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tabRatio="876" activeTab="6"/>
  </bookViews>
  <sheets>
    <sheet name="PL1" sheetId="1" r:id="rId1"/>
    <sheet name="PL2" sheetId="2" r:id="rId2"/>
    <sheet name="PL3" sheetId="3" r:id="rId3"/>
    <sheet name="PL4" sheetId="4" r:id="rId4"/>
    <sheet name="PL5" sheetId="5" r:id="rId5"/>
    <sheet name="PL6" sheetId="6" r:id="rId6"/>
    <sheet name="PL7" sheetId="7" r:id="rId7"/>
  </sheets>
  <definedNames>
    <definedName name="_xlnm._FilterDatabase" localSheetId="0" hidden="1">'PL1'!$A$5:$E$53</definedName>
    <definedName name="_xlnm._FilterDatabase" localSheetId="2" hidden="1">'PL3'!$A$6:$G$124</definedName>
  </definedNames>
  <calcPr fullCalcOnLoad="1"/>
</workbook>
</file>

<file path=xl/sharedStrings.xml><?xml version="1.0" encoding="utf-8"?>
<sst xmlns="http://schemas.openxmlformats.org/spreadsheetml/2006/main" count="1348" uniqueCount="608">
  <si>
    <t>STT</t>
  </si>
  <si>
    <t>I</t>
  </si>
  <si>
    <t>NKH</t>
  </si>
  <si>
    <t>CQP</t>
  </si>
  <si>
    <t>CAN</t>
  </si>
  <si>
    <t>SKN</t>
  </si>
  <si>
    <t>TMD</t>
  </si>
  <si>
    <t>SKC</t>
  </si>
  <si>
    <t>SKS</t>
  </si>
  <si>
    <t>DGT</t>
  </si>
  <si>
    <t>DTL</t>
  </si>
  <si>
    <t>DVH</t>
  </si>
  <si>
    <t>DYT</t>
  </si>
  <si>
    <t>DGD</t>
  </si>
  <si>
    <t>DKH</t>
  </si>
  <si>
    <t>DXH</t>
  </si>
  <si>
    <t>DNL</t>
  </si>
  <si>
    <t>DDT</t>
  </si>
  <si>
    <t>NTD</t>
  </si>
  <si>
    <t>DCH</t>
  </si>
  <si>
    <t>ONT</t>
  </si>
  <si>
    <t>ODT</t>
  </si>
  <si>
    <t>TSC</t>
  </si>
  <si>
    <t>SKX</t>
  </si>
  <si>
    <t>DSH</t>
  </si>
  <si>
    <t>DKV</t>
  </si>
  <si>
    <t>TIN</t>
  </si>
  <si>
    <t>II</t>
  </si>
  <si>
    <t>Địa điểm</t>
  </si>
  <si>
    <t>Xã Thủy Bằng</t>
  </si>
  <si>
    <t xml:space="preserve"> Dự án mở rộng đường Bùi Thị Xuân</t>
  </si>
  <si>
    <t>Phường Thuỷ Biều</t>
  </si>
  <si>
    <t>Nâng cấp, mở rộng cầu Vỹ Dạ</t>
  </si>
  <si>
    <t>Xây dựng và nâng cấp hạ tầng giao thông đến điện Hòn Chén thuộc dự án Phát triển cơ sở hạ tầng du lịch hỗ trợ cho tăng trưởng toàn diện khu vực tiểu vùng sông Mê Công mở rộng- giai đoạn 2 , dự án thành phần Thừa Thiên Huế</t>
  </si>
  <si>
    <t>Xã Hương Thọ</t>
  </si>
  <si>
    <t>Xã Hương Vinh</t>
  </si>
  <si>
    <t>Hệ thống thoát nước và vỉa hè 4 phường nội thành</t>
  </si>
  <si>
    <t>Thuận Lộc, Tây Lộc, Thuận Hoà, Thuận Thành</t>
  </si>
  <si>
    <t>Nạo vét, xây dựng kè các hồ kinh thành</t>
  </si>
  <si>
    <t>Nạo vét, xây dựng kè sông An Hoà</t>
  </si>
  <si>
    <t>Chỉnh trang, xây dựng kè dọc bờ sông Đông Ba</t>
  </si>
  <si>
    <t>Cải tạo, nâng cấp sông Lấp</t>
  </si>
  <si>
    <t>Phường Xuân Phú</t>
  </si>
  <si>
    <t>Xã Hương Phong</t>
  </si>
  <si>
    <t>Phường An Tây</t>
  </si>
  <si>
    <t>Xã Phú Mậu</t>
  </si>
  <si>
    <t>Xã Phú Thanh</t>
  </si>
  <si>
    <t>Phường Hương An</t>
  </si>
  <si>
    <t>Phường Hương Hồ</t>
  </si>
  <si>
    <t>Phường Kim Long</t>
  </si>
  <si>
    <t>Phường Tây Lộc</t>
  </si>
  <si>
    <t>Phường Hương Long</t>
  </si>
  <si>
    <t>Phường Thuỷ Xuân</t>
  </si>
  <si>
    <t>Phường Vĩnh Ninh</t>
  </si>
  <si>
    <t>Công an phường Thuỷ Biều</t>
  </si>
  <si>
    <t>Phường An Đông</t>
  </si>
  <si>
    <t>Khu đô thị phía Nam sông Như Ý (khu đất OTT23, 24, 25; XH4; TH1; CTR13 thuộc khu E - Đô thị mới An Vân Dương), Tổng quy mô diện tích là 51,67 ha trong đó xã Thủy Thanh thị xã Hương Thủy là 31,87 ha và thành phố Huế là 19,8 ha)</t>
  </si>
  <si>
    <t xml:space="preserve">Phường An Đông </t>
  </si>
  <si>
    <t>Phường Phú Hậu</t>
  </si>
  <si>
    <t>Phường An Cựu</t>
  </si>
  <si>
    <t>Phường Trường An</t>
  </si>
  <si>
    <t>Hạ tầng kỹ thuật khu dân cư Cư Chánh 2  (gần khu tái định cư cao tốc)</t>
  </si>
  <si>
    <t>Khu Phức hợp Thủy Vân giai đoạn 1 (thuộc Khu đô thị  mới An Vân Dương)</t>
  </si>
  <si>
    <t>Khu nhà ở xã hội XH1 thuộc Khu B - Khu đô thị mới An Vân Dương</t>
  </si>
  <si>
    <t>Phường An Hoà</t>
  </si>
  <si>
    <t>Xã Phú Dương</t>
  </si>
  <si>
    <t>Phường Hương Sơ</t>
  </si>
  <si>
    <t>Phường Phú Nhuận</t>
  </si>
  <si>
    <t>Phường Phường Đúc</t>
  </si>
  <si>
    <t>Phường Vỹ Dạ</t>
  </si>
  <si>
    <t>Phường Phú Hội</t>
  </si>
  <si>
    <t>Dự án di dời giải tỏa các hộ dân tại số 01 Lê Trực, phường Thuận Thành, thành phố Huế</t>
  </si>
  <si>
    <t>Đường Lâm Hoằng nối dài</t>
  </si>
  <si>
    <t>Phường Thủy Biều</t>
  </si>
  <si>
    <t>Nâng cấp mở rộng đường Hà Nội, thành phố Huế</t>
  </si>
  <si>
    <t>Phường Phước Vĩnh</t>
  </si>
  <si>
    <t>Phường An Hoà, Hương Sơ</t>
  </si>
  <si>
    <t>Xây dựng bến thuyền Châu Ê</t>
  </si>
  <si>
    <t>Kênh thoát nước nối từ hói Vạn Vạn ra sông Lợi Nông và HTKT khu đất xen ghép phục vụ tái định cư</t>
  </si>
  <si>
    <t>Dự án đầu tư giai đoạn II xây dựng Đại học Huế</t>
  </si>
  <si>
    <t>Khu thể thao xã Thủy Bằng</t>
  </si>
  <si>
    <t>Đầu tư xây dựng và kinh doanh chợ An Hoà</t>
  </si>
  <si>
    <t>Mở rộng chợ Dạ Lê</t>
  </si>
  <si>
    <t>Đường Cam Lộ - La Sơn</t>
  </si>
  <si>
    <t>Khu ở - Thương mại OTM3 và khu công viên vui chơi giải trí CX3, thuộc khu A - Đô thị mới An Vân Dương</t>
  </si>
  <si>
    <t>Dự án hạ tầng kỹ thuật khu dân cư phía Bắc Hương Sơ (khu vực 9)</t>
  </si>
  <si>
    <t>Dự án đầu tư xây dựng hạ tầng kỹ thuật Kim Long 5 giai đoạn 2</t>
  </si>
  <si>
    <t>Hạ tầng kỹ thuật khu vực Thuỷ Biều giai đoạn 1</t>
  </si>
  <si>
    <t>Dự án đầu tư xây dựng khu biệt thự Thủy Trường</t>
  </si>
  <si>
    <t>Khu đất tiếp giáp đường Đào Tấn, Trần Thái Tông</t>
  </si>
  <si>
    <t>Khu tái định cư phục vụ giải tỏa Đại học Huế ( tổng quy mô 2,32 ha)</t>
  </si>
  <si>
    <t>Cơ sở nhà đất tại số 02 kiệt 22 Nguyễn Phúc Lan (Thửa đất số 364 tờ bản đồ số 13)</t>
  </si>
  <si>
    <t>Cơ sở nhà đất tại số 78/10 Nguyễn Phúc Nguyên (Thửa đất số 342 tờ bản đồ số 39)</t>
  </si>
  <si>
    <t>Cơ sở nhà đất tại số 14 Nguyễn Hoàng (Thửa đất số 177 tờ bản đồ 52)</t>
  </si>
  <si>
    <t>Đất xen ghép thuộc thửa đất 31-1 (phần B) tờ bản đồ số 4</t>
  </si>
  <si>
    <t>Thửa đất số 188-1 tờ bản đồ số 6</t>
  </si>
  <si>
    <t>Phần đất C thuộc thửa đất 112 và 101 tờ BĐ số 23;</t>
  </si>
  <si>
    <t>Chuyển mục đích sử dụng thửa đất số 123-1(thửa 246 mới), tờ bản đồ số 19</t>
  </si>
  <si>
    <t xml:space="preserve">Phần đất giáp thửa đất 207 (thửa 201-1) tờ BĐ số 35; </t>
  </si>
  <si>
    <t>Khu đất xen ghép thuộc thửa đất số 4 tờ BĐ số 14</t>
  </si>
  <si>
    <t>Dự án hạ tầng kỹ thuật khu đất xen ghép thửa số 16 tờ bản đồ số 30 phường Phường Đúc và thửa số 15, 16 tờ bản đồ số 5 phường Thủy Xuân</t>
  </si>
  <si>
    <t>Khu đất xen ghép thửa số 226 và thửa số 5 tờ bản đồ số 10, phường Phú Hiệp, thành phố Huế</t>
  </si>
  <si>
    <t>Phường Thủy Xuân</t>
  </si>
  <si>
    <t>Thửa đất số 873 (269 cũ) tờ bản đồ số 14</t>
  </si>
  <si>
    <t>Khu đấu giá Đồng Cát</t>
  </si>
  <si>
    <t xml:space="preserve">Khu đô thị phía Bắc sông Như Ý, thuộc Khu E - Đô thị mới An Vân Dương </t>
  </si>
  <si>
    <t>Khu đô thị Thuận An mở rộng</t>
  </si>
  <si>
    <t>Đất ở xen ghép Dương Nổ Cồn</t>
  </si>
  <si>
    <t>Đất ở xen ghép thôn Hòa An</t>
  </si>
  <si>
    <t>Đất ở xen ghép tại thôn Triều Sơn Đông; thôn Thế Lại Thượng; thôn Triều Sơn Nam</t>
  </si>
  <si>
    <t>Đấu giá đất ở thôn La Khê</t>
  </si>
  <si>
    <t>Khu quy hoạch phân lô TDP Cổ Bưu</t>
  </si>
  <si>
    <t>Khu dân cư TDP Thanh Chữ</t>
  </si>
  <si>
    <t>Đấu giá đất Long Hồ Hạ 1</t>
  </si>
  <si>
    <t>Xã Hải Dương</t>
  </si>
  <si>
    <t>Đất ở xen ghép tại thôn Vĩnh Trị</t>
  </si>
  <si>
    <t>Cơ sở chế biến thủy hải sản tại xã Hải 
Dương</t>
  </si>
  <si>
    <t xml:space="preserve">Mở rộng khách sạn Ana Mandara </t>
  </si>
  <si>
    <t>Tuyến đường mặt cắt 100m nối từ đường quy hoạch 60m đến đường quy hoạch mặt cắt 36m thuộc khu B đô thị mới An Vân Dương</t>
  </si>
  <si>
    <t>Cảng cá Thuận An kết hợp khu neo đậu tránh trú bão</t>
  </si>
  <si>
    <t>Bến Thanh Tiên (Xây dựng mới và nâng cấp các bến thuyền trên sông Hương và đầm phá - Bến Thanh Tiên)</t>
  </si>
  <si>
    <t xml:space="preserve">Sửa chữa, nâng cấp đập La Ỷ </t>
  </si>
  <si>
    <t>Hoàn trả tuyến đường 12B(Long Hồ), đoạn tuyến từ Km8+00 đến Km8+570, thị xã Hương Trà</t>
  </si>
  <si>
    <t>Đầu tư xây dựng công trình Trường tiểu học Thủy Biều (giai đoạn 1)</t>
  </si>
  <si>
    <t>Dự án xây dựng trường Mầm non An Cựu</t>
  </si>
  <si>
    <t>Dự án Khu công viên phần mềm, công nghệ thông tin tập trung Thừa Thiên Huế (Thành phố truyền thông thông minh, thuộc Khu B - Đô thị mới An Vân Dương)</t>
  </si>
  <si>
    <t>Dự án chỉnh trang công viên trước tượng đài Quang Trung</t>
  </si>
  <si>
    <t>Phường An Cựu, 
Phước Vĩnh</t>
  </si>
  <si>
    <t>Công viên nghĩa trang phường Hương An (giai đoạn 2)</t>
  </si>
  <si>
    <t>Phường Hương Vinh</t>
  </si>
  <si>
    <t>Phường Thuận Hòa</t>
  </si>
  <si>
    <t>Phường An Hòa</t>
  </si>
  <si>
    <t xml:space="preserve"> Phường An Hoà</t>
  </si>
  <si>
    <t>Công trình, dự án quốc phòng - an ninh</t>
  </si>
  <si>
    <t xml:space="preserve">Công an phường Hương Long </t>
  </si>
  <si>
    <t xml:space="preserve">Công an phường Thuỷ Xuân </t>
  </si>
  <si>
    <t>Công trình, dự án do Thủ tướng Chính phủ chấp thuận, quyết định đầu tư mà phải thu hồi đất</t>
  </si>
  <si>
    <t>Dự án hạ tầng kỹ thuật khu dân cư  phía Bắc Hương Sơ (khu vực 10)</t>
  </si>
  <si>
    <t>Khu dân cư tại khu quy hoạch LK8, LK9, CX11 và CC5 thuộc khu A- Đô thị mới An Vân Dương</t>
  </si>
  <si>
    <t>Đường vào phố chợ Kim Long</t>
  </si>
  <si>
    <t xml:space="preserve">Phường An Cựu </t>
  </si>
  <si>
    <t>Trường trung học phổ thông Đặng Trần Côn giai đoạn 1</t>
  </si>
  <si>
    <t>Dự án Vườn sưu tầm thực vật Huế</t>
  </si>
  <si>
    <t>Dự án Chỉnh trang vỉa hè đường Trần Cao Vân (từ đường Hà Nội đến đường Bến Nghé - Đội Cung)</t>
  </si>
  <si>
    <t>Đường mặt cắt 36m, đường mặt cắt 19,5m qua khu Phức hợp Thủy Vân giai đoạn 1, khu đô thị mới An Vân Dương</t>
  </si>
  <si>
    <t>Hệ thống thoát lũ Phổ Lợi, Mộc Hàn, Phú Khê, huyện Phú Vang</t>
  </si>
  <si>
    <t>Công trình, dự án do Thủ tướng Chính phủ chấp thuận, quyết định đầu tư mà phải chuyển mục đích sử dụng đất</t>
  </si>
  <si>
    <t>Tuyến đường mặt cắt 100m nối từ đường quy hoạch mặt cắt 60m đến đường quy hoạch mặt cắt 36m thuộc khu B đô thị mới An Vân Dương</t>
  </si>
  <si>
    <t>Công an phường Kim Long</t>
  </si>
  <si>
    <t>Xây dựng mới và nâng cấp các bến thuyền Sông Hương và đầm phá: Bến số 05 Lê Lợi</t>
  </si>
  <si>
    <t>Xây dựng mới và nâng cấp Bến Bao Vinh thuộc dự án Phát triển cơ sở hạ tầng du lịch hỗ trợ cho tăng trưởng toàn diện khu vực tiểu vùng sông Mê Công mở rộng- giai đoạn 2, dự án thành phần Thừa Thiên Huế</t>
  </si>
  <si>
    <t>Dự án Chương trình phát triển các đô thị loại II- tiểu dự án Thừa Thiên Huế; Hạng mục: Nạo vét và kè sông Kẻ Vạn</t>
  </si>
  <si>
    <t xml:space="preserve">Dự án công trình khu Ươm tạo của Viện công nghệ sinh học - Đại học Huế (thuộc tổng thể dự án xây dựng Trung tâm Công nghệ sinh học Quốc gia tại Miền Trung </t>
  </si>
  <si>
    <t xml:space="preserve">Dự án hạ tầng kỹ thuật khu nhà biệt thự trục đường QL 1A - Tự Đức </t>
  </si>
  <si>
    <t>Khu tái định cư Phú Hiệp giai đoạn 2</t>
  </si>
  <si>
    <t>Phường Hương Sơ, An Hòa</t>
  </si>
  <si>
    <t>Phường 
An Tây</t>
  </si>
  <si>
    <t>Phường
 Vỹ Dạ</t>
  </si>
  <si>
    <t>Nạo vét và xây dựng kè hói Đốc Sơ- An Hoà (từ cửa vào sông An Hoà đến đường Nguyễn Văn Linh)</t>
  </si>
  <si>
    <t>Phường An Cựu,
 An Tây</t>
  </si>
  <si>
    <t>Khu công nghệ thông tin tập trung kết hợp đất ở (Khu đất CC4 - thuộc Khu đô thị  mới An Vân Dương)</t>
  </si>
  <si>
    <t>Đầu tư Bảo tồn, tu bổ và tôn tạo hệ thống kinh thành Huế (di dời dân cư, GPMB tại khu vực I di tích kinh thành Huế) - khu vực hồ Tịnh Tâm</t>
  </si>
  <si>
    <t>Hạ tầng kỹ thuật khu đất có ký hiệu CX7 thuộc khu A - Đô thị mới An Vân Dương</t>
  </si>
  <si>
    <t>Tuyến đường dọc bờ sông Hương (phía Nam) đoạn từ cầu Dã Viên đến đường Huyền Trân Công Chúa</t>
  </si>
  <si>
    <t>Phường  Hương Vinh</t>
  </si>
  <si>
    <t>Khu đô thị hai bên tuyến đường Chợ Mai-Tân Mỹ, thuộc Khu C - Đô thị mới An Vân Dương</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</si>
  <si>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t>
  </si>
  <si>
    <t>Dự án hạ tầng kỹ thuật khu dân cư 
phía Bắc Hương Sơ (khu vực 8)</t>
  </si>
  <si>
    <t>Nhà ở xã hội tại lô XH1, thuộc Khu C - Đô thị mới An Vân Dương</t>
  </si>
  <si>
    <t>Khu văn hóa đa năng Phú Hậu</t>
  </si>
  <si>
    <t>Dự án Khu dịch vụ cao cấp bên bờ sông Hương tại số 05 Lê Lợi, thành phố Huế</t>
  </si>
  <si>
    <t>Dự án Khách sạn cao cấp tại số 35-37 Nguyễn Huệ và số 02 Nguyễn Trường Tộ, thành phố Huế</t>
  </si>
  <si>
    <t>Xây dựng bể chứa nước sạch tại Đồi Quảng tế 3</t>
  </si>
  <si>
    <t>Khu quy hoạch phân lô TDP An Lưu</t>
  </si>
  <si>
    <t>Mở rộng trường THCS Phú Mậu</t>
  </si>
  <si>
    <t>Dự án hạ tầng kỹ thuật khu đất xen ghép các thửa số 70, 71 tờ bản đồ số 22, phường Hương Sơ, thành phố Huế</t>
  </si>
  <si>
    <t>Thửa đất số 121 tờ bản đồ số 16, phường An Đông, thành phố Huế</t>
  </si>
  <si>
    <t>Dự án Khu nhà ở sinh viên Đại học Huế tại khu Quy hoạch Đại học Huế</t>
  </si>
  <si>
    <t>Khu Nhà ở An Đông</t>
  </si>
  <si>
    <t>Dự án Khu đô thị mới Phú Mỹ An</t>
  </si>
  <si>
    <t>Khu A An Vân Dương</t>
  </si>
  <si>
    <t>Dự án HTKT khu dân cư TĐC2 thuộc khu A</t>
  </si>
  <si>
    <t>Văn phòng làm việc một số cơ quan đơn vị thuộc tỉnh Thừa Thiên Huế, Quảng trường Khu Hành chính tỉnh</t>
  </si>
  <si>
    <t xml:space="preserve">Dự án chỉnh trang một phần khu đất CTR4  </t>
  </si>
  <si>
    <t>Đấu giá quyền sử dụng đất 43 lô đất tại khu phức hợp Thủy Vân giai đoạn 1</t>
  </si>
  <si>
    <t>Trụ sở UBND xã Thủy Vân</t>
  </si>
  <si>
    <t>Khu Phức hợp Thủy Vân giai đoạn 2 (thuộc Khu đô thị  mới An Vân Dương)
Tổng quy mô 44,65 ha, đã bồi thường giải phóng mặt bằng 41,0 ha, còn lại 3,65 ha đang tiếp tục thực hiện GPMB</t>
  </si>
  <si>
    <t>Khu phức hợp Thuỷ Vân giai đoạn 1
(Tổng quy mô 34,8 ha, đã bồi thường giải phóng mặt bằng 33,6 ha, còn lại 1,2 ha đang tiếp tục thực hiện GPMB)</t>
  </si>
  <si>
    <t xml:space="preserve">Tên công trình, dự án
</t>
  </si>
  <si>
    <t>Trong đó diện tích xin chuyển mục đích sử dụng (ha)</t>
  </si>
  <si>
    <t>III</t>
  </si>
  <si>
    <t>Danh mục công trình, dự án chuyển mục đích sử dụng đất trồng lúa, đất rừng phòng hộ, đất rừng đặc dụng đã được Hội đồng nhân dân tỉnh thông qua</t>
  </si>
  <si>
    <t>IV</t>
  </si>
  <si>
    <t>Phường Phú Bình</t>
  </si>
  <si>
    <t xml:space="preserve"> Phường Kim Long</t>
  </si>
  <si>
    <t>Cơ sở nhà đất tại tổ 2 (Thửa đất số 19 tờ bản đồ 41)</t>
  </si>
  <si>
    <t>Phường Phú Thượng</t>
  </si>
  <si>
    <t>Phường Thuận An</t>
  </si>
  <si>
    <t>Xã Phú Mậu
Phường Phú Thượng
Xã Phú Dương</t>
  </si>
  <si>
    <t>Dự án mở rộng Trường mầm non Thủy Xuân</t>
  </si>
  <si>
    <t xml:space="preserve">Hạ tầng kỹ thuật khu dân cư  phục vụ chỉnh trang di tích Hổ Quyền - Voi Ré </t>
  </si>
  <si>
    <t>Hạ tầng kỹ thuật khu đất xen ghép tại Tổ 4, Khu vực 2, phường An Đông</t>
  </si>
  <si>
    <t>Hạ tầng kỹ thuật khu đất xen ghép tại Tổ 9, Khu vực 4, phường An Hòa</t>
  </si>
  <si>
    <t>Hạ tầng kỹ thuật khu đất xen ghép tại Tổ 6, Khu vực 3, phường Kim Long</t>
  </si>
  <si>
    <t>Phường Phường Đúc; phường Thủy Biều</t>
  </si>
  <si>
    <t>Xây dựng Miếu thờ và đình làng thôn Nguyệt Biều tại thôn Nguyệt Biều, xã Thủy Bằng</t>
  </si>
  <si>
    <t>Khu đất xen ghép thửa đất số 82, 83 tờ bản đồ số 14, phường Kim Long</t>
  </si>
  <si>
    <t>Khu đất gồm 1 phần các thửa đất số 46, 47, 48 tờ bản đồ số 46, phường Vỹ Dạ</t>
  </si>
  <si>
    <t>Đầu tư Bảo tồn, tu bổ và tôn tạo hệ thống kinh thành Huế (Giai đoạn 2)</t>
  </si>
  <si>
    <t>Thành phố Huế</t>
  </si>
  <si>
    <t>Phường Thuận Lộc</t>
  </si>
  <si>
    <t>Khu vực Hồ Học Hải</t>
  </si>
  <si>
    <t>Khu vực Đàn Xã Tắc</t>
  </si>
  <si>
    <t>Khu vực Khâm Thiên Giám</t>
  </si>
  <si>
    <t>Khu vực Xiển Võ Từ</t>
  </si>
  <si>
    <t>Khu vực I di tích tiếp giáp với BCH quân sự tỉnh tại các đường Mang Cá, Lê Trung Định, Lương Y, Xuân 68</t>
  </si>
  <si>
    <t>Khu vực Lục bộ</t>
  </si>
  <si>
    <t>Đầu tư Bảo tồn, tu bổ và tôn tạo hệ thống kinh thành Huế (Giai đoạn 2): Khu vực hồ Học Hải</t>
  </si>
  <si>
    <t>Vườn Bách Thảo trên sông Hương</t>
  </si>
  <si>
    <t>Dự án Hạ tầng kỹ thuật Khu tái định cư Đại học Huế</t>
  </si>
  <si>
    <t>Phường An Cựu, phường An Tây</t>
  </si>
  <si>
    <t>Dự án xây dựng trụ sở Cục Thống kê tỉnh Thừa Thiên Huế</t>
  </si>
  <si>
    <t>Phường An Đông;
phường Xuân Phú</t>
  </si>
  <si>
    <t>Dự án hạ tầng kỹ thuật chợ đầu mối Phú Hậu giai đoạn 2</t>
  </si>
  <si>
    <t>Dự án hạ tầng kỹ thuật khu dân cư đường Cao Bá Quát</t>
  </si>
  <si>
    <t>Dự án nâng cấp mở rộng đường Nguyễn Gia Thiều</t>
  </si>
  <si>
    <t>Dự án Hệ thống thu gom, khu xử lý nước thải Cụm công nghiệp An Hòa (giai đoạn 1)</t>
  </si>
  <si>
    <t>Phường Thủy Vân</t>
  </si>
  <si>
    <t xml:space="preserve"> Phường Xuân Phú, Phường An Đông, Phường Thủy Vân</t>
  </si>
  <si>
    <t>Phường An Hoà, Phường Thuận Lộc, Phường Tây Lộc,  Phường Hương Sơ, Phường Hương Vinh</t>
  </si>
  <si>
    <t>Phường Tây Lộc, Phường Thuận Hòa, Phường Kim Long</t>
  </si>
  <si>
    <t>Mở rộng đường Huyền Trân Công Chúa</t>
  </si>
  <si>
    <t>Phường Vỹ Dạ
Phường Phú Hội
Phường Xuân Phú</t>
  </si>
  <si>
    <t xml:space="preserve">Phường Gia Hội, Phường  Thuận Lộc,Phường Phú Hậu </t>
  </si>
  <si>
    <t>Phường Đông Ba</t>
  </si>
  <si>
    <t>Phường Gia Hội</t>
  </si>
  <si>
    <t>Phường Phường
Đúc, Phường Thủy Xuân</t>
  </si>
  <si>
    <t>Dự án thương mại dịch vụ tại khu đất  Khu B Lê lợi, thành phố Huế</t>
  </si>
  <si>
    <t>Dự án khai thác đá Granite làm vật liệu xây dựng thông thường tại thôn Liên Bằng (Hòa An), xã Hương Thọ, thị xã Hương Trà (nay thuộc xã Hương Thọ, thành phố Huế)</t>
  </si>
  <si>
    <t>Khu không gian văn hóa bãi bồi Lương Quán</t>
  </si>
  <si>
    <t>Dự án khu du lịch cao cấp Lương Quán</t>
  </si>
  <si>
    <t>Dự án xây dựng khu phụ trợ phục vụ dự án mỏ đá granite làm vật liệu xây dựng thông thường tại khu vực thôn Liên Bằng (Hòa An), xã Hương Thọ, thành phố Huế</t>
  </si>
  <si>
    <t>Phường Phú Thượng, Xã Phú Mậu</t>
  </si>
  <si>
    <t>Công trình, dự án chuyển tiếp từ năm 2021</t>
  </si>
  <si>
    <t>Khu quy hoạch tại thôn Thai Dương Thượng Đông</t>
  </si>
  <si>
    <t>Khu dân cư nông thôn tại TDP Chiết Bi (2 vị trí)</t>
  </si>
  <si>
    <t>Khu dân cư nông thôn tại TDP Tây Thượng</t>
  </si>
  <si>
    <t>Khu dân cư nông thôn tại TDP Lại Thế 2</t>
  </si>
  <si>
    <t>Thửa đất số 13 tờ bản đồ số 18, phường Xuân Phú</t>
  </si>
  <si>
    <t>Thửa đất số 282 tờ bản đồ số 35, phường Xuân Phú</t>
  </si>
  <si>
    <t>Dự án Trung tâm Dữ liệu số  (Khu đất TM - DV8, thuộc Khu A, khu đô thị  mới An Vân Dương)</t>
  </si>
  <si>
    <t>Đấu giá cho thuê Khu đất 25 Nguyễn Văn Cừ</t>
  </si>
  <si>
    <t>Dự án thương mại, dịch vụ tại Khu đất số 23 Hà Nội, thành phố Huế</t>
  </si>
  <si>
    <t>Dự án thương mại, dịch vụ tại Khu đất số 42 Phan Chu Trinh, thành phố Huế</t>
  </si>
  <si>
    <t xml:space="preserve"> Dự án Tổ hợp nhà ở, thương mại - dịch vụ tại khu đất phía trước nhà thi đấu Bà Triệu và khu đất sân bóng đá Xuân Phú </t>
  </si>
  <si>
    <t>Nhu cầu giao đất ở cho 58 hộ tại vùng Lim</t>
  </si>
  <si>
    <t>Trường mầm non 1 cơ sở Vọng Trì Đông</t>
  </si>
  <si>
    <t>Trường mầm non 2 Phú Mậu cơ sở Lại Ân</t>
  </si>
  <si>
    <t>Phường Phường Đúc
Phường Thuỷ Biều, Phường Thuỷ Xuân</t>
  </si>
  <si>
    <t>Dự án đường Nguyễn Hoàng và cầu Vượt sông Hương</t>
  </si>
  <si>
    <t>Phường Kim Long, phường Hương Long, phường Phường Đúc</t>
  </si>
  <si>
    <t>Phường Phú Nhuận, phường VĨnh Ninh</t>
  </si>
  <si>
    <t>Xã Phú Mậu
Phường Phú Thượng, 
Xã Phú Dương</t>
  </si>
  <si>
    <t>Cải tạo, nâng cấp Trung tâm kiểm nghiệm thuốc, mỹ phẩm, thực phẩm tỉnh Thừa Thiên Huế</t>
  </si>
  <si>
    <t>-</t>
  </si>
  <si>
    <t>Phường Thuận Lộc, Phường Tây Lộc, Phường Thuận Hoà, Phường Đông Ba</t>
  </si>
  <si>
    <t>Phường Thuận Lộc, phường Đông Ba</t>
  </si>
  <si>
    <t>Khu du lịch nghỉ dưỡng sinh thái cao cấp và Bến thuyền nội bộ thuộc bãi bồi Lương Quán</t>
  </si>
  <si>
    <t>Cửa hàng xăng dầu kết hợp kho Hương Sơ</t>
  </si>
  <si>
    <t>Dự án dịch vụ, du lịch tại Khu đất số 08 - 10 Phan Bội Châu, phường VĨnh Ninh, thành phố Huế</t>
  </si>
  <si>
    <t>Trường mầm non Hải Dương</t>
  </si>
  <si>
    <t>Nhà văn hóa xã Hải Dương</t>
  </si>
  <si>
    <t xml:space="preserve">Phường Phú Thượng
</t>
  </si>
  <si>
    <t xml:space="preserve">Khu phức hợp Thủy Vân (giai đoạn 2, thuộc Khu đô thị  mới An Vân Dương),
(Tổng quy mô 44,65 đã thực hiện 43,55 ha chuyển tiếp 1,1 ha). </t>
  </si>
  <si>
    <t>Xã Hải Dương, phường Thuận An</t>
  </si>
  <si>
    <t xml:space="preserve"> Tuyến đường bộ ven biển qua tỉnh Thừa Thiên Huế và cầu cửa biển Thuận An</t>
  </si>
  <si>
    <t xml:space="preserve">Quỹ đất nông nghiệp sử dụng vào mục  công ích  để tổ chức đấu giá cho thuê quyền sử dụng đất </t>
  </si>
  <si>
    <t>Dự án đầu tư Tuyến đường bộ ven biển qua tỉnh Thừa Thiên Huế và cầu cửa biển Thuận An</t>
  </si>
  <si>
    <t>Công an phường Thủy Vân</t>
  </si>
  <si>
    <t>Đường vào lăng Trường Phong (chúa Nguyễn Phúc Chu) kết hợp trồng cây xanh trước lăng vua Gia Long</t>
  </si>
  <si>
    <t>Cầu qua sông Nhất Đông nối đường Nguyễn Lộ Trạch sông Nhất Đông</t>
  </si>
  <si>
    <t>Đường vào lăng Trường Diễn (chúa Nguyễn Phúc Nguyên)</t>
  </si>
  <si>
    <t>Đường vào lăng Trường Thiệu (chúa Nguyễn Phúc Thuần)</t>
  </si>
  <si>
    <t>Đường vào lăng Trường Mậu (chúa Nguyễn Phúc Thái)</t>
  </si>
  <si>
    <t xml:space="preserve">Nghĩa trang nhân dân phía Bắc </t>
  </si>
  <si>
    <t>Xử lý các điểm thường xuyên ngập lụt đoạn Km20+400- Km21+100, Quốc lộ 49 tỉnh Thừa Thiên Huế</t>
  </si>
  <si>
    <t>Chỉnh trang mở rộng nút giao Trần Phú - Đặng Huy Trứ - Đoàn Hữu Trưng</t>
  </si>
  <si>
    <t>Cầu Vân Dương (Tổng quy mô dự án là 0,70 ha)</t>
  </si>
  <si>
    <t>Dự án Đầu tư Bảo tồn, tu bổ và tôn tạo hệ thống Kinh thành Huế. Trong đó: 
- Khu vực Eo Bầu: 5,5 ha;
- Khu vực Hộ thành hào và Tuyến phòng lộ: 5,6 ha
( Tổng quy mô dự án ban đầu là 27,60 ha. Trong đó: 
- Khu vực Eo Bầu: 11,0 ha;
- Khu vực Hộ thành hào và Tuyến phòng lộ: 16,6 ha)</t>
  </si>
  <si>
    <t>Phường Hương Thọ</t>
  </si>
  <si>
    <t xml:space="preserve"> Phường Thủy Vân</t>
  </si>
  <si>
    <t xml:space="preserve">Hạ tầng kỹ thuật khu khu TĐC-02 và TĐC-03 thuộc khu B –An Vân Dương  </t>
  </si>
  <si>
    <t>Hạ tầng kỹ thuật khu tái định cư Mỹ An</t>
  </si>
  <si>
    <t>Chỉnh trang khu vực cồn Dã Viên (phía Tây)</t>
  </si>
  <si>
    <t xml:space="preserve">Hạ tầng kỹ thuật khu TĐC-02, TĐ-03 thuộc khu B-An Vân Dương  </t>
  </si>
  <si>
    <t>Thành phố Giáo dục Quốc tế Huế tại Khu E – Đô thị mới An Vân Dương</t>
  </si>
  <si>
    <t>Tuyến đường Mỹ An-Thuận An (Tổng quy mô dự án 17,88 ha. Trong đó phần diện tích thuộc địa bàn thành phố là 10,41 ha)</t>
  </si>
  <si>
    <t xml:space="preserve">Khu văn hóa đa năng ngoài công lập Thủy Xuân, thành phố Huế </t>
  </si>
  <si>
    <t>Hạ tầng kỹ thuật Khu dân cư TĐC7 tại Khu B - Khu đô thị mới An Vân Dương</t>
  </si>
  <si>
    <t>Hạ tầng kỹ thuật Khu dân cư TĐC8 tại Khu B - Khu đô thị mới An Vân Dương</t>
  </si>
  <si>
    <t xml:space="preserve"> Phường An Đông</t>
  </si>
  <si>
    <t>Hạ tầng kỹ thuật Khu dân cư TĐC9 tại Khu B - Khu đô thị mới An Vân Dương</t>
  </si>
  <si>
    <t>Nâng cấp, mở rộng đường Bà Triệu</t>
  </si>
  <si>
    <t>Phường Phú Hội, Phường Xuân Phú</t>
  </si>
  <si>
    <t>Dự án Hạ tầng kỹ thuật khu xen ghép TDC5 và khu CTR13 thuộc Khu A - Đô thị mới An Vân Dương (tổng quy mô dự án là 2,43 ha; trong đó thành phố Huế: 1,23 ha; thị xã Hương Thủy: 1,20 ha)</t>
  </si>
  <si>
    <t xml:space="preserve">
Phường Phú Thượng
</t>
  </si>
  <si>
    <t>Chuyển mục đích, bán đấu giá cơ sở nhà đất tại trường tiểu học cơ sở Lại Lộc</t>
  </si>
  <si>
    <t>Năm 2022</t>
  </si>
  <si>
    <t>Phường  An Cựu</t>
  </si>
  <si>
    <t>Khu nghỉ dưỡng sinh thái cao cấp Hải Dương</t>
  </si>
  <si>
    <t>Dự án Khu thương mại dịch vụ An Đông</t>
  </si>
  <si>
    <t>Dự án Cửa hàng xăng dầu trên tuyến đường Tỉnh lộ 10A</t>
  </si>
  <si>
    <t>Khu nhà đất Tổng kho Tây Lộc (cũ) tại số 192 Nguyễn Trãi, phường Tây Lộc, thành phố Huế</t>
  </si>
  <si>
    <t>Khu đất TM01 tại An Hòa</t>
  </si>
  <si>
    <t>Khu đất OCC06, phường Hương Sơ</t>
  </si>
  <si>
    <t>Khu đất có ký hiệu GD09, đường Nguyễn Văn Linh</t>
  </si>
  <si>
    <t>Đầu tư xây dựng kho hàng, bến bãi tại khu đất có ký hiệu B01, phường An Hòa, thành phố Huế</t>
  </si>
  <si>
    <t>Dự án khu du lịch văn hóa tại thôn Định Môn, xã Hương Thọ, thành phố Huế</t>
  </si>
  <si>
    <t>Sản xuất, kinh doanh, nuôi trồng, đánh bắt thuỷ hải sản và phát triển các đặc sản tỉnh Thừa Thiên Huế</t>
  </si>
  <si>
    <t>Phường Thuận An.</t>
  </si>
  <si>
    <t>ODT, DKV</t>
  </si>
  <si>
    <t>ODT, DKV, TMD</t>
  </si>
  <si>
    <t>ODT, TMD</t>
  </si>
  <si>
    <t>DKH, ODT</t>
  </si>
  <si>
    <t>ODT, DGD</t>
  </si>
  <si>
    <t>DTL, DGT</t>
  </si>
  <si>
    <t>ODT, TMD, DKV</t>
  </si>
  <si>
    <t>ODT, ONT</t>
  </si>
  <si>
    <t xml:space="preserve">Phường Gia Hội </t>
  </si>
  <si>
    <t>Dự án cầu và đường 26m (đường Điềm Phùng Thị) nối đến đường quy hoạch 36m thuộc khu B - Khu đô thị mới An Vân Dương</t>
  </si>
  <si>
    <t xml:space="preserve"> Phường Vỹ Dạ, Phường Thủy Vân</t>
  </si>
  <si>
    <t>Dự án tuyến đường dọc sông Nhất Đông</t>
  </si>
  <si>
    <t xml:space="preserve"> Phường An Đông, Phường Xuân Phú</t>
  </si>
  <si>
    <t>Chợ Cống</t>
  </si>
  <si>
    <t>Khu nhà ở xã hội Hương Sơ, thành phố Huế</t>
  </si>
  <si>
    <t>Hạng mục thu hồi đất còn lại của dự án đường cao tốc Cam Lộ - La Sơn đoạn qua thành phố Huế</t>
  </si>
  <si>
    <t xml:space="preserve">Tuyến giao thông N7 thuộc Khu A – Khu đô thị mới An Vân Dương, phường An Đông </t>
  </si>
  <si>
    <t>Đường vào lăng Trường Diên (chúa Nguyễn Phúc Lan)</t>
  </si>
  <si>
    <t>Đường vào lăng Trường Hưng (chúa Nguyễn Phúc Tần)</t>
  </si>
  <si>
    <t>Đường vào lăng Trường Thái (chúa Nguyễn Phúc Khoát)</t>
  </si>
  <si>
    <t>Hạ tầng kỹ thuật khu đất Tổ 18, khu vực 4, phường Hương Long</t>
  </si>
  <si>
    <t>Dự án nhà ở tại  khu đất trước Trường THCS Chu Văn An (01 Hà Huy Tập)</t>
  </si>
  <si>
    <t xml:space="preserve"> Phường Thủy Xuân </t>
  </si>
  <si>
    <t xml:space="preserve"> Phường An Đông </t>
  </si>
  <si>
    <t xml:space="preserve"> Phường An Tây </t>
  </si>
  <si>
    <t xml:space="preserve"> Phường Thủy Biều </t>
  </si>
  <si>
    <t xml:space="preserve"> Phường Phú Hậu </t>
  </si>
  <si>
    <t xml:space="preserve"> Phường Vỹ Dạ </t>
  </si>
  <si>
    <t xml:space="preserve"> Phường Gia Hội </t>
  </si>
  <si>
    <t xml:space="preserve"> Phường Thuận Lộc       </t>
  </si>
  <si>
    <t xml:space="preserve"> Phường Trường An</t>
  </si>
  <si>
    <t xml:space="preserve"> Phường Phước Vĩnh      </t>
  </si>
  <si>
    <t xml:space="preserve"> Xã Phú Mậu  </t>
  </si>
  <si>
    <t xml:space="preserve"> Phường Thuận An </t>
  </si>
  <si>
    <t xml:space="preserve"> Phường Hương Sơ  </t>
  </si>
  <si>
    <t xml:space="preserve"> Phường An Hòa </t>
  </si>
  <si>
    <t xml:space="preserve"> Phường Hương Long</t>
  </si>
  <si>
    <t xml:space="preserve"> Phường Xuân Phú</t>
  </si>
  <si>
    <t xml:space="preserve"> Xã Phú Dương</t>
  </si>
  <si>
    <t xml:space="preserve"> Phường Phú Thượng</t>
  </si>
  <si>
    <t xml:space="preserve"> Phường Hương An</t>
  </si>
  <si>
    <t xml:space="preserve"> Xã Thủy Bằng</t>
  </si>
  <si>
    <t xml:space="preserve"> Phường Hương Hồ</t>
  </si>
  <si>
    <t xml:space="preserve"> Xã Hương Phong</t>
  </si>
  <si>
    <t xml:space="preserve"> Phường Hương Vinh</t>
  </si>
  <si>
    <t>Dự án Cải thiện môi trường nước thành phố Huế, gồm các hạng mục:</t>
  </si>
  <si>
    <t>Đầu tư tuyến ống thu nước thải khu A - khu đô thị An Vân Dương và thoát nước thải bổ sung cho các khu vực còn lại khu đô thị An Vân Dương</t>
  </si>
  <si>
    <t>Phường An Đông, Phường Thủy Vân, Phường Xuân Phú</t>
  </si>
  <si>
    <t>Bổ sung cống chung tại các lưu vực 6,7 và 8</t>
  </si>
  <si>
    <t>Phường Vĩnh Ninh, Phường Vỹ Dạ, Phường An Cựu, Phường Phước Vĩnh, Phường Phú Nhuận, Phường Phú Hội, Phường Xuân Phú, Phường An Đông, Phường Thủy Xuân, Phường Phường Đúc</t>
  </si>
  <si>
    <t>Kè Sông Như Ý đoạn từ Đập Đá đến cầu Vân Dương</t>
  </si>
  <si>
    <t>Phường Phú Hội, Phường Xuân Phú và Phường Vỹ Dạ</t>
  </si>
  <si>
    <t>Kè sông An Cựu, đoạn từ Cầu Ga đến Sông Hương</t>
  </si>
  <si>
    <t>Hệ thống thoát nước mưa, nước thải bổ sung khu vực Bàu Vá</t>
  </si>
  <si>
    <t>Phường Phường Đúc và Phường Thủy Xuân</t>
  </si>
  <si>
    <t>Kè hói Long Thọ - Thủy Biều đổ ra cầu Long Thọ</t>
  </si>
  <si>
    <t>Hệ thống thoát nước, lề đường Phạm Văn Đồng</t>
  </si>
  <si>
    <t>Phường Phú Thượng và Phường Vỹ Dạ</t>
  </si>
  <si>
    <t>Kè sông Như Ý, khu vực bao quanh nhà máy xử lý nước thải</t>
  </si>
  <si>
    <t>Phường Thủy Vân, Phường Xuân Phú và Phường An Đông</t>
  </si>
  <si>
    <t>Kè tại khu C, khu đô thị mới An Vân Dương</t>
  </si>
  <si>
    <t>Bổ sung hệ thống cống chung hạ lưu thuộc khu vực kiệt 245 Phan Bội Châu</t>
  </si>
  <si>
    <t>Khu tái định cư B5 thuộc Hạ tầng khu đô thị mới Thuận An</t>
  </si>
  <si>
    <t>Đất giao thông của dự án Khu đô thị phía Đông đường Thủy Dương - Thuận An (Trong đó: Phường An Đông - thành phố Huế 0,53ha và  Xã Thủy Thanh - thị xã Hương Thủy 0,21ha)</t>
  </si>
  <si>
    <t>Dự án Cải thiện môi trường nước thành phố Huế gồm các hạng mục:</t>
  </si>
  <si>
    <t>Dự án nâng cấp, mở rộng Trung tâm Bảo trợ xã hội tỉnh</t>
  </si>
  <si>
    <t>Dự án mỏ khoáng sản đất làm vật liệu san lấp tại khu vực Dòng, thôn Hòa An, xã Hương Thọ, thành phố Huế;</t>
  </si>
  <si>
    <t>Nhà quản lý vận hành đội Truyền tải điện Hương Thủy thuộc dự án đường dây 500kV Quảng Trạch - Dốc Sỏi</t>
  </si>
  <si>
    <t>Đấu giá quyền sử dụng đất ở tại khu đất 106-114 Lê Lợi</t>
  </si>
  <si>
    <t>Khu đô thị phía Đông đường Thủy Dương - Thuận An (Khu vực Dân cư  DV2, LK5 thuộc Khu E - Đô thị mới An Vân Dương) (Tổng dự án 23,53 ha; trong đó: Xã Thủy Thanh - thị xã Hương Thuỷ 10,21 ha; Phường An Đông -  thành phố Huế 13,32ha)</t>
  </si>
  <si>
    <t>Trung tâm Kiểm soát bệnh tật tỉnh Thừa Thiên Huế</t>
  </si>
  <si>
    <t>Chuyển tiếp từ năm 2022</t>
  </si>
  <si>
    <t>Hạ tầng kỹ thuật khu đất có ký hiệu CX7 thuộc khu A - Đô thị mới An Vân Dương (tổng quy mô dự án 4,62 ha)</t>
  </si>
  <si>
    <t xml:space="preserve">Trạm biến áp 110KV Huế 4 và đấu nối </t>
  </si>
  <si>
    <t>Dự án hạ tầng kỹ thuật khu dân cư  phía Bắc Hương Sơ (khu vực 10). Tổng quy mô dự án là 9,99 ha</t>
  </si>
  <si>
    <t>Dự án Kè chống sạt lở các đoạn xung yếu thuộc hệ thống sông Hương, tỉnh Thừa Thiên Huế (Tổng quy mô 6,76 ha trong đó phần diện tích địa bàn thành phố là 6,41 ha và phần diện tích thuộc thị xã Hương Thủy là 0,35 ha)</t>
  </si>
  <si>
    <t>Khu đô thị phía Bắc sông Như Ý, thuộc Khu E - Đô thị mới An Vân Dương ( Tổng quy mô dự án 9,95 ha. Trong đó phần diện tích thuộc địa bàn thành phố là 9,57 ha với diện tích đất lúa là 9,52 ha)</t>
  </si>
  <si>
    <t>Công trình, dự án chuyển tiếp từ năm 2022</t>
  </si>
  <si>
    <t>Hạ tầng kỹ thuật khu dân cư Cụm công nghiệp An Hòa, phường An Hòa</t>
  </si>
  <si>
    <t>Hạ tầng kỹ thuật khu dân cư tổ 19, khu vực 7, phường An Đông</t>
  </si>
  <si>
    <t>Phường An Đông</t>
  </si>
  <si>
    <t>Khu dân cư xen ghép tại khu đất CTR9 và CTR10 thuộc Khu A – Khu đô thị mới An Vân Dương, phường An Đông.</t>
  </si>
  <si>
    <t>DANH MỤC CÁC CÔNG TRÌNH, DỰ ÁN DO THÀNH PHỐ XÁC ĐỊNH TRONG KẾ HOẠCH SỬ DỤNG ĐẤT NĂM 2023</t>
  </si>
  <si>
    <t>Đất ở phân lô thuộc HTKT khu dân cư Kim Long giai đoạn 5</t>
  </si>
  <si>
    <t>Phường Kim Long</t>
  </si>
  <si>
    <t>HTKT khu dân cư thửa đất số 78, tờ bản đồ số 26, cạnh sân bóng đá phường, thôn Lại Thế, phường Phú Thượng</t>
  </si>
  <si>
    <t>Thửa đất xen ghép số 118, tờ bản đồ số 22, tại thôn Thạch Căn, xã Phú Dương</t>
  </si>
  <si>
    <t>Thửa đất xen ghép số 202, tờ bản đồ số 15, tại thôn Dương Nổ Tây, xã Phú Dương</t>
  </si>
  <si>
    <t>Thửa đất số 70, tờ bản đồ số 22, phường Phú Thượng tọa lạc tại đường Tỉnh lộ 10A, thôn Ngọc Anh</t>
  </si>
  <si>
    <t>Thửa đất số 342, tờ bản đồ số 21, phường Phú Thượng tọa lạc tại thôn Lại Thế 2</t>
  </si>
  <si>
    <t>Thửa đất số 4, thửa đất số 5, tờ bản đồ số 20, phường Phú Thượng tọa lạc tại thôn Tây Thượng</t>
  </si>
  <si>
    <t xml:space="preserve">Thửa 907, tờ bản đồ số 21, phường An Hòa. </t>
  </si>
  <si>
    <t>Lô L18 - HTKT khu đất xen ghép Tổ 4 Khu vực 2, phường Hương Sơ</t>
  </si>
  <si>
    <t>Thửa đất số 79 và phần đất đã thu hồi còn lại của thửa đất số 107 (có vị trí tiếp giáp thửa 79 và thửa 289), tờ bản đồ số 20, phường Trường An.</t>
  </si>
  <si>
    <t>Đất ở phân lô thuộc HTKT khu dân Phú Hậu giai đoạn 3- đợt 1</t>
  </si>
  <si>
    <t>Phường Phú Thượng</t>
  </si>
  <si>
    <t>Xã Phú Dương</t>
  </si>
  <si>
    <t>Phường An Hòa</t>
  </si>
  <si>
    <t>Phường Hương Sơ</t>
  </si>
  <si>
    <t>Phường Trường An</t>
  </si>
  <si>
    <t>Phường Phú Hậu</t>
  </si>
  <si>
    <t>Dự án Nạo vét, gia cố mái các điểm xung yếu hói 5 xã và hói 7 xã ( Tổng quy mô 1,72 ha. Trong đó phường Hương An - thành phố Huế:1,11ha; phường Hương Chữ, Hương Xuân - thị xã Hương Trà: 0,61ha)</t>
  </si>
  <si>
    <t>Bến bãi tập kết vật liệu xây dựng cát, sỏi</t>
  </si>
  <si>
    <t>Nhà sinh hoạt cộng đồng TDP 2</t>
  </si>
  <si>
    <t>Nhà sinh hoạt cộng đồng TDP 3</t>
  </si>
  <si>
    <t>Trường mầm non Phú Hậu</t>
  </si>
  <si>
    <t>Nhà sinh hoạt cộng đồng thôn Phú Khê</t>
  </si>
  <si>
    <t>Điểm xanh văn hóa TDP Trung Đông</t>
  </si>
  <si>
    <t>Hạ tầng kỹ thuật khu dân cư  phía Bắc Hương Sơ (khu vực 11)</t>
  </si>
  <si>
    <t xml:space="preserve"> Mở rộng Điểm đỗ xe Du lịch Nguyễn Hoàng</t>
  </si>
  <si>
    <t>Trụ sở HĐND và UBND phường An Đông</t>
  </si>
  <si>
    <t>Trụ sở HĐND và UBND xã Hải Dương</t>
  </si>
  <si>
    <t>Tuyến đường D3 từ khu đô thị The Manor đến đường Hoàng Quốc Việt</t>
  </si>
  <si>
    <t>Mở rộng đường Hoàng Quốc Việt và tuyến mương sinh thái</t>
  </si>
  <si>
    <t>TP Huế</t>
  </si>
  <si>
    <t>Chuyển mục đích sử dụng đất vườn ao liền kề đất ở trong cùng một thửa đất sang đất ở đô thị. (Đăng ký năm 2020)</t>
  </si>
  <si>
    <t>Xây dựng cầu Bồn Trì, phường Hương An, thành phố Huế</t>
  </si>
  <si>
    <t>Phường Hương 
An</t>
  </si>
  <si>
    <t>DANH MỤC CÁC CÔNG TRÌNH, DỰ ÁN CẦN CHUYỂN MỤC ĐÍCH SỬ DỤNG 
ĐẤT TRỒNG LÚA, ĐẤT RỪNG PHÒNG HỘ, ĐẤT RỪNG ĐẶC DỤNG NĂM 2023 CỦA THÀNH PHỐ HUẾ</t>
  </si>
  <si>
    <t>Phương án di dời và nâng cao khoảng cách an toàn các tuyến đường điện 110kV, 220kV, 550kV giao chéo đường cao tốc (đoạn Cam Lộ - La Sơn) trên địa bàn tỉnh Thừa Thiên Huế</t>
  </si>
  <si>
    <t>Phường Hương Hồ, xã Hương Thọ</t>
  </si>
  <si>
    <t>Khu lưu niệm chợ Gia Lạc</t>
  </si>
  <si>
    <t xml:space="preserve">Khu đô thị xã Phú Dương, Phú Mỹ và Phú Thượng thuộc Khu C – Đô thị mới An Vân Dương </t>
  </si>
  <si>
    <t>Đường Chợ Mai - Tân Mỹ</t>
  </si>
  <si>
    <t>HTKT khu tái định cư Bàu Vá giai đoạn 4</t>
  </si>
  <si>
    <t xml:space="preserve">Phường Trường An, phường Thủy Xuân </t>
  </si>
  <si>
    <t>Dự án đền bù giải phóng mặt bằng của Đại học Huế (Tổng quy mô dự án là 13,15 ha)</t>
  </si>
  <si>
    <t>Đường dây 500 kV Quảng Trạch - Dốc Sỏi</t>
  </si>
  <si>
    <t>Khu đất ở xen cư bán đấu giá tại thôn  Dương Nổ Cồn, Dương Nổ Tây, Phú Khê</t>
  </si>
  <si>
    <t>Phường An Đông,
 thành phố Huế - Phường Thủy Dương, TX Hương Thủy</t>
  </si>
  <si>
    <t>TMD, ODT</t>
  </si>
  <si>
    <t>Trụ sở HĐND và UBND phường Hương Long</t>
  </si>
  <si>
    <t>Khu thương mại dịch vụ tại khu đất có ký hiệu DV-05 thuộc Khu B - Đô thị mới An Vân Dương</t>
  </si>
  <si>
    <t>Dự án đường Nguyễn Hoàng và cầu Vượt sông Hương (phần diện tích bổ sung)</t>
  </si>
  <si>
    <t>Dự án đầu tư Tuyến đường bộ ven biển qua tỉnh Thừa Thiên Huế và cầu cửa biển Thuận An  (phần diện tích bổ sung)</t>
  </si>
  <si>
    <t xml:space="preserve"> Tuyến đường bộ ven biển qua tỉnh Thừa Thiên Huế và cầu cửa biển Thuận An  (phần diện tích bổ sung)</t>
  </si>
  <si>
    <t>Đường Dương Văn An nối dài đến khu đô thị An Vân Dương</t>
  </si>
  <si>
    <t>Dự án đường dọc sông Như Ý thuộc khu B - đô thị mới An Vân Dương.</t>
  </si>
  <si>
    <t>Hạ tầng kỹ thuật Cụm công nghiệp An Hòa giai đoạn 9 (đợt 4)</t>
  </si>
  <si>
    <t>Hạ tầng kỹ thuật Cụm công nghiệp An Hòa giai đoạn 10 (đợt 1)</t>
  </si>
  <si>
    <t>Hạ tầng kỹ thuật khu dân cư  Cụm công nghiệp An Hòa, phường An Hòa</t>
  </si>
  <si>
    <t>Xây dựng tuyến đường mặt cắt 36m nối từ đường Nguyễn Lộ Trạch đến đường ra sông Phát Lát nối dài (Tổng quy mô 1,80 ha thuộc khu A- đô thị mới An Vân Dương)</t>
  </si>
  <si>
    <t>Phường Xuân Phú, phường An Đông</t>
  </si>
  <si>
    <t>Nhà văn hóa cộng đồng khu vực 4 - Dự án làng thí điểm Saemaul</t>
  </si>
  <si>
    <t>Phước Hương Long</t>
  </si>
  <si>
    <t>Thửa đất số 465  tờ bản đồ số 20, phường Phú Thượng</t>
  </si>
  <si>
    <t>Xây dựng trụ sở Chi cục Thi hành án dân sự thành phố Huế</t>
  </si>
  <si>
    <t>Chỉnh trang khu dân cư tại lô CTR11, CTR12  và khai thác quỹ đất xen ghép thuộc khu A đô thị mới An Vân Dương (tổng quy mô 13,48 ha)</t>
  </si>
  <si>
    <t xml:space="preserve"> Tổ hợp thương mại, dịch vụ kết hợp nhà ở gồm các khu đất có ký hiệu OTM4, OTM6, LK16, LK17, CC12, CX2 tại nút giao vòng xuyến Võ Nguyên Giáp - Tố Hữu</t>
  </si>
  <si>
    <t>Năm 2020</t>
  </si>
  <si>
    <t>Năm 2021</t>
  </si>
  <si>
    <t>Hạ tầng kỹ thuật khu đất có ký hiệu CL10 và BV  thuộc khu A - Đô thị mới An Vân Dương (Tổng diện tích 10,48 ha. Trong đó phường An Đông, thành phố Huế: 6,53 ha, thị xã Hương Thuỷ: 3,95 ha)</t>
  </si>
  <si>
    <t>Phường An Hòa, Phường Hương An</t>
  </si>
  <si>
    <t>Trạm biến áp 110kV Huế 4 và đấu nối (Tổng quy mô 0,78 ha trong đó phần diện tích thuộc địa bàn thành phố Huế là 0,15 ha, thị xã Hương Thủy 0,63 ha)</t>
  </si>
  <si>
    <t>Hạ tầng kỹ thuật khu đất có ký hiệu CL10 và BV thuộc khu A  - Đô thị mới An Vân Dương với tổng diện tích 10,48 ha (phường An Đông, thành phố Huế: 6,53 ha; phường Thủy Dương, thị xã Hương Thủy 3,95 ha)</t>
  </si>
  <si>
    <t>Phường Phú Thuận</t>
  </si>
  <si>
    <t>Phường Phú Mậu</t>
  </si>
  <si>
    <t xml:space="preserve"> Phường Phú Nhuận      </t>
  </si>
  <si>
    <t>Khu vực khai thác đá làm vật liệu xây dựng thông thường</t>
  </si>
  <si>
    <t xml:space="preserve"> Xã Hương Thọ</t>
  </si>
  <si>
    <t xml:space="preserve"> Phường An Tây</t>
  </si>
  <si>
    <t>Dự án hạ tầng kỹ thuật khu dân cư phía Bắc Hương Sơ (khu vực 8). Tổng quy mô 7,90 ha đã thực hiện 7,75 ha</t>
  </si>
  <si>
    <t>Trụ sở cảnh sát PCCC và Trung tâm nghiên cứu ứng dụng và đào tạo, huấn luyện phòng cháy, chữa cháy, cứu nạn, cứu hộ tỉnh Thừa Thiên Huế (Tổng quy mô công trình là 5,12 ha; phần diện tích  thuộc địa bàn thành phố Huế là 4,05 ha; Thị xã Hương Thủy 1,07 ha)</t>
  </si>
  <si>
    <t>Trụ sở công an xã Hương Phong</t>
  </si>
  <si>
    <t>Thương mại dịch vụ tại khu đất 42 Phạm Thị Liên</t>
  </si>
  <si>
    <t>Trụ sở công an xã Hương Thọ</t>
  </si>
  <si>
    <t>Trụ sở công an xã Phú Mậu</t>
  </si>
  <si>
    <t>Trụ sở công an xã Phú Thanh</t>
  </si>
  <si>
    <t>Phường Thủy Vân, thành phố Huế và Thị xã Hương Thủy</t>
  </si>
  <si>
    <t xml:space="preserve"> Phường Đông Ba</t>
  </si>
  <si>
    <t>Chuyển mục đích sử dụng đất vườn ao liền kề đất ở trong cùng một thửa đất sang đất ở trên địa bàn thành phố Huế với diện tích khoảng 5,129 ha</t>
  </si>
  <si>
    <t>Mã loại đất</t>
  </si>
  <si>
    <t>DANH MỤC CÁC CÔNG TRÌNH, DỰ ÁN CẦN THU HỒI ĐẤT THỰC HIỆN TRONG NĂM 2023 CỦA THÀNH PHỐ HUẾ</t>
  </si>
  <si>
    <t>Tên công trình, dự án</t>
  </si>
  <si>
    <t>Trụ sở công an tỉnh (vị trí mới). (Tổng quy mô dự án 15,94 ha. Trong đó phần diện tích thuộc địa bàn thành phố là 15,84 ha)</t>
  </si>
  <si>
    <r>
      <t xml:space="preserve">Dự án đền bù giải phóng mặt bằng của Đại học Huế (tổng quy mô dự án 13,16 ha). Hạng mục:
</t>
    </r>
    <r>
      <rPr>
        <i/>
        <sz val="14"/>
        <rFont val="Times New Roman"/>
        <family val="1"/>
      </rPr>
      <t>- Trung tâm điều hành 
- Đất liên trường 
- Khối Công nghệ - Đại học Khoa học tự nhiên và Công nghệ 
- Khoa dược – Đại học Y Dược</t>
    </r>
  </si>
  <si>
    <t xml:space="preserve">Hạ tầng kỹ thuật khu TĐ5 thuộc khu B- đô thị mới An Vân Dương(Tổng quy mô dự án 2,75 ha) </t>
  </si>
  <si>
    <t xml:space="preserve">Phường An Đông, An Tây, Xuân Phú </t>
  </si>
  <si>
    <t>Phường An Đông, An Tây, Xuân Phú</t>
  </si>
  <si>
    <t>DANH MỤC CÁC CÔNG TRÌNH, DỰ ÁN CẦN THU HỒI ĐẤT NĂM 2021, 2022 CHUYỂN TIẾP SANG NĂM 2023 THÀNH PHỐ HUẾ</t>
  </si>
  <si>
    <t>Chuyển tiếp năm 2021</t>
  </si>
  <si>
    <t>1.1</t>
  </si>
  <si>
    <t>1.2</t>
  </si>
  <si>
    <t>1.3</t>
  </si>
  <si>
    <t>Khu tái định cư Lịch Đợi 3 (thuộc Dự án Cầu đường bộ Bạch Hổ qua sông Hương)( Tổng quy mô dự án là 8,34 ha)</t>
  </si>
  <si>
    <t>2.1</t>
  </si>
  <si>
    <t>2.2</t>
  </si>
  <si>
    <t>2.3</t>
  </si>
  <si>
    <t xml:space="preserve">Phường Thuỷ Xuân,  Phường Phường Đúc, Phường Hương Long, Phường Kim Long, Phường Hương An </t>
  </si>
  <si>
    <t>Phường Thủy Xuân , Phường An Đông</t>
  </si>
  <si>
    <t xml:space="preserve">Phường Hương An </t>
  </si>
  <si>
    <t>Phường An Đông, Phường Xuân Phú</t>
  </si>
  <si>
    <t>Xã Hải Dương, Phường Thuận An</t>
  </si>
  <si>
    <t>Phường Kim Long, Phường Hương Long, Phường Phường Đúc</t>
  </si>
  <si>
    <t>Phường An Cựu,
Phường An Tây</t>
  </si>
  <si>
    <t>Phường Thuận Lộc,  Phường Thuận Hòa, Phường Tây Lộc, Phường  Đông Ba</t>
  </si>
  <si>
    <t xml:space="preserve"> Phường Đông Ba, Phường Thuận Lộc, Phường Thuận Hòa, Phường Tây Lộc</t>
  </si>
  <si>
    <t>Phường Thủy Vân,  Phường Phú Thượng</t>
  </si>
  <si>
    <t xml:space="preserve">Xã Hương Thọ, Phường Hương Vinh, Xã Phú Mậu, Xã Phú Dương, Xã Thủy Bằng, Phường Thủy Vân </t>
  </si>
  <si>
    <t xml:space="preserve"> Phường Phú Nhuận,  Phường Vĩnh Ninh, Phường  An Tây, Phường Phú Thuận</t>
  </si>
  <si>
    <t>Phường An Tây , Phường Trường An</t>
  </si>
  <si>
    <t>Phường Vĩnh Ninh, Phường Phú Nhuận, Phường Phú Hội</t>
  </si>
  <si>
    <t>Phường Phường Đúc, Phường Thủy Xuân, Phường Trường An</t>
  </si>
  <si>
    <t xml:space="preserve"> Phường Thuỷ Biều</t>
  </si>
  <si>
    <t>Đầu tư Bảo tồn, tu bổ và tôn tạo hệ thống kinh thành Huế (di dời dân cư tại khu vực I di tích kinh thành Huế khu vực Thượng Thành)( Tổng quy mô công trình là 17,87 ha)</t>
  </si>
  <si>
    <t>TỔNG CỘNG</t>
  </si>
  <si>
    <t>DANH MỤC CÁC CÔNG TRÌNH, DỰ ÁN CẦN CHUYỂN MỤC ĐÍCH SỬ DỤNG 
ĐẤT NĂM 2021, 2022 CHUYỂN TIẾP SANG NĂM 2023 THÀNH PHỐ HUẾ</t>
  </si>
  <si>
    <t xml:space="preserve"> Phường Phú Nhuận, Phường Vĩnh Ninh, Phường An Tây, Phường Phú Thuận</t>
  </si>
  <si>
    <t>Chuyển tiếp năm 2022</t>
  </si>
  <si>
    <t>Phường Thủy Xuân, Phường An Đông</t>
  </si>
  <si>
    <t xml:space="preserve">Phường Thủy Vân </t>
  </si>
  <si>
    <t>Xã Phú Dương, phường Phú Thượng</t>
  </si>
  <si>
    <t>Khu đất xen ghép Tổ 4 Khu vực 5A (Khu vực A1, A2 - Dự án hạ tầng kỹ thuật Nam Vỹ Dạ đợt 7), phường Vỹ Dạ</t>
  </si>
  <si>
    <t>Phường An Cựu, Phường An Tây</t>
  </si>
  <si>
    <t xml:space="preserve">Phường Xuân Phú, Phường An Đông </t>
  </si>
  <si>
    <t>Phường An Tây, Phường An Cựu</t>
  </si>
  <si>
    <t>HỦY BỎ DANH MỤC CÔNG TRÌNH, DỰ ÁN ĐƯỢC PHÊ DUYỆT TRONG KẾ HOẠCH SỬ DỤNG ĐẤT NĂM 2022 NHƯNG KHÔNG CÓ KHẢ NĂNG THỰC HIỆN</t>
  </si>
  <si>
    <t>Diện tích
(ha)</t>
  </si>
  <si>
    <t>Đất trồng lúa</t>
  </si>
  <si>
    <t>Đất rừng phòng hộ</t>
  </si>
  <si>
    <t xml:space="preserve">Đất rừng đặc dụng </t>
  </si>
  <si>
    <t xml:space="preserve">Danh mục công trình, dự án do thành phố xác định trong kế hoạch sử dụng đất </t>
  </si>
  <si>
    <t>4.2</t>
  </si>
  <si>
    <t>4.3</t>
  </si>
  <si>
    <t>Phường 
Phú Hậu</t>
  </si>
  <si>
    <t xml:space="preserve">Phát triển cơ sở hạ tầng du lịch hỗ trợ cho tăng trưởng toàn diện khu vực tiểu vùng Mê Công mở rộng - giai đoạn 2 - dự án thành phần Thừa Thiên Huế. Tiểu dự án: Xây dựng mới và nâng cấp Bến Than. </t>
  </si>
  <si>
    <t>Xây dựng mới và nâng cấp các bến thuyền Sông Hương và đầm phá: Bến Voi ré - Hổ Quyền</t>
  </si>
  <si>
    <t>4.1</t>
  </si>
  <si>
    <t>Khu đất Doanh trại cơ quan Bộ CHQS tỉnh (Tổng quy mô: 11,36 ha. Trong đó: diện tích thuộc phường An Đông, thành phố Huế là 6,53 ha và phường Thủy Dương, TX Hương Thủy là 4,83 ha)</t>
  </si>
  <si>
    <t>Công trình, dự án do Hội đồng nhân dân tỉnh chấp thuận mà phải thu hồi đất theo Nghị quyết số 119/NQ-HĐND tỉnh ngày 08/12/2022</t>
  </si>
  <si>
    <t xml:space="preserve">Dự án cải tạo, xây dựng lại các dãy nhà A, B, C Khu chung cư Đống Đa </t>
  </si>
  <si>
    <t>Di dời các đơn vị Quân đội và khu gia đình quân nhân tại khu vực Mang Cá. Trong đó khu vực Bộ CHQS tỉnh Thừa Thiên Huế, diện tích:22,60 ha; Khu vực Viện Quân y 268/Cục Hậu cần, diện tích: 8,7 ha; Khu vực di tích Trấn Bình Đài (Mang Cá Nhỏ), diện tích: 9,80 ha</t>
  </si>
  <si>
    <t>Đường Nguyễn Lộ Trạch nối dài (đoạn từ Võ Nguyên Giáp đến cầu Nhất Đông)</t>
  </si>
  <si>
    <t>Công trình, dự án do Hội đồng nhân dân tỉnh chấp thuận mà phải chuyển mục đích sử dụng đất trồng lúa, đất rừng phòng hộ,  đất rừng đặc dụng  theo Nghị quyết số 119/NQ-HĐND tỉnh ngày 08/12/2022</t>
  </si>
  <si>
    <t>Đất rừng đặc dụng</t>
  </si>
  <si>
    <t>Trong đó diện tích chuyển mục đích sử dụng</t>
  </si>
  <si>
    <t>*</t>
  </si>
  <si>
    <t>Trụ sở cảnh sát PCCC và Trung tâm nghiên cứu ứng dụng và đào tạo, huấn luyện phòng cháy, chữa cháy, cứu nạn, cứu hộ tỉnh Thừa Thiên Huế (Tổng quy mô công trình là 5,12 ha; Phần diện tích  thuộc địa bàn TP Huế là 4,05 ha)</t>
  </si>
  <si>
    <t>Dự án xây dựng cầu Bắc qua sông Lợi Nông (thuộc Khu đô thị  mới An Vân Dương)</t>
  </si>
  <si>
    <t>Đường vành đai 3 (Tổng qui mô dự án là 42 ha; trong đó phần diện tích thuộc địa bàn thành phố 35,3 ha )</t>
  </si>
  <si>
    <t>Đường 100m nối 2 khu đô thị A và B khu An Vân Dương (cầu qua sông Như Ý)</t>
  </si>
  <si>
    <t>Tiểu dự án cải tạo và phát triển lưới điện trung hạ áp khu vực trung tâm huyện lỵ, thành phố của tỉnh Thừa Thiên Huế (KfW3.1) (Tổng quy mô công trình 1,30 ha, trong đó phần diện tích thuộc địa bàn 0,21 ha)</t>
  </si>
  <si>
    <t>Dự án đền bù giải phóng mặt bằng của Đại học Huế (Giải tỏa các hộ dân trước khu TDTT - Đại học Huế thuộc tổ 21 phường An Cựu và Thư viện Trường Đại học Kinh tế, Đại học Huế)</t>
  </si>
  <si>
    <t>Dự án hoàn thiện lưới điện phân phối tỉnh Thừa Thiên Huế (đồng bộ dự án KfW3.1)  (Tổng quy mô công trình 0,85 ha; trong đó phần diện tích thuộc địa bàn 0,48 ha)</t>
  </si>
  <si>
    <t>Dự án hoàn thiện lưới điện phân phối tỉnh Thừa Thiên Huế (đồng bộ dự án KfW3.1)  (Tổng quy mô công trình 0,85 ha; trong đó phần diện tích thuộc địa bàn thành phố Huế 0,48 ha)</t>
  </si>
  <si>
    <t>Nhà ở xã hội tại khu đất XH6 thuộc khu E - Khu đô thị mới An Vân Dương (điều chỉnh địa điểm thực hiện)  (Tổng quy mô dự án: 7,9 ha; trong đó phần diện tích thuộc địa bàn thành phố là 3,21 ha)</t>
  </si>
  <si>
    <t>Dự án hoàn thiện lưới điện phân phối tỉnh Thừa Thiên Huế (đồng bộ dự án KfW3.1)  (Tổng quy mô bổ sung công trình là 0,41 ha; trong đó phần diện tích thuộc địa bàn thành phố là 0,24 ha)</t>
  </si>
  <si>
    <t>Tiểu dự án cải tạo và phát triển lưới điện trung hạ áp khu vực trung tâm huyện lỵ, thành phố của tỉnh Thừa Thiên Huế (KfW3.1) (Tổng quy mô công trình 1,30 ha; trong đó phần diện tích thuộc địa bàn 0,21 ha)</t>
  </si>
  <si>
    <t>Diện tích khoảng 
( ha )</t>
  </si>
  <si>
    <t>Diện tích khoảng  (ha)</t>
  </si>
  <si>
    <t>Diện tích khoảng
(ha)</t>
  </si>
  <si>
    <t>Diện tích khoảng (ha)</t>
  </si>
  <si>
    <t>Tuyến đường Mỹ An-Thuận An (Tổng quy mô dự án 17,88 ha; trong đó phần diện tích thuộc địa bàn thành phố là 10,41 ha)</t>
  </si>
  <si>
    <t>Dự án hạ tầng kỹ thuật khu dân cư phía Bắc Hương Sơ (khu vực 1,2,3,4,5,6,7,8)</t>
  </si>
  <si>
    <t>Dự án trường tiểu học số 1 An Đông (giai đoạn 1)</t>
  </si>
  <si>
    <t>Xây dựng các công trình phụ trợ và trạm nghiền sàng chế biến đá Granite làm vật liệu xây dựng thông thường mỏ đá Hòn Chi Vôi</t>
  </si>
  <si>
    <t xml:space="preserve">Kè chống xói lở hai bờ sông An Cựu đoạn còn lại đường Tôn Quang Phiệt và Hải Triều </t>
  </si>
  <si>
    <t>Chuyển mục đích sử dụng đất vườn ao liền kề đất ở trong cùng một thửa đất sang đất ở trên địa bàn thành phố Huế với diện tích khoảng 2,847 ha</t>
  </si>
  <si>
    <t>DANH MỤC CÁC CÔNG TRÌNH, DỰ ÁN DO THÀNH PHỐ XÁC ĐỊNH TRONG KẾ HOẠCH SỬ DỤNG ĐẤT NĂM  2021, 2022 CHUYỂN TIẾP SANG NĂM 2023</t>
  </si>
  <si>
    <t>Cơ sở nhà đất số 249 Trần Hưng Đạo, phường Phú Hòa, thành phố Huế</t>
  </si>
  <si>
    <t>Cơ sở nhà đất số 239 Trần Hưng Đạo, phường Phú Hòa, thành phố Huế</t>
  </si>
  <si>
    <t>Cơ sở nhà đất số 267 Trần Hưng Đạo, phường Phú Hòa, thành phố Huế</t>
  </si>
  <si>
    <t>Cơ sở nhà đất số 107 Chi Lăng, phường Phú Cát, thành phố Huế</t>
  </si>
  <si>
    <t>Cơ sở nhà đất Tổ 17 Khu vực Trường Đá, phường Thủy Biều, thành phố Huế</t>
  </si>
  <si>
    <t>Cơ sở nhà đất số 153 Trần Hưng Đạo,  thành phố Huế</t>
  </si>
  <si>
    <t xml:space="preserve">Hạ tầng kỹ thuật khu TĐ4 thuộc khu B - đô thị mới An Vân Dương: Tổng quy mô 5,1ha đã giao đất thực hiện dự án là 3,2 ha. </t>
  </si>
  <si>
    <t>Hạ tầng kỹ thuật khu TĐ5 thuộc khu B- đô thị mới An Vân Dương</t>
  </si>
  <si>
    <t>Chuyển mục đích sử dụng đất từ đất nông nghiệp xen kẽ trong khu dân cư sang đất ở của hộ gia đình, cá nhân trên địa bàn thành phố Huế với diện tích khoảng 0,592 ha (trừ đất nông nghiệp giao theo Nghị định số 64-CP ngày 27/9/1993 của Chính</t>
  </si>
  <si>
    <t>ONT,
ODT</t>
  </si>
  <si>
    <t>Chuyển mục đích sử dụng đất vườn ao liền kề đất ở trong cùng một thửa đất sang đất ở trên địa bàn thành phố Huế với diện tích khoảng 2,139 ha</t>
  </si>
  <si>
    <t>Dự án tổ hợp thương mại, dịch vụ tại số 03 Đống Đa, thành phố Huế</t>
  </si>
  <si>
    <t>Khu du lịch nghỉ dưỡng sinh thái cao cấp tại khu vực trường đá phường Thuỷ Biều, TP Huế (Dự án Khu du lịch Làng Việt)</t>
  </si>
  <si>
    <t>Dự án Tổ hợp thương mại, dịch vụ tại khu đất có ký hiệu TM -DV4</t>
  </si>
  <si>
    <t>Dự án thương mại, dịch vụ vòng xoay trên không nút giao vòng xuyến đường Võ Nguyên Giáp - Tố Hữu</t>
  </si>
  <si>
    <t>Nâng cấp sửa chữa các trạm bơm chống hạn Tây Nam Hương Trà</t>
  </si>
  <si>
    <t>Chuyển mục đích, bán đấu giá cơ sở nhà đất tại trường mầm non cơ sở Hải Thanh (Hải Trình cũ)</t>
  </si>
  <si>
    <t>Chuyển mục đích sử dụng đất từ đất nông nghiệp xen kẽ trong khu dân cư sang đất ở của hộ gia đình, cá nhân trên địa bàn thành phố Huế với diện tích khoảng 0,744ha (trừ đất nông nghiệp giao theo Nghị định số 64-CP ngày 27/9/1993 của Chính</t>
  </si>
  <si>
    <t>Danh mục công trình, dự án thu hồi đất đã được Hội đồng nhân dân tỉnh thông qua</t>
  </si>
  <si>
    <t>Chuyển mục đích sử dụng đất từ đất nông nghiệp xen kẽ trong khu dân cư sang đất ở của hộ gia đình, cá nhân (trừ đất nông nghiệp giao theo Nghị định 64) Đăng ký năm 2020</t>
  </si>
  <si>
    <t>PHỤ LỤC VII:</t>
  </si>
  <si>
    <t>PHỤ LỤC  VI:</t>
  </si>
  <si>
    <t>PHỤ LỤC  V:</t>
  </si>
  <si>
    <t>PHỤ LỤC  IV:</t>
  </si>
  <si>
    <t>PHỤ LỤC  III:</t>
  </si>
  <si>
    <t>PHỤ LỤC  II:</t>
  </si>
  <si>
    <t>PHỤ LỤC I:</t>
  </si>
  <si>
    <t>Kho xăng dầu, chiết nạp gas tại cảng Thuận An</t>
  </si>
  <si>
    <t>(Kèm theo Quyết định số:       /QĐ-UBND ngày     tháng    năm 2023 của Ủy ban nhân dân tỉnh Thừa Thiên Huế)</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</si>
</sst>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Red]0.00"/>
    <numFmt numFmtId="175" formatCode="_(* #,##0_);_(* \(#,##0\);_(* &quot;-&quot;??_);_(@_)"/>
    <numFmt numFmtId="176" formatCode="0.0%"/>
    <numFmt numFmtId="177" formatCode="_(* #,##0.000_);_(* \(#,##0.000\);_(* &quot;-&quot;??_);_(@_)"/>
    <numFmt numFmtId="178" formatCode="0.0"/>
    <numFmt numFmtId="179" formatCode="_(* #,##0.00000_);_(* \(#,##0.00000\);_(* &quot;-&quot;??_);_(@_)"/>
    <numFmt numFmtId="180" formatCode="_(* #,##0.0_);_(* \(#,##0.0\);_(* &quot;-&quot;??_);_(@_)"/>
    <numFmt numFmtId="181" formatCode="#,##0.0"/>
    <numFmt numFmtId="182" formatCode="#,##0.00\ &quot;₫&quot;"/>
    <numFmt numFmtId="183" formatCode="#,##0.0\ _₫"/>
    <numFmt numFmtId="184" formatCode="0.000"/>
    <numFmt numFmtId="185" formatCode="#,##0.000"/>
    <numFmt numFmtId="186" formatCode="#,##0.0;[Red]#,##0.0"/>
    <numFmt numFmtId="187" formatCode="[$-42A]dd\ mmmm\ yyyy"/>
    <numFmt numFmtId="188" formatCode="[$-42A]h:mm:ss\ AM/PM"/>
    <numFmt numFmtId="189" formatCode="\+0;\-0;0"/>
    <numFmt numFmtId="190" formatCode="0.00000"/>
    <numFmt numFmtId="191" formatCode="0.000000"/>
    <numFmt numFmtId="192" formatCode="0.0000"/>
    <numFmt numFmtId="193" formatCode="0.0000000"/>
    <numFmt numFmtId="194" formatCode="0_);\(0\)"/>
    <numFmt numFmtId="195" formatCode="&quot;Yes&quot;;&quot;Yes&quot;;&quot;No&quot;"/>
    <numFmt numFmtId="196" formatCode="&quot;True&quot;;&quot;True&quot;;&quot;False&quot;"/>
    <numFmt numFmtId="197" formatCode="&quot;On&quot;;&quot;On&quot;;&quot;Off&quot;"/>
    <numFmt numFmtId="198" formatCode="[$€-2]\ #,##0.00_);[Red]\([$€-2]\ #,##0.00\)"/>
    <numFmt numFmtId="199" formatCode="#,##0.0000"/>
  </numFmts>
  <fonts count="65">
    <font>
      <sz val="11"/>
      <color theme="1"/>
      <name val="Calibri"/>
      <family val="2"/>
    </font>
    <font>
      <sz val="11"/>
      <color indexed="8"/>
      <name val="Calibri"/>
      <family val="2"/>
    </font>
    <font>
      <b/>
      <sz val="12"/>
      <name val="Times New Roman"/>
      <family val="1"/>
    </font>
    <font>
      <sz val="12"/>
      <name val="Times New Roman"/>
      <family val="1"/>
    </font>
    <font>
      <sz val="10"/>
      <name val="Times New Roman"/>
      <family val="1"/>
    </font>
    <font>
      <sz val="12"/>
      <name val=".VnTime"/>
      <family val="2"/>
    </font>
    <font>
      <sz val="11"/>
      <name val="Times New Roman"/>
      <family val="1"/>
    </font>
    <font>
      <sz val="14"/>
      <name val="Times New Roman"/>
      <family val="1"/>
    </font>
    <font>
      <sz val="10"/>
      <name val="Arial"/>
      <family val="2"/>
    </font>
    <font>
      <sz val="11"/>
      <color indexed="8"/>
      <name val="Arial"/>
      <family val="2"/>
    </font>
    <font>
      <b/>
      <sz val="14"/>
      <name val="Times New Roman"/>
      <family val="1"/>
    </font>
    <font>
      <b/>
      <sz val="13"/>
      <name val="Times New Roman"/>
      <family val="1"/>
    </font>
    <font>
      <sz val="13"/>
      <name val="Times New Roman"/>
      <family val="1"/>
    </font>
    <font>
      <i/>
      <sz val="14"/>
      <name val="Times New Roman"/>
      <family val="1"/>
    </font>
    <font>
      <sz val="14"/>
      <name val="Calibri"/>
      <family val="2"/>
    </font>
    <font>
      <sz val="12"/>
      <name val="Arial"/>
      <family val="2"/>
    </font>
    <font>
      <i/>
      <sz val="13.5"/>
      <name val="Times New Roman"/>
      <family val="1"/>
    </font>
    <font>
      <sz val="14"/>
      <name val="Arial"/>
      <family val="2"/>
    </font>
    <font>
      <sz val="12"/>
      <name val="Calibri"/>
      <family val="2"/>
    </font>
    <font>
      <sz val="10"/>
      <name val="MS Sans Serif"/>
      <family val="2"/>
    </font>
    <font>
      <b/>
      <sz val="11"/>
      <name val="Times New Roman"/>
      <family val="1"/>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name val="Cambria"/>
      <family val="1"/>
    </font>
    <font>
      <b/>
      <sz val="14"/>
      <name val="Cambri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border>
    <border>
      <left style="thin"/>
      <right style="thin"/>
      <top/>
      <botto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8" fillId="0" borderId="0">
      <alignment/>
      <protection/>
    </xf>
    <xf numFmtId="0" fontId="8" fillId="0" borderId="0">
      <alignment/>
      <protection/>
    </xf>
    <xf numFmtId="0" fontId="59" fillId="0" borderId="0">
      <alignment/>
      <protection/>
    </xf>
    <xf numFmtId="0" fontId="60" fillId="0" borderId="0">
      <alignment/>
      <protection/>
    </xf>
    <xf numFmtId="0" fontId="9" fillId="0" borderId="0">
      <alignment/>
      <protection/>
    </xf>
    <xf numFmtId="0" fontId="1"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0" fillId="0" borderId="0">
      <alignment/>
      <protection/>
    </xf>
    <xf numFmtId="0" fontId="9" fillId="0" borderId="0">
      <alignment/>
      <protection/>
    </xf>
    <xf numFmtId="0" fontId="0" fillId="0" borderId="0">
      <alignment/>
      <protection/>
    </xf>
    <xf numFmtId="0" fontId="8" fillId="0" borderId="0">
      <alignment/>
      <protection/>
    </xf>
    <xf numFmtId="0" fontId="59" fillId="0" borderId="0">
      <alignment/>
      <protection/>
    </xf>
    <xf numFmtId="0" fontId="8" fillId="0" borderId="0">
      <alignment/>
      <protection/>
    </xf>
    <xf numFmtId="0" fontId="1" fillId="0" borderId="0">
      <alignment/>
      <protection/>
    </xf>
    <xf numFmtId="0" fontId="1" fillId="0" borderId="0">
      <alignment/>
      <protection/>
    </xf>
    <xf numFmtId="0" fontId="59" fillId="0" borderId="0">
      <alignment/>
      <protection/>
    </xf>
    <xf numFmtId="0" fontId="1" fillId="0" borderId="0">
      <alignment/>
      <protection/>
    </xf>
    <xf numFmtId="0" fontId="1" fillId="0" borderId="0">
      <alignment/>
      <protection/>
    </xf>
    <xf numFmtId="0" fontId="8" fillId="0" borderId="0">
      <alignment/>
      <protection/>
    </xf>
    <xf numFmtId="0" fontId="59" fillId="0" borderId="0">
      <alignment/>
      <protection/>
    </xf>
    <xf numFmtId="0" fontId="0" fillId="0" borderId="0">
      <alignment/>
      <protection/>
    </xf>
    <xf numFmtId="0" fontId="1" fillId="0" borderId="0">
      <alignment/>
      <protection/>
    </xf>
    <xf numFmtId="0" fontId="1" fillId="0" borderId="0">
      <alignment/>
      <protection/>
    </xf>
    <xf numFmtId="0" fontId="59" fillId="0" borderId="0">
      <alignment/>
      <protection/>
    </xf>
    <xf numFmtId="0" fontId="8" fillId="0" borderId="0">
      <alignment/>
      <protection/>
    </xf>
    <xf numFmtId="0" fontId="8" fillId="0" borderId="0">
      <alignment/>
      <protection/>
    </xf>
    <xf numFmtId="0" fontId="8" fillId="0" borderId="0">
      <alignment/>
      <protection/>
    </xf>
    <xf numFmtId="0" fontId="59" fillId="0" borderId="0">
      <alignment/>
      <protection/>
    </xf>
    <xf numFmtId="0" fontId="0" fillId="0" borderId="0">
      <alignment/>
      <protection/>
    </xf>
    <xf numFmtId="0" fontId="8" fillId="0" borderId="0">
      <alignment/>
      <protection/>
    </xf>
    <xf numFmtId="0" fontId="3" fillId="0" borderId="0">
      <alignment/>
      <protection/>
    </xf>
    <xf numFmtId="0" fontId="8"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9" fillId="0" borderId="0">
      <alignment/>
      <protection/>
    </xf>
    <xf numFmtId="0" fontId="3" fillId="0" borderId="0">
      <alignment/>
      <protection/>
    </xf>
    <xf numFmtId="0" fontId="59" fillId="0" borderId="0">
      <alignment/>
      <protection/>
    </xf>
    <xf numFmtId="0" fontId="8" fillId="0" borderId="0">
      <alignment/>
      <protection/>
    </xf>
    <xf numFmtId="0" fontId="59" fillId="0" borderId="0">
      <alignment/>
      <protection/>
    </xf>
    <xf numFmtId="0" fontId="3" fillId="0" borderId="0">
      <alignment/>
      <protection/>
    </xf>
    <xf numFmtId="0" fontId="5"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9" fillId="0" borderId="0">
      <alignment/>
      <protection/>
    </xf>
    <xf numFmtId="0" fontId="8" fillId="0" borderId="0">
      <alignment/>
      <protection/>
    </xf>
    <xf numFmtId="0" fontId="1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0" fontId="7" fillId="33" borderId="0" xfId="0" applyFont="1" applyFill="1" applyAlignment="1">
      <alignment horizontal="center" vertical="center"/>
    </xf>
    <xf numFmtId="0" fontId="7" fillId="33" borderId="0" xfId="0" applyFont="1" applyFill="1" applyAlignment="1">
      <alignment vertical="center"/>
    </xf>
    <xf numFmtId="0" fontId="10" fillId="33" borderId="0" xfId="0" applyFont="1" applyFill="1" applyAlignment="1">
      <alignment vertical="center"/>
    </xf>
    <xf numFmtId="0" fontId="14" fillId="33" borderId="10" xfId="0" applyFont="1" applyFill="1" applyBorder="1" applyAlignment="1">
      <alignment/>
    </xf>
    <xf numFmtId="0" fontId="14" fillId="33" borderId="0" xfId="0" applyFont="1" applyFill="1" applyAlignment="1">
      <alignment/>
    </xf>
    <xf numFmtId="2" fontId="7" fillId="33" borderId="10" xfId="0" applyNumberFormat="1" applyFont="1" applyFill="1" applyBorder="1" applyAlignment="1">
      <alignment horizontal="justify"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justify"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0" xfId="0" applyFont="1" applyFill="1" applyBorder="1" applyAlignment="1">
      <alignment vertical="center"/>
    </xf>
    <xf numFmtId="0" fontId="7" fillId="33" borderId="10" xfId="0" applyFont="1" applyFill="1" applyBorder="1" applyAlignment="1">
      <alignment vertical="center"/>
    </xf>
    <xf numFmtId="2" fontId="7" fillId="33" borderId="0" xfId="0" applyNumberFormat="1" applyFont="1" applyFill="1" applyAlignment="1">
      <alignment vertical="center"/>
    </xf>
    <xf numFmtId="2" fontId="7" fillId="33" borderId="0" xfId="0" applyNumberFormat="1" applyFont="1" applyFill="1" applyAlignment="1">
      <alignment horizontal="center" vertical="center"/>
    </xf>
    <xf numFmtId="0" fontId="7" fillId="33" borderId="0" xfId="0" applyFont="1" applyFill="1" applyAlignment="1">
      <alignment/>
    </xf>
    <xf numFmtId="0" fontId="7" fillId="33" borderId="10" xfId="0" applyFont="1" applyFill="1" applyBorder="1" applyAlignment="1">
      <alignment/>
    </xf>
    <xf numFmtId="2" fontId="10" fillId="33" borderId="10" xfId="0" applyNumberFormat="1" applyFont="1" applyFill="1" applyBorder="1" applyAlignment="1">
      <alignment vertical="center" wrapText="1"/>
    </xf>
    <xf numFmtId="2" fontId="11"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0" fontId="7" fillId="33" borderId="10" xfId="86" applyFont="1" applyFill="1" applyBorder="1" applyAlignment="1">
      <alignment horizontal="center" vertical="center" wrapText="1"/>
      <protection/>
    </xf>
    <xf numFmtId="178" fontId="7"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 fontId="10"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xf>
    <xf numFmtId="2"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justify" vertical="center" wrapText="1"/>
    </xf>
    <xf numFmtId="2" fontId="13" fillId="33" borderId="10" xfId="0" applyNumberFormat="1" applyFont="1" applyFill="1" applyBorder="1" applyAlignment="1">
      <alignment horizontal="center" vertical="center" wrapText="1"/>
    </xf>
    <xf numFmtId="0" fontId="2" fillId="33" borderId="0" xfId="0" applyFont="1" applyFill="1" applyAlignment="1">
      <alignment vertical="center"/>
    </xf>
    <xf numFmtId="0" fontId="15" fillId="33" borderId="0" xfId="0" applyFont="1" applyFill="1" applyBorder="1" applyAlignment="1">
      <alignment/>
    </xf>
    <xf numFmtId="0" fontId="3" fillId="33" borderId="0" xfId="0" applyFont="1" applyFill="1" applyAlignment="1">
      <alignment vertical="center"/>
    </xf>
    <xf numFmtId="184" fontId="7" fillId="33" borderId="10" xfId="0" applyNumberFormat="1" applyFont="1" applyFill="1" applyBorder="1" applyAlignment="1">
      <alignment horizontal="center" vertical="center" wrapText="1"/>
    </xf>
    <xf numFmtId="0" fontId="3" fillId="33" borderId="0" xfId="0" applyFont="1" applyFill="1" applyAlignment="1">
      <alignment horizontal="center"/>
    </xf>
    <xf numFmtId="0" fontId="3" fillId="33" borderId="0" xfId="0" applyFont="1" applyFill="1" applyAlignment="1">
      <alignment/>
    </xf>
    <xf numFmtId="2" fontId="7" fillId="33" borderId="10" xfId="0" applyNumberFormat="1" applyFont="1" applyFill="1" applyBorder="1" applyAlignment="1">
      <alignment horizontal="right" vertical="center"/>
    </xf>
    <xf numFmtId="2" fontId="7" fillId="33" borderId="10" xfId="0" applyNumberFormat="1" applyFont="1" applyFill="1" applyBorder="1" applyAlignment="1">
      <alignment horizontal="left" vertical="center" wrapText="1"/>
    </xf>
    <xf numFmtId="2" fontId="10" fillId="33" borderId="10" xfId="0" applyNumberFormat="1" applyFont="1" applyFill="1" applyBorder="1" applyAlignment="1">
      <alignment horizontal="left" vertical="center" wrapText="1"/>
    </xf>
    <xf numFmtId="2" fontId="7" fillId="33" borderId="10" xfId="86" applyNumberFormat="1" applyFont="1" applyFill="1" applyBorder="1" applyAlignment="1">
      <alignment horizontal="center" vertical="center" wrapText="1"/>
      <protection/>
    </xf>
    <xf numFmtId="0" fontId="7" fillId="33" borderId="10" xfId="130" applyFont="1" applyFill="1" applyBorder="1" applyAlignment="1">
      <alignment horizontal="justify" vertical="center" wrapText="1"/>
      <protection/>
    </xf>
    <xf numFmtId="178" fontId="7" fillId="33" borderId="10" xfId="0" applyNumberFormat="1" applyFont="1" applyFill="1" applyBorder="1" applyAlignment="1">
      <alignment horizontal="justify" vertical="center" wrapText="1"/>
    </xf>
    <xf numFmtId="0" fontId="4" fillId="33" borderId="0" xfId="0" applyFont="1" applyFill="1" applyAlignment="1">
      <alignment/>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12" fillId="33" borderId="0" xfId="0" applyFont="1" applyFill="1" applyBorder="1" applyAlignment="1">
      <alignment vertical="center"/>
    </xf>
    <xf numFmtId="0" fontId="7" fillId="33" borderId="0" xfId="0" applyFont="1" applyFill="1" applyAlignment="1">
      <alignment/>
    </xf>
    <xf numFmtId="0" fontId="18" fillId="33" borderId="0" xfId="0" applyFont="1" applyFill="1" applyAlignment="1">
      <alignment/>
    </xf>
    <xf numFmtId="49" fontId="7" fillId="33" borderId="10" xfId="0" applyNumberFormat="1" applyFont="1" applyFill="1" applyBorder="1" applyAlignment="1">
      <alignment horizontal="justify" vertical="center" wrapText="1"/>
    </xf>
    <xf numFmtId="0" fontId="7" fillId="33" borderId="10" xfId="104" applyFont="1" applyFill="1" applyBorder="1" applyAlignment="1">
      <alignment horizontal="center" vertical="center" wrapText="1"/>
      <protection/>
    </xf>
    <xf numFmtId="2" fontId="7" fillId="33" borderId="10" xfId="104" applyNumberFormat="1" applyFont="1" applyFill="1" applyBorder="1" applyAlignment="1">
      <alignment horizontal="center" vertical="center" wrapText="1"/>
      <protection/>
    </xf>
    <xf numFmtId="2" fontId="3" fillId="33" borderId="0" xfId="0" applyNumberFormat="1" applyFont="1" applyFill="1" applyAlignment="1">
      <alignment horizontal="justify" vertical="center"/>
    </xf>
    <xf numFmtId="2" fontId="3" fillId="33" borderId="0" xfId="0" applyNumberFormat="1" applyFont="1" applyFill="1" applyAlignment="1">
      <alignment vertical="center"/>
    </xf>
    <xf numFmtId="0" fontId="41" fillId="33" borderId="0" xfId="0" applyFont="1" applyFill="1" applyAlignment="1">
      <alignment/>
    </xf>
    <xf numFmtId="0" fontId="12" fillId="33" borderId="0" xfId="0" applyFont="1" applyFill="1" applyBorder="1" applyAlignment="1">
      <alignment horizontal="center" vertical="center" wrapText="1"/>
    </xf>
    <xf numFmtId="0" fontId="12" fillId="33" borderId="0" xfId="0" applyFont="1" applyFill="1" applyBorder="1" applyAlignment="1">
      <alignment horizontal="left" vertical="center" wrapText="1"/>
    </xf>
    <xf numFmtId="2" fontId="12" fillId="33" borderId="0" xfId="0" applyNumberFormat="1" applyFont="1" applyFill="1" applyBorder="1" applyAlignment="1">
      <alignment horizontal="center" vertical="center" wrapText="1"/>
    </xf>
    <xf numFmtId="2" fontId="7" fillId="33" borderId="10" xfId="0" applyNumberFormat="1" applyFont="1" applyFill="1" applyBorder="1" applyAlignment="1" quotePrefix="1">
      <alignment horizontal="center" vertical="center" wrapText="1"/>
    </xf>
    <xf numFmtId="0" fontId="7" fillId="33" borderId="10" xfId="0" applyFont="1" applyFill="1" applyBorder="1" applyAlignment="1">
      <alignment horizontal="justify" vertical="center" wrapText="1"/>
    </xf>
    <xf numFmtId="0" fontId="7" fillId="33" borderId="11" xfId="0" applyFont="1" applyFill="1" applyBorder="1" applyAlignment="1">
      <alignment horizontal="left" vertical="center" wrapText="1"/>
    </xf>
    <xf numFmtId="184" fontId="7" fillId="33" borderId="10" xfId="86" applyNumberFormat="1" applyFont="1" applyFill="1" applyBorder="1" applyAlignment="1">
      <alignment horizontal="center" vertical="center" wrapText="1"/>
      <protection/>
    </xf>
    <xf numFmtId="2" fontId="10" fillId="33" borderId="10" xfId="0" applyNumberFormat="1" applyFont="1" applyFill="1" applyBorder="1" applyAlignment="1" quotePrefix="1">
      <alignment horizontal="justify" vertical="center" wrapText="1"/>
    </xf>
    <xf numFmtId="184" fontId="10" fillId="33" borderId="10" xfId="0" applyNumberFormat="1" applyFont="1" applyFill="1" applyBorder="1" applyAlignment="1" quotePrefix="1">
      <alignment horizontal="center" vertical="center" wrapText="1"/>
    </xf>
    <xf numFmtId="184" fontId="7" fillId="33" borderId="10" xfId="0" applyNumberFormat="1" applyFont="1" applyFill="1" applyBorder="1" applyAlignment="1">
      <alignment horizontal="center" vertical="center"/>
    </xf>
    <xf numFmtId="184" fontId="7" fillId="33" borderId="10" xfId="0" applyNumberFormat="1" applyFont="1" applyFill="1" applyBorder="1" applyAlignment="1">
      <alignment horizontal="center" vertical="center" wrapText="1"/>
    </xf>
    <xf numFmtId="185" fontId="7" fillId="33" borderId="10" xfId="0" applyNumberFormat="1" applyFont="1" applyFill="1" applyBorder="1" applyAlignment="1">
      <alignment horizontal="center" vertical="center"/>
    </xf>
    <xf numFmtId="185" fontId="7" fillId="33" borderId="10" xfId="0" applyNumberFormat="1" applyFont="1" applyFill="1" applyBorder="1" applyAlignment="1">
      <alignment horizontal="center" vertical="center" wrapText="1"/>
    </xf>
    <xf numFmtId="2" fontId="10" fillId="33" borderId="10" xfId="0" applyNumberFormat="1" applyFont="1" applyFill="1" applyBorder="1" applyAlignment="1" quotePrefix="1">
      <alignment horizontal="center" vertical="center" wrapText="1"/>
    </xf>
    <xf numFmtId="0" fontId="7" fillId="33" borderId="10" xfId="108" applyFont="1" applyFill="1" applyBorder="1" applyAlignment="1">
      <alignment vertical="center" wrapText="1"/>
      <protection/>
    </xf>
    <xf numFmtId="0" fontId="7" fillId="33" borderId="10" xfId="93" applyFont="1" applyFill="1" applyBorder="1" applyAlignment="1">
      <alignment horizontal="justify" vertical="center" wrapText="1"/>
      <protection/>
    </xf>
    <xf numFmtId="0" fontId="7" fillId="33" borderId="10" xfId="0" applyNumberFormat="1" applyFont="1" applyFill="1" applyBorder="1" applyAlignment="1">
      <alignment horizontal="left" vertical="center" wrapText="1"/>
    </xf>
    <xf numFmtId="2" fontId="7" fillId="33" borderId="10" xfId="97" applyNumberFormat="1" applyFont="1" applyFill="1" applyBorder="1" applyAlignment="1">
      <alignment horizontal="center" vertical="center"/>
      <protection/>
    </xf>
    <xf numFmtId="0" fontId="7" fillId="33" borderId="10" xfId="93"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7" fillId="33" borderId="10" xfId="130"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2" fontId="3" fillId="33" borderId="0" xfId="0" applyNumberFormat="1" applyFont="1" applyFill="1" applyAlignment="1">
      <alignment horizontal="center" vertical="center"/>
    </xf>
    <xf numFmtId="0" fontId="18" fillId="33" borderId="0" xfId="0" applyFont="1" applyFill="1" applyAlignment="1">
      <alignment horizontal="center"/>
    </xf>
    <xf numFmtId="0" fontId="7" fillId="33" borderId="10" xfId="108" applyFont="1" applyFill="1" applyBorder="1" applyAlignment="1">
      <alignment horizontal="center" vertical="center" wrapText="1"/>
      <protection/>
    </xf>
    <xf numFmtId="0" fontId="7" fillId="33" borderId="10" xfId="0" applyNumberFormat="1" applyFont="1" applyFill="1" applyBorder="1" applyAlignment="1">
      <alignment horizontal="center" vertical="center" wrapText="1"/>
    </xf>
    <xf numFmtId="0" fontId="7" fillId="33" borderId="10" xfId="130" applyFont="1" applyFill="1" applyBorder="1" applyAlignment="1">
      <alignment horizontal="left" vertical="center" wrapText="1"/>
      <protection/>
    </xf>
    <xf numFmtId="2" fontId="7" fillId="33" borderId="10" xfId="0" applyNumberFormat="1" applyFont="1" applyFill="1" applyBorder="1" applyAlignment="1" quotePrefix="1">
      <alignment horizontal="left" vertical="center" wrapText="1"/>
    </xf>
    <xf numFmtId="49" fontId="7" fillId="33" borderId="12" xfId="0" applyNumberFormat="1" applyFont="1" applyFill="1" applyBorder="1" applyAlignment="1">
      <alignment horizontal="center" vertical="center" wrapText="1"/>
    </xf>
    <xf numFmtId="0" fontId="7" fillId="33" borderId="10" xfId="130" applyFont="1" applyFill="1" applyBorder="1" applyAlignment="1">
      <alignment vertical="center" wrapText="1"/>
      <protection/>
    </xf>
    <xf numFmtId="4" fontId="7" fillId="33" borderId="10" xfId="130" applyNumberFormat="1" applyFont="1" applyFill="1" applyBorder="1" applyAlignment="1">
      <alignment horizontal="center" vertical="center" wrapText="1"/>
      <protection/>
    </xf>
    <xf numFmtId="4" fontId="7"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181"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2"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182" fontId="7" fillId="33" borderId="10" xfId="0" applyNumberFormat="1" applyFont="1" applyFill="1" applyBorder="1" applyAlignment="1">
      <alignment horizontal="center" vertical="center" wrapText="1"/>
    </xf>
    <xf numFmtId="0" fontId="7" fillId="33" borderId="10" xfId="85" applyFont="1" applyFill="1" applyBorder="1" applyAlignment="1">
      <alignment horizontal="justify" vertical="center" wrapText="1"/>
      <protection/>
    </xf>
    <xf numFmtId="2" fontId="7" fillId="33" borderId="10" xfId="0" applyNumberFormat="1" applyFont="1" applyFill="1" applyBorder="1" applyAlignment="1">
      <alignment horizontal="left" vertical="center" wrapText="1"/>
    </xf>
    <xf numFmtId="0" fontId="2" fillId="33" borderId="0" xfId="0" applyFont="1" applyFill="1" applyAlignment="1">
      <alignment/>
    </xf>
    <xf numFmtId="0" fontId="13" fillId="33" borderId="0" xfId="0" applyFont="1" applyFill="1" applyBorder="1" applyAlignment="1">
      <alignment vertical="center"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1" fontId="7" fillId="33" borderId="10" xfId="0" applyNumberFormat="1" applyFont="1" applyFill="1" applyBorder="1" applyAlignment="1">
      <alignment horizontal="center" vertical="center" wrapText="1"/>
    </xf>
    <xf numFmtId="184" fontId="10" fillId="33" borderId="10" xfId="0" applyNumberFormat="1" applyFont="1" applyFill="1" applyBorder="1" applyAlignment="1">
      <alignment horizontal="center" vertical="center" wrapText="1"/>
    </xf>
    <xf numFmtId="0" fontId="7" fillId="33" borderId="10" xfId="131" applyFont="1" applyFill="1" applyBorder="1" applyAlignment="1">
      <alignment vertical="center" wrapText="1"/>
      <protection/>
    </xf>
    <xf numFmtId="0" fontId="7" fillId="33" borderId="10" xfId="131" applyFont="1" applyFill="1" applyBorder="1" applyAlignment="1">
      <alignment horizontal="center" vertical="center" wrapText="1"/>
      <protection/>
    </xf>
    <xf numFmtId="0" fontId="7" fillId="33" borderId="10" xfId="64" applyFont="1" applyFill="1" applyBorder="1" applyAlignment="1">
      <alignment horizontal="center" vertical="center" wrapText="1"/>
      <protection/>
    </xf>
    <xf numFmtId="0" fontId="7" fillId="33" borderId="10" xfId="0" applyFont="1" applyFill="1" applyBorder="1" applyAlignment="1">
      <alignment horizontal="left" vertical="center" wrapText="1" shrinkToFit="1"/>
    </xf>
    <xf numFmtId="0" fontId="7" fillId="33" borderId="10" xfId="0" applyFont="1" applyFill="1" applyBorder="1" applyAlignment="1">
      <alignment horizontal="center" vertical="center" wrapText="1" shrinkToFit="1"/>
    </xf>
    <xf numFmtId="178" fontId="7" fillId="33" borderId="10" xfId="0" applyNumberFormat="1" applyFont="1" applyFill="1" applyBorder="1" applyAlignment="1">
      <alignment vertical="center" wrapText="1"/>
    </xf>
    <xf numFmtId="0" fontId="7" fillId="33" borderId="10" xfId="103" applyFont="1" applyFill="1" applyBorder="1" applyAlignment="1">
      <alignment horizontal="center" vertical="center" wrapText="1" shrinkToFit="1"/>
      <protection/>
    </xf>
    <xf numFmtId="0" fontId="7" fillId="33" borderId="10" xfId="0" applyFont="1" applyFill="1" applyBorder="1" applyAlignment="1">
      <alignment horizontal="justify" vertical="center"/>
    </xf>
    <xf numFmtId="182" fontId="7" fillId="33" borderId="10" xfId="0" applyNumberFormat="1" applyFont="1" applyFill="1" applyBorder="1" applyAlignment="1">
      <alignment horizontal="left" vertical="center" wrapText="1"/>
    </xf>
    <xf numFmtId="2" fontId="10" fillId="33" borderId="13"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117" applyFont="1" applyFill="1" applyBorder="1" applyAlignment="1">
      <alignment horizontal="center" vertical="center" wrapText="1"/>
      <protection/>
    </xf>
    <xf numFmtId="0" fontId="7" fillId="33" borderId="10" xfId="0" applyNumberFormat="1" applyFont="1" applyFill="1" applyBorder="1" applyAlignment="1" quotePrefix="1">
      <alignment horizontal="justify" vertical="center" shrinkToFit="1"/>
    </xf>
    <xf numFmtId="0" fontId="7" fillId="33" borderId="10" xfId="0" applyNumberFormat="1" applyFont="1" applyFill="1" applyBorder="1" applyAlignment="1" quotePrefix="1">
      <alignment horizontal="center" vertical="center" shrinkToFit="1"/>
    </xf>
    <xf numFmtId="0" fontId="7" fillId="33" borderId="10" xfId="0" applyFont="1" applyFill="1" applyBorder="1" applyAlignment="1" quotePrefix="1">
      <alignment horizontal="left" vertical="center" wrapText="1" shrinkToFit="1"/>
    </xf>
    <xf numFmtId="0" fontId="7" fillId="33" borderId="10" xfId="0" applyFont="1" applyFill="1" applyBorder="1" applyAlignment="1" quotePrefix="1">
      <alignment horizontal="center" vertical="center" wrapText="1" shrinkToFit="1"/>
    </xf>
    <xf numFmtId="0" fontId="7" fillId="33" borderId="10" xfId="81" applyFont="1" applyFill="1" applyBorder="1" applyAlignment="1">
      <alignment horizontal="left" vertical="center" wrapText="1"/>
      <protection/>
    </xf>
    <xf numFmtId="181" fontId="7" fillId="33" borderId="10" xfId="81" applyNumberFormat="1" applyFont="1" applyFill="1" applyBorder="1" applyAlignment="1">
      <alignment horizontal="center" vertical="center" wrapText="1"/>
      <protection/>
    </xf>
    <xf numFmtId="185" fontId="7" fillId="33" borderId="10" xfId="83" applyNumberFormat="1" applyFont="1" applyFill="1" applyBorder="1" applyAlignment="1">
      <alignment horizontal="center" vertical="center" wrapText="1"/>
      <protection/>
    </xf>
    <xf numFmtId="0" fontId="7" fillId="33" borderId="0" xfId="0" applyFont="1" applyFill="1" applyBorder="1" applyAlignment="1">
      <alignment horizontal="center" vertical="center" wrapText="1"/>
    </xf>
    <xf numFmtId="0" fontId="14" fillId="33" borderId="0" xfId="0" applyFont="1" applyFill="1" applyAlignment="1">
      <alignment horizontal="justify"/>
    </xf>
    <xf numFmtId="0" fontId="14" fillId="33" borderId="0" xfId="0" applyFont="1" applyFill="1" applyAlignment="1">
      <alignment horizontal="center"/>
    </xf>
    <xf numFmtId="184" fontId="14" fillId="33" borderId="0" xfId="0" applyNumberFormat="1" applyFont="1" applyFill="1" applyAlignment="1">
      <alignment/>
    </xf>
    <xf numFmtId="0" fontId="14" fillId="33" borderId="0" xfId="0" applyFont="1" applyFill="1" applyAlignment="1">
      <alignment/>
    </xf>
    <xf numFmtId="0" fontId="7" fillId="33" borderId="0" xfId="0" applyFont="1" applyFill="1" applyBorder="1" applyAlignment="1">
      <alignment/>
    </xf>
    <xf numFmtId="184" fontId="10" fillId="33" borderId="10" xfId="0" applyNumberFormat="1" applyFont="1" applyFill="1" applyBorder="1" applyAlignment="1">
      <alignment horizontal="center" vertical="center"/>
    </xf>
    <xf numFmtId="0" fontId="10" fillId="33" borderId="10" xfId="0" applyFont="1" applyFill="1" applyBorder="1" applyAlignment="1">
      <alignment horizontal="justify" vertical="center" wrapText="1"/>
    </xf>
    <xf numFmtId="184" fontId="10" fillId="33" borderId="10" xfId="0" applyNumberFormat="1" applyFont="1" applyFill="1" applyBorder="1" applyAlignment="1">
      <alignment horizontal="center" vertical="center" wrapText="1"/>
    </xf>
    <xf numFmtId="0" fontId="6" fillId="33" borderId="0" xfId="0" applyFont="1" applyFill="1" applyAlignment="1">
      <alignment/>
    </xf>
    <xf numFmtId="2" fontId="7" fillId="33" borderId="0" xfId="0" applyNumberFormat="1" applyFont="1" applyFill="1" applyBorder="1" applyAlignment="1">
      <alignment horizontal="center"/>
    </xf>
    <xf numFmtId="2" fontId="17" fillId="33" borderId="0" xfId="0" applyNumberFormat="1" applyFont="1" applyFill="1" applyBorder="1" applyAlignment="1">
      <alignment horizontal="center"/>
    </xf>
    <xf numFmtId="2" fontId="17" fillId="33" borderId="0" xfId="0" applyNumberFormat="1" applyFont="1" applyFill="1" applyBorder="1" applyAlignment="1">
      <alignment/>
    </xf>
    <xf numFmtId="0" fontId="17" fillId="33" borderId="0" xfId="0" applyFont="1" applyFill="1" applyAlignment="1">
      <alignment horizontal="center"/>
    </xf>
    <xf numFmtId="0" fontId="7" fillId="33" borderId="0" xfId="0" applyFont="1" applyFill="1" applyAlignment="1">
      <alignment horizontal="justify"/>
    </xf>
    <xf numFmtId="0" fontId="6" fillId="33" borderId="0" xfId="0" applyFont="1" applyFill="1" applyBorder="1" applyAlignment="1">
      <alignment/>
    </xf>
    <xf numFmtId="0" fontId="20" fillId="33" borderId="0" xfId="0" applyFont="1" applyFill="1" applyAlignment="1">
      <alignment/>
    </xf>
    <xf numFmtId="0" fontId="3" fillId="33" borderId="10" xfId="0" applyFont="1" applyFill="1" applyBorder="1" applyAlignment="1">
      <alignment horizontal="center" vertical="center" wrapText="1"/>
    </xf>
    <xf numFmtId="0" fontId="6" fillId="33" borderId="0" xfId="0" applyFont="1" applyFill="1" applyAlignment="1">
      <alignment horizontal="center"/>
    </xf>
    <xf numFmtId="0" fontId="6" fillId="33" borderId="0" xfId="0" applyFont="1" applyFill="1" applyAlignment="1">
      <alignment horizontal="justify"/>
    </xf>
    <xf numFmtId="2" fontId="6" fillId="33" borderId="0" xfId="0" applyNumberFormat="1" applyFont="1" applyFill="1" applyAlignment="1">
      <alignment horizontal="center" vertical="center"/>
    </xf>
    <xf numFmtId="2" fontId="15" fillId="33" borderId="0" xfId="0" applyNumberFormat="1" applyFont="1" applyFill="1" applyAlignment="1">
      <alignment horizontal="center"/>
    </xf>
    <xf numFmtId="2" fontId="15" fillId="33" borderId="0" xfId="0" applyNumberFormat="1" applyFont="1" applyFill="1" applyAlignment="1">
      <alignment/>
    </xf>
    <xf numFmtId="0" fontId="15" fillId="33" borderId="0" xfId="0" applyFont="1" applyFill="1" applyAlignment="1">
      <alignment horizontal="center"/>
    </xf>
    <xf numFmtId="49" fontId="10" fillId="33" borderId="10" xfId="0" applyNumberFormat="1" applyFont="1" applyFill="1" applyBorder="1" applyAlignment="1">
      <alignment horizontal="center" vertical="center" wrapText="1"/>
    </xf>
    <xf numFmtId="0" fontId="42" fillId="33" borderId="10" xfId="0" applyFont="1" applyFill="1" applyBorder="1" applyAlignment="1">
      <alignment horizontal="justify" vertical="center" wrapText="1"/>
    </xf>
    <xf numFmtId="0" fontId="42" fillId="33" borderId="10" xfId="0" applyFont="1" applyFill="1" applyBorder="1" applyAlignment="1">
      <alignment horizontal="center" vertical="center" wrapText="1"/>
    </xf>
    <xf numFmtId="2" fontId="42" fillId="33" borderId="10" xfId="81" applyNumberFormat="1" applyFont="1" applyFill="1" applyBorder="1" applyAlignment="1">
      <alignment horizontal="center" vertical="center" wrapText="1"/>
      <protection/>
    </xf>
    <xf numFmtId="2" fontId="42" fillId="33" borderId="10" xfId="5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2" fontId="43" fillId="33" borderId="10" xfId="50" applyNumberFormat="1" applyFont="1" applyFill="1" applyBorder="1" applyAlignment="1">
      <alignment horizontal="center" vertical="center" wrapText="1"/>
    </xf>
    <xf numFmtId="0" fontId="7" fillId="33" borderId="0" xfId="0" applyFont="1" applyFill="1" applyAlignment="1">
      <alignment horizontal="left"/>
    </xf>
    <xf numFmtId="1" fontId="7" fillId="33" borderId="0" xfId="0" applyNumberFormat="1" applyFont="1" applyFill="1" applyAlignment="1">
      <alignment/>
    </xf>
    <xf numFmtId="184" fontId="7" fillId="33" borderId="0" xfId="0" applyNumberFormat="1" applyFont="1" applyFill="1" applyBorder="1" applyAlignment="1">
      <alignment vertical="center"/>
    </xf>
    <xf numFmtId="2"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2" fontId="10" fillId="33" borderId="12" xfId="0" applyNumberFormat="1" applyFont="1" applyFill="1" applyBorder="1" applyAlignment="1" quotePrefix="1">
      <alignment horizontal="center" vertical="center" wrapText="1"/>
    </xf>
    <xf numFmtId="2" fontId="10" fillId="33" borderId="11" xfId="0" applyNumberFormat="1" applyFont="1" applyFill="1" applyBorder="1" applyAlignment="1">
      <alignment vertical="center" wrapText="1"/>
    </xf>
    <xf numFmtId="2" fontId="10" fillId="33" borderId="14" xfId="0" applyNumberFormat="1" applyFont="1" applyFill="1" applyBorder="1" applyAlignment="1">
      <alignment vertical="center" wrapText="1"/>
    </xf>
    <xf numFmtId="2" fontId="10" fillId="33" borderId="15" xfId="0" applyNumberFormat="1" applyFont="1" applyFill="1" applyBorder="1" applyAlignment="1">
      <alignment vertical="center" wrapText="1"/>
    </xf>
    <xf numFmtId="0" fontId="10" fillId="33" borderId="10" xfId="0" applyFont="1" applyFill="1" applyBorder="1" applyAlignment="1">
      <alignment horizontal="justify" vertical="center" wrapText="1"/>
    </xf>
    <xf numFmtId="0" fontId="10" fillId="33" borderId="10" xfId="0" applyFont="1" applyFill="1" applyBorder="1" applyAlignment="1">
      <alignment vertical="center" wrapText="1"/>
    </xf>
    <xf numFmtId="2" fontId="7" fillId="33" borderId="10" xfId="49" applyNumberFormat="1" applyFont="1" applyFill="1" applyBorder="1" applyAlignment="1">
      <alignment horizontal="center" vertical="center" wrapText="1"/>
    </xf>
    <xf numFmtId="184" fontId="7" fillId="33" borderId="10" xfId="104" applyNumberFormat="1" applyFont="1" applyFill="1" applyBorder="1" applyAlignment="1">
      <alignment horizontal="center" vertical="center" wrapText="1"/>
      <protection/>
    </xf>
    <xf numFmtId="2" fontId="7" fillId="33" borderId="10" xfId="102" applyNumberFormat="1" applyFont="1" applyFill="1" applyBorder="1" applyAlignment="1">
      <alignment horizontal="center" vertical="center" wrapText="1"/>
      <protection/>
    </xf>
    <xf numFmtId="2" fontId="10" fillId="33" borderId="10"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182" fontId="7"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xf>
    <xf numFmtId="2" fontId="10" fillId="33" borderId="10" xfId="0" applyNumberFormat="1" applyFont="1" applyFill="1" applyBorder="1" applyAlignment="1">
      <alignment vertical="center" wrapText="1"/>
    </xf>
    <xf numFmtId="2" fontId="10"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justify" vertical="center" wrapText="1"/>
    </xf>
    <xf numFmtId="2" fontId="10" fillId="33" borderId="10" xfId="0" applyNumberFormat="1" applyFont="1" applyFill="1" applyBorder="1" applyAlignment="1">
      <alignment horizontal="left" vertical="center" wrapText="1"/>
    </xf>
    <xf numFmtId="1"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103" applyNumberFormat="1" applyFont="1" applyFill="1" applyBorder="1" applyAlignment="1">
      <alignment horizontal="center" vertical="center" wrapText="1"/>
      <protection/>
    </xf>
    <xf numFmtId="184" fontId="7" fillId="33" borderId="10" xfId="0" applyNumberFormat="1" applyFont="1" applyFill="1" applyBorder="1" applyAlignment="1">
      <alignment horizontal="center" vertical="center"/>
    </xf>
    <xf numFmtId="2" fontId="17" fillId="33" borderId="10" xfId="0" applyNumberFormat="1" applyFont="1" applyFill="1" applyBorder="1" applyAlignment="1">
      <alignment horizontal="center"/>
    </xf>
    <xf numFmtId="2" fontId="17" fillId="33" borderId="10" xfId="0" applyNumberFormat="1" applyFont="1" applyFill="1" applyBorder="1" applyAlignment="1">
      <alignment/>
    </xf>
    <xf numFmtId="0" fontId="17" fillId="33" borderId="10" xfId="0" applyFont="1" applyFill="1" applyBorder="1" applyAlignment="1">
      <alignment horizontal="center"/>
    </xf>
    <xf numFmtId="0" fontId="7" fillId="33" borderId="10" xfId="86" applyFont="1" applyFill="1" applyBorder="1" applyAlignment="1">
      <alignment horizontal="center" vertical="center" wrapText="1"/>
      <protection/>
    </xf>
    <xf numFmtId="184" fontId="7" fillId="33" borderId="10" xfId="86" applyNumberFormat="1" applyFont="1" applyFill="1" applyBorder="1" applyAlignment="1">
      <alignment horizontal="center" vertical="center" wrapText="1"/>
      <protection/>
    </xf>
    <xf numFmtId="0" fontId="7" fillId="33" borderId="10" xfId="0" applyFont="1" applyFill="1" applyBorder="1" applyAlignment="1">
      <alignment vertical="center" wrapText="1"/>
    </xf>
    <xf numFmtId="184" fontId="7" fillId="33" borderId="10" xfId="86" applyNumberFormat="1" applyFont="1" applyFill="1" applyBorder="1" applyAlignment="1">
      <alignment horizontal="center" vertical="center"/>
      <protection/>
    </xf>
    <xf numFmtId="2" fontId="7" fillId="33" borderId="10" xfId="0" applyNumberFormat="1" applyFont="1" applyFill="1" applyBorder="1" applyAlignment="1" quotePrefix="1">
      <alignment horizontal="justify" vertical="center" wrapText="1"/>
    </xf>
    <xf numFmtId="184" fontId="7" fillId="33" borderId="10" xfId="88" applyNumberFormat="1" applyFont="1" applyFill="1" applyBorder="1" applyAlignment="1">
      <alignment horizontal="center" vertical="center"/>
      <protection/>
    </xf>
    <xf numFmtId="1" fontId="10" fillId="33" borderId="10" xfId="0" applyNumberFormat="1" applyFont="1" applyFill="1" applyBorder="1" applyAlignment="1">
      <alignment horizontal="center" vertical="center" wrapText="1"/>
    </xf>
    <xf numFmtId="2" fontId="21" fillId="33" borderId="10" xfId="0" applyNumberFormat="1" applyFont="1" applyFill="1" applyBorder="1" applyAlignment="1">
      <alignment horizontal="center"/>
    </xf>
    <xf numFmtId="2" fontId="21" fillId="33" borderId="10" xfId="0" applyNumberFormat="1" applyFont="1" applyFill="1" applyBorder="1" applyAlignment="1">
      <alignment/>
    </xf>
    <xf numFmtId="0" fontId="21" fillId="33" borderId="10" xfId="0" applyFont="1" applyFill="1" applyBorder="1" applyAlignment="1">
      <alignment horizontal="center"/>
    </xf>
    <xf numFmtId="4" fontId="7" fillId="33" borderId="10" xfId="0" applyNumberFormat="1" applyFont="1" applyFill="1" applyBorder="1" applyAlignment="1">
      <alignment horizontal="center" vertical="center"/>
    </xf>
    <xf numFmtId="2" fontId="7" fillId="33" borderId="10" xfId="0" applyNumberFormat="1" applyFont="1" applyFill="1" applyBorder="1" applyAlignment="1" quotePrefix="1">
      <alignment horizontal="center" vertical="center" wrapText="1"/>
    </xf>
    <xf numFmtId="2" fontId="7" fillId="33" borderId="10" xfId="0" applyNumberFormat="1" applyFont="1" applyFill="1" applyBorder="1" applyAlignment="1">
      <alignment horizontal="center" vertical="top" wrapText="1"/>
    </xf>
    <xf numFmtId="0" fontId="7" fillId="33" borderId="10" xfId="0" applyFont="1" applyFill="1" applyBorder="1" applyAlignment="1">
      <alignment horizontal="center" vertical="top" wrapText="1"/>
    </xf>
    <xf numFmtId="0" fontId="10" fillId="33" borderId="0" xfId="0" applyFont="1" applyFill="1" applyAlignment="1">
      <alignment horizontal="center" vertical="center"/>
    </xf>
    <xf numFmtId="2" fontId="10" fillId="33" borderId="10"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xf>
    <xf numFmtId="2" fontId="10" fillId="33" borderId="14"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0" fontId="10" fillId="33" borderId="0" xfId="0" applyFont="1" applyFill="1" applyAlignment="1">
      <alignment horizontal="center" vertical="center" wrapText="1"/>
    </xf>
    <xf numFmtId="43" fontId="13" fillId="33" borderId="0" xfId="0" applyNumberFormat="1" applyFont="1" applyFill="1" applyBorder="1" applyAlignment="1">
      <alignment horizontal="center" vertical="top"/>
    </xf>
    <xf numFmtId="0" fontId="10" fillId="33" borderId="10" xfId="0" applyFont="1" applyFill="1" applyBorder="1" applyAlignment="1">
      <alignment horizontal="center" vertical="center" wrapText="1"/>
    </xf>
    <xf numFmtId="2" fontId="10" fillId="33" borderId="12" xfId="0" applyNumberFormat="1" applyFont="1" applyFill="1" applyBorder="1" applyAlignment="1">
      <alignment horizontal="center" vertical="center" wrapText="1"/>
    </xf>
    <xf numFmtId="2" fontId="10" fillId="33" borderId="13" xfId="0" applyNumberFormat="1" applyFont="1" applyFill="1" applyBorder="1" applyAlignment="1">
      <alignment horizontal="center" vertical="center" wrapText="1"/>
    </xf>
    <xf numFmtId="0" fontId="13" fillId="33" borderId="0" xfId="0" applyFont="1" applyFill="1" applyBorder="1" applyAlignment="1">
      <alignment horizontal="center" vertical="top" wrapText="1"/>
    </xf>
    <xf numFmtId="0" fontId="7" fillId="33" borderId="10" xfId="0"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0" fontId="13" fillId="33" borderId="16" xfId="0" applyFont="1" applyFill="1" applyBorder="1" applyAlignment="1">
      <alignment horizontal="center" vertical="top" wrapText="1"/>
    </xf>
    <xf numFmtId="0" fontId="10" fillId="33" borderId="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6" fillId="33" borderId="0" xfId="0" applyFont="1" applyFill="1" applyBorder="1" applyAlignment="1">
      <alignment horizontal="center" vertical="top"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cellXfs>
  <cellStyles count="12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1 2 2" xfId="49"/>
    <cellStyle name="Comma 5"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00_DM HUONG TRA - DIEU CHINH 2020" xfId="65"/>
    <cellStyle name="Normal 106_DM HUONG TRA - DIEU CHINH 2020" xfId="66"/>
    <cellStyle name="Normal 11" xfId="67"/>
    <cellStyle name="Normal 12" xfId="68"/>
    <cellStyle name="Normal 12 10" xfId="69"/>
    <cellStyle name="Normal 12 2" xfId="70"/>
    <cellStyle name="Normal 121_DM HUONG TRA - DIEU CHINH 2020" xfId="71"/>
    <cellStyle name="Normal 126_DM HUONG TRA - DIEU CHINH 2020" xfId="72"/>
    <cellStyle name="Normal 13" xfId="73"/>
    <cellStyle name="Normal 13 2" xfId="74"/>
    <cellStyle name="Normal 13 2 2" xfId="75"/>
    <cellStyle name="Normal 136_DM HUONG TRA - DIEU CHINH 2020" xfId="76"/>
    <cellStyle name="Normal 14" xfId="77"/>
    <cellStyle name="Normal 15" xfId="78"/>
    <cellStyle name="Normal 16" xfId="79"/>
    <cellStyle name="Normal 16 2" xfId="80"/>
    <cellStyle name="Normal 17" xfId="81"/>
    <cellStyle name="Normal 17 2" xfId="82"/>
    <cellStyle name="Normal 18" xfId="83"/>
    <cellStyle name="Normal 19" xfId="84"/>
    <cellStyle name="Normal 2" xfId="85"/>
    <cellStyle name="Normal 2 2" xfId="86"/>
    <cellStyle name="Normal 2 2 2" xfId="87"/>
    <cellStyle name="Normal 2 2 3" xfId="88"/>
    <cellStyle name="Normal 2 4" xfId="89"/>
    <cellStyle name="Normal 2_DANH MUC DCQH 2020 - THI XA HUONG TRA 12-09-2017-bsung" xfId="90"/>
    <cellStyle name="Normal 20" xfId="91"/>
    <cellStyle name="Normal 20 2" xfId="92"/>
    <cellStyle name="Normal 21" xfId="93"/>
    <cellStyle name="Normal 22" xfId="94"/>
    <cellStyle name="Normal 22 2" xfId="95"/>
    <cellStyle name="Normal 23" xfId="96"/>
    <cellStyle name="Normal 24" xfId="97"/>
    <cellStyle name="Normal 25" xfId="98"/>
    <cellStyle name="Normal 26" xfId="99"/>
    <cellStyle name="Normal 26 2" xfId="100"/>
    <cellStyle name="Normal 27" xfId="101"/>
    <cellStyle name="Normal 29_DM HUONG TRA - DIEU CHINH 2020" xfId="102"/>
    <cellStyle name="Normal 3" xfId="103"/>
    <cellStyle name="Normal 3_BIEU CHU CHUYEN KE HOACH NAM 2017 THI XA HUONG TRA 07-10-2016" xfId="104"/>
    <cellStyle name="Normal 31" xfId="105"/>
    <cellStyle name="Normal 33" xfId="106"/>
    <cellStyle name="Normal 39_DM HUONG TRA - DIEU CHINH 2020" xfId="107"/>
    <cellStyle name="Normal 4" xfId="108"/>
    <cellStyle name="Normal 4 2" xfId="109"/>
    <cellStyle name="Normal 43" xfId="110"/>
    <cellStyle name="Normal 43 2" xfId="111"/>
    <cellStyle name="Normal 44" xfId="112"/>
    <cellStyle name="Normal 45" xfId="113"/>
    <cellStyle name="Normal 48" xfId="114"/>
    <cellStyle name="Normal 49" xfId="115"/>
    <cellStyle name="Normal 5" xfId="116"/>
    <cellStyle name="Normal 6" xfId="117"/>
    <cellStyle name="Normal 6 6" xfId="118"/>
    <cellStyle name="Normal 67_DM HUONG TRA - DIEU CHINH 2020" xfId="119"/>
    <cellStyle name="Normal 69" xfId="120"/>
    <cellStyle name="Normal 7" xfId="121"/>
    <cellStyle name="Normal 7 2" xfId="122"/>
    <cellStyle name="Normal 72" xfId="123"/>
    <cellStyle name="Normal 73" xfId="124"/>
    <cellStyle name="Normal 8" xfId="125"/>
    <cellStyle name="Normal 80" xfId="126"/>
    <cellStyle name="Normal 81" xfId="127"/>
    <cellStyle name="Normal 9" xfId="128"/>
    <cellStyle name="Normal 99" xfId="129"/>
    <cellStyle name="Normal_BIEU-CC1 2" xfId="130"/>
    <cellStyle name="Normal_KHDT Truong Nguyen Tri Phuong (2)" xfId="131"/>
    <cellStyle name="Note" xfId="132"/>
    <cellStyle name="Output" xfId="133"/>
    <cellStyle name="Percent" xfId="134"/>
    <cellStyle name="Title" xfId="135"/>
    <cellStyle name="Total" xfId="136"/>
    <cellStyle name="Warning Text"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3248025</xdr:colOff>
      <xdr:row>2</xdr:row>
      <xdr:rowOff>238125</xdr:rowOff>
    </xdr:from>
    <xdr:to>
      <xdr:col>1</xdr:col>
      <xdr:colOff>4362450</xdr:colOff>
      <xdr:row>2</xdr:row>
      <xdr:rowOff>238125</xdr:rowOff>
    </xdr:to>
    <xdr:sp>
      <xdr:nvSpPr>
        <xdr:cNvPr id="1" name="Straight Connector 2"/>
        <xdr:cNvSpPr>
          <a:spLocks/>
        </xdr:cNvSpPr>
      </xdr:nvSpPr>
      <xdr:spPr>
        <a:xfrm>
          <a:off x="3705225" y="71437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4219575</xdr:colOff>
      <xdr:row>2</xdr:row>
      <xdr:rowOff>247650</xdr:rowOff>
    </xdr:from>
    <xdr:to>
      <xdr:col>1</xdr:col>
      <xdr:colOff>5314950</xdr:colOff>
      <xdr:row>2</xdr:row>
      <xdr:rowOff>247650</xdr:rowOff>
    </xdr:to>
    <xdr:sp>
      <xdr:nvSpPr>
        <xdr:cNvPr id="1" name="Straight Connector 1"/>
        <xdr:cNvSpPr>
          <a:spLocks/>
        </xdr:cNvSpPr>
      </xdr:nvSpPr>
      <xdr:spPr>
        <a:xfrm>
          <a:off x="4648200" y="1009650"/>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3648075</xdr:colOff>
      <xdr:row>2</xdr:row>
      <xdr:rowOff>285750</xdr:rowOff>
    </xdr:from>
    <xdr:to>
      <xdr:col>1</xdr:col>
      <xdr:colOff>4752975</xdr:colOff>
      <xdr:row>2</xdr:row>
      <xdr:rowOff>285750</xdr:rowOff>
    </xdr:to>
    <xdr:sp>
      <xdr:nvSpPr>
        <xdr:cNvPr id="1" name="Straight Connector 1"/>
        <xdr:cNvSpPr>
          <a:spLocks/>
        </xdr:cNvSpPr>
      </xdr:nvSpPr>
      <xdr:spPr>
        <a:xfrm>
          <a:off x="4048125" y="7620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3838575</xdr:colOff>
      <xdr:row>2</xdr:row>
      <xdr:rowOff>257175</xdr:rowOff>
    </xdr:from>
    <xdr:to>
      <xdr:col>2</xdr:col>
      <xdr:colOff>361950</xdr:colOff>
      <xdr:row>2</xdr:row>
      <xdr:rowOff>257175</xdr:rowOff>
    </xdr:to>
    <xdr:sp>
      <xdr:nvSpPr>
        <xdr:cNvPr id="1" name="Straight Connector 1"/>
        <xdr:cNvSpPr>
          <a:spLocks/>
        </xdr:cNvSpPr>
      </xdr:nvSpPr>
      <xdr:spPr>
        <a:xfrm>
          <a:off x="4267200" y="1057275"/>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2838450</xdr:colOff>
      <xdr:row>2</xdr:row>
      <xdr:rowOff>266700</xdr:rowOff>
    </xdr:from>
    <xdr:to>
      <xdr:col>1</xdr:col>
      <xdr:colOff>3933825</xdr:colOff>
      <xdr:row>2</xdr:row>
      <xdr:rowOff>266700</xdr:rowOff>
    </xdr:to>
    <xdr:sp>
      <xdr:nvSpPr>
        <xdr:cNvPr id="1" name="Straight Connector 1"/>
        <xdr:cNvSpPr>
          <a:spLocks/>
        </xdr:cNvSpPr>
      </xdr:nvSpPr>
      <xdr:spPr>
        <a:xfrm>
          <a:off x="3286125" y="94297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3038475</xdr:colOff>
      <xdr:row>2</xdr:row>
      <xdr:rowOff>276225</xdr:rowOff>
    </xdr:from>
    <xdr:to>
      <xdr:col>1</xdr:col>
      <xdr:colOff>4143375</xdr:colOff>
      <xdr:row>2</xdr:row>
      <xdr:rowOff>276225</xdr:rowOff>
    </xdr:to>
    <xdr:sp>
      <xdr:nvSpPr>
        <xdr:cNvPr id="1" name="Straight Connector 1"/>
        <xdr:cNvSpPr>
          <a:spLocks/>
        </xdr:cNvSpPr>
      </xdr:nvSpPr>
      <xdr:spPr>
        <a:xfrm>
          <a:off x="3467100" y="112395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3162300</xdr:colOff>
      <xdr:row>2</xdr:row>
      <xdr:rowOff>266700</xdr:rowOff>
    </xdr:from>
    <xdr:to>
      <xdr:col>2</xdr:col>
      <xdr:colOff>180975</xdr:colOff>
      <xdr:row>2</xdr:row>
      <xdr:rowOff>266700</xdr:rowOff>
    </xdr:to>
    <xdr:sp>
      <xdr:nvSpPr>
        <xdr:cNvPr id="1" name="Straight Connector 1"/>
        <xdr:cNvSpPr>
          <a:spLocks/>
        </xdr:cNvSpPr>
      </xdr:nvSpPr>
      <xdr:spPr>
        <a:xfrm>
          <a:off x="3581400" y="11049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I54"/>
  <sheetViews>
    <sheetView zoomScale="85" zoomScaleNormal="85" zoomScalePageLayoutView="0" workbookViewId="0" topLeftCell="A1">
      <selection activeCell="B9" sqref="B9"/>
    </sheetView>
  </sheetViews>
  <sheetFormatPr defaultColWidth="9.140625" defaultRowHeight="15"/>
  <cols>
    <col min="1" max="1" width="6.8515625" style="2" customWidth="1"/>
    <col min="2" max="2" width="70.421875" style="13" customWidth="1"/>
    <col min="3" max="3" width="9.00390625" style="14" customWidth="1"/>
    <col min="4" max="4" width="30.00390625" style="13" customWidth="1"/>
    <col min="5" max="5" width="10.57421875" style="13" bestFit="1" customWidth="1"/>
    <col min="6" max="16384" width="9.140625" style="2" customWidth="1"/>
  </cols>
  <sheetData>
    <row r="1" spans="1:5" ht="18.75">
      <c r="A1" s="212" t="s">
        <v>605</v>
      </c>
      <c r="B1" s="212"/>
      <c r="C1" s="212"/>
      <c r="D1" s="212"/>
      <c r="E1" s="212"/>
    </row>
    <row r="2" spans="1:5" s="3" customFormat="1" ht="18.75">
      <c r="A2" s="217" t="s">
        <v>492</v>
      </c>
      <c r="B2" s="217"/>
      <c r="C2" s="217"/>
      <c r="D2" s="217"/>
      <c r="E2" s="217"/>
    </row>
    <row r="3" spans="1:5" s="3" customFormat="1" ht="30" customHeight="1">
      <c r="A3" s="218" t="s">
        <v>607</v>
      </c>
      <c r="B3" s="218"/>
      <c r="C3" s="218"/>
      <c r="D3" s="218"/>
      <c r="E3" s="218"/>
    </row>
    <row r="4" spans="1:5" s="3" customFormat="1" ht="43.5" customHeight="1">
      <c r="A4" s="219" t="s">
        <v>0</v>
      </c>
      <c r="B4" s="213" t="s">
        <v>493</v>
      </c>
      <c r="C4" s="220" t="s">
        <v>491</v>
      </c>
      <c r="D4" s="213" t="s">
        <v>28</v>
      </c>
      <c r="E4" s="213" t="s">
        <v>568</v>
      </c>
    </row>
    <row r="5" spans="1:5" s="3" customFormat="1" ht="18.75" customHeight="1">
      <c r="A5" s="219"/>
      <c r="B5" s="213"/>
      <c r="C5" s="221"/>
      <c r="D5" s="213"/>
      <c r="E5" s="213"/>
    </row>
    <row r="6" spans="1:5" s="5" customFormat="1" ht="18.75">
      <c r="A6" s="90" t="s">
        <v>1</v>
      </c>
      <c r="B6" s="169" t="s">
        <v>133</v>
      </c>
      <c r="C6" s="170"/>
      <c r="D6" s="170"/>
      <c r="E6" s="171"/>
    </row>
    <row r="7" spans="1:5" s="11" customFormat="1" ht="75">
      <c r="A7" s="85">
        <v>1</v>
      </c>
      <c r="B7" s="6" t="s">
        <v>548</v>
      </c>
      <c r="C7" s="86" t="s">
        <v>3</v>
      </c>
      <c r="D7" s="86" t="s">
        <v>449</v>
      </c>
      <c r="E7" s="86">
        <v>11.36</v>
      </c>
    </row>
    <row r="8" spans="1:5" s="11" customFormat="1" ht="18.75">
      <c r="A8" s="85">
        <v>2</v>
      </c>
      <c r="B8" s="7" t="s">
        <v>483</v>
      </c>
      <c r="C8" s="86" t="s">
        <v>4</v>
      </c>
      <c r="D8" s="86" t="s">
        <v>43</v>
      </c>
      <c r="E8" s="88">
        <v>0.1</v>
      </c>
    </row>
    <row r="9" spans="1:5" s="11" customFormat="1" ht="18.75">
      <c r="A9" s="85">
        <v>3</v>
      </c>
      <c r="B9" s="7" t="s">
        <v>485</v>
      </c>
      <c r="C9" s="86" t="s">
        <v>4</v>
      </c>
      <c r="D9" s="86" t="s">
        <v>479</v>
      </c>
      <c r="E9" s="88">
        <v>0.15</v>
      </c>
    </row>
    <row r="10" spans="1:5" s="11" customFormat="1" ht="18.75">
      <c r="A10" s="85">
        <v>4</v>
      </c>
      <c r="B10" s="7" t="s">
        <v>486</v>
      </c>
      <c r="C10" s="86" t="s">
        <v>4</v>
      </c>
      <c r="D10" s="86" t="s">
        <v>45</v>
      </c>
      <c r="E10" s="88">
        <v>0.12</v>
      </c>
    </row>
    <row r="11" spans="1:5" s="11" customFormat="1" ht="18.75">
      <c r="A11" s="85">
        <v>5</v>
      </c>
      <c r="B11" s="7" t="s">
        <v>487</v>
      </c>
      <c r="C11" s="86" t="s">
        <v>4</v>
      </c>
      <c r="D11" s="86" t="s">
        <v>46</v>
      </c>
      <c r="E11" s="88">
        <v>0.12</v>
      </c>
    </row>
    <row r="12" spans="1:5" s="11" customFormat="1" ht="56.25">
      <c r="A12" s="85">
        <v>6</v>
      </c>
      <c r="B12" s="6" t="s">
        <v>494</v>
      </c>
      <c r="C12" s="86" t="s">
        <v>4</v>
      </c>
      <c r="D12" s="86" t="s">
        <v>488</v>
      </c>
      <c r="E12" s="88">
        <v>15.84</v>
      </c>
    </row>
    <row r="13" spans="1:5" s="5" customFormat="1" ht="37.5" customHeight="1">
      <c r="A13" s="90" t="s">
        <v>27</v>
      </c>
      <c r="B13" s="169" t="s">
        <v>136</v>
      </c>
      <c r="C13" s="170"/>
      <c r="D13" s="170"/>
      <c r="E13" s="171"/>
    </row>
    <row r="14" spans="1:5" s="5" customFormat="1" ht="56.25">
      <c r="A14" s="86">
        <v>1</v>
      </c>
      <c r="B14" s="6" t="s">
        <v>151</v>
      </c>
      <c r="C14" s="88" t="s">
        <v>10</v>
      </c>
      <c r="D14" s="88" t="s">
        <v>230</v>
      </c>
      <c r="E14" s="88">
        <f>0.96+3.1</f>
        <v>4.0600000000000005</v>
      </c>
    </row>
    <row r="15" spans="1:5" s="5" customFormat="1" ht="75">
      <c r="A15" s="121">
        <v>2</v>
      </c>
      <c r="B15" s="8" t="s">
        <v>545</v>
      </c>
      <c r="C15" s="121" t="s">
        <v>9</v>
      </c>
      <c r="D15" s="121" t="s">
        <v>29</v>
      </c>
      <c r="E15" s="121">
        <v>0.48</v>
      </c>
    </row>
    <row r="16" spans="1:5" s="5" customFormat="1" ht="37.5">
      <c r="A16" s="86">
        <v>3</v>
      </c>
      <c r="B16" s="6" t="s">
        <v>447</v>
      </c>
      <c r="C16" s="88" t="s">
        <v>16</v>
      </c>
      <c r="D16" s="88" t="s">
        <v>440</v>
      </c>
      <c r="E16" s="97">
        <v>0.64</v>
      </c>
    </row>
    <row r="17" spans="1:5" s="3" customFormat="1" ht="50.25" customHeight="1">
      <c r="A17" s="90" t="s">
        <v>190</v>
      </c>
      <c r="B17" s="169" t="s">
        <v>549</v>
      </c>
      <c r="C17" s="170"/>
      <c r="D17" s="170"/>
      <c r="E17" s="171"/>
    </row>
    <row r="18" spans="1:9" s="15" customFormat="1" ht="37.5">
      <c r="A18" s="86">
        <v>1</v>
      </c>
      <c r="B18" s="80" t="s">
        <v>550</v>
      </c>
      <c r="C18" s="56" t="s">
        <v>21</v>
      </c>
      <c r="D18" s="56" t="s">
        <v>67</v>
      </c>
      <c r="E18" s="56">
        <v>0.87</v>
      </c>
      <c r="I18" s="162">
        <f>A12+A16+A53</f>
        <v>45</v>
      </c>
    </row>
    <row r="19" spans="1:5" s="3" customFormat="1" ht="18.75">
      <c r="A19" s="86">
        <v>2</v>
      </c>
      <c r="B19" s="79" t="s">
        <v>429</v>
      </c>
      <c r="C19" s="73" t="s">
        <v>9</v>
      </c>
      <c r="D19" s="86" t="s">
        <v>234</v>
      </c>
      <c r="E19" s="88">
        <v>0.17</v>
      </c>
    </row>
    <row r="20" spans="1:5" s="3" customFormat="1" ht="37.5">
      <c r="A20" s="42">
        <v>3</v>
      </c>
      <c r="B20" s="79" t="s">
        <v>481</v>
      </c>
      <c r="C20" s="42" t="s">
        <v>21</v>
      </c>
      <c r="D20" s="86" t="s">
        <v>155</v>
      </c>
      <c r="E20" s="88">
        <v>0.15</v>
      </c>
    </row>
    <row r="21" spans="1:5" s="15" customFormat="1" ht="37.5">
      <c r="A21" s="86">
        <v>3</v>
      </c>
      <c r="B21" s="6" t="s">
        <v>436</v>
      </c>
      <c r="C21" s="87" t="s">
        <v>9</v>
      </c>
      <c r="D21" s="86" t="s">
        <v>437</v>
      </c>
      <c r="E21" s="87">
        <v>0.08</v>
      </c>
    </row>
    <row r="22" spans="1:5" ht="18.75">
      <c r="A22" s="86">
        <v>4</v>
      </c>
      <c r="B22" s="6" t="s">
        <v>458</v>
      </c>
      <c r="C22" s="88" t="s">
        <v>5</v>
      </c>
      <c r="D22" s="88" t="s">
        <v>131</v>
      </c>
      <c r="E22" s="25">
        <v>1.67</v>
      </c>
    </row>
    <row r="23" spans="1:5" ht="37.5">
      <c r="A23" s="86">
        <v>5</v>
      </c>
      <c r="B23" s="6" t="s">
        <v>459</v>
      </c>
      <c r="C23" s="88" t="s">
        <v>5</v>
      </c>
      <c r="D23" s="88" t="s">
        <v>131</v>
      </c>
      <c r="E23" s="25">
        <v>3.29</v>
      </c>
    </row>
    <row r="24" spans="1:5" ht="37.5">
      <c r="A24" s="86">
        <v>6</v>
      </c>
      <c r="B24" s="6" t="s">
        <v>460</v>
      </c>
      <c r="C24" s="88" t="s">
        <v>21</v>
      </c>
      <c r="D24" s="88" t="s">
        <v>472</v>
      </c>
      <c r="E24" s="25">
        <v>3.35</v>
      </c>
    </row>
    <row r="25" spans="1:5" ht="37.5">
      <c r="A25" s="86">
        <v>7</v>
      </c>
      <c r="B25" s="6" t="s">
        <v>399</v>
      </c>
      <c r="C25" s="88" t="s">
        <v>21</v>
      </c>
      <c r="D25" s="88" t="s">
        <v>400</v>
      </c>
      <c r="E25" s="25">
        <v>1.52</v>
      </c>
    </row>
    <row r="26" spans="1:5" s="3" customFormat="1" ht="93.75">
      <c r="A26" s="86">
        <v>8</v>
      </c>
      <c r="B26" s="6" t="s">
        <v>551</v>
      </c>
      <c r="C26" s="88" t="s">
        <v>17</v>
      </c>
      <c r="D26" s="88" t="s">
        <v>210</v>
      </c>
      <c r="E26" s="88">
        <v>9.8</v>
      </c>
    </row>
    <row r="27" spans="1:5" s="3" customFormat="1" ht="56.25">
      <c r="A27" s="86">
        <v>9</v>
      </c>
      <c r="B27" s="6" t="s">
        <v>161</v>
      </c>
      <c r="C27" s="88" t="s">
        <v>17</v>
      </c>
      <c r="D27" s="88" t="s">
        <v>266</v>
      </c>
      <c r="E27" s="88">
        <v>1.81</v>
      </c>
    </row>
    <row r="28" spans="1:5" ht="37.5">
      <c r="A28" s="86">
        <v>10</v>
      </c>
      <c r="B28" s="6" t="s">
        <v>454</v>
      </c>
      <c r="C28" s="88" t="s">
        <v>9</v>
      </c>
      <c r="D28" s="88" t="s">
        <v>274</v>
      </c>
      <c r="E28" s="25">
        <v>6.2</v>
      </c>
    </row>
    <row r="29" spans="1:5" ht="56.25">
      <c r="A29" s="86">
        <v>11</v>
      </c>
      <c r="B29" s="6" t="s">
        <v>453</v>
      </c>
      <c r="C29" s="88" t="s">
        <v>9</v>
      </c>
      <c r="D29" s="88" t="s">
        <v>260</v>
      </c>
      <c r="E29" s="25">
        <f>9.8-PL3!E88</f>
        <v>6.220000000000001</v>
      </c>
    </row>
    <row r="30" spans="1:5" s="3" customFormat="1" ht="37.5">
      <c r="A30" s="86">
        <v>12</v>
      </c>
      <c r="B30" s="6" t="s">
        <v>72</v>
      </c>
      <c r="C30" s="88" t="s">
        <v>9</v>
      </c>
      <c r="D30" s="86" t="s">
        <v>157</v>
      </c>
      <c r="E30" s="88">
        <v>0.75</v>
      </c>
    </row>
    <row r="31" spans="1:5" s="3" customFormat="1" ht="37.5">
      <c r="A31" s="86">
        <v>13</v>
      </c>
      <c r="B31" s="6" t="s">
        <v>90</v>
      </c>
      <c r="C31" s="88" t="s">
        <v>21</v>
      </c>
      <c r="D31" s="88" t="s">
        <v>156</v>
      </c>
      <c r="E31" s="25">
        <v>0.18</v>
      </c>
    </row>
    <row r="32" spans="1:5" s="3" customFormat="1" ht="131.25">
      <c r="A32" s="86">
        <v>14</v>
      </c>
      <c r="B32" s="6" t="s">
        <v>495</v>
      </c>
      <c r="C32" s="88" t="s">
        <v>13</v>
      </c>
      <c r="D32" s="88" t="s">
        <v>159</v>
      </c>
      <c r="E32" s="25">
        <f>13.16-4.8</f>
        <v>8.36</v>
      </c>
    </row>
    <row r="33" spans="1:5" s="3" customFormat="1" ht="37.5">
      <c r="A33" s="86">
        <v>15</v>
      </c>
      <c r="B33" s="6" t="s">
        <v>392</v>
      </c>
      <c r="C33" s="88" t="s">
        <v>25</v>
      </c>
      <c r="D33" s="88" t="s">
        <v>55</v>
      </c>
      <c r="E33" s="88">
        <v>0.5</v>
      </c>
    </row>
    <row r="34" spans="1:5" s="41" customFormat="1" ht="37.5">
      <c r="A34" s="86">
        <v>16</v>
      </c>
      <c r="B34" s="8" t="s">
        <v>62</v>
      </c>
      <c r="C34" s="86" t="s">
        <v>21</v>
      </c>
      <c r="D34" s="86" t="s">
        <v>227</v>
      </c>
      <c r="E34" s="88">
        <v>1.2</v>
      </c>
    </row>
    <row r="35" spans="1:5" s="41" customFormat="1" ht="37.5">
      <c r="A35" s="86">
        <v>17</v>
      </c>
      <c r="B35" s="8" t="s">
        <v>496</v>
      </c>
      <c r="C35" s="86" t="s">
        <v>21</v>
      </c>
      <c r="D35" s="86" t="s">
        <v>227</v>
      </c>
      <c r="E35" s="88">
        <v>0.25</v>
      </c>
    </row>
    <row r="36" spans="1:5" s="11" customFormat="1" ht="37.5">
      <c r="A36" s="86">
        <v>18</v>
      </c>
      <c r="B36" s="7" t="s">
        <v>165</v>
      </c>
      <c r="C36" s="86" t="s">
        <v>21</v>
      </c>
      <c r="D36" s="86" t="s">
        <v>272</v>
      </c>
      <c r="E36" s="88">
        <v>49.5</v>
      </c>
    </row>
    <row r="37" spans="1:5" s="3" customFormat="1" ht="56.25">
      <c r="A37" s="86">
        <v>19</v>
      </c>
      <c r="B37" s="8" t="s">
        <v>461</v>
      </c>
      <c r="C37" s="86" t="s">
        <v>9</v>
      </c>
      <c r="D37" s="86" t="s">
        <v>42</v>
      </c>
      <c r="E37" s="88">
        <v>0.8</v>
      </c>
    </row>
    <row r="38" spans="1:5" s="3" customFormat="1" ht="37.5">
      <c r="A38" s="86">
        <v>20</v>
      </c>
      <c r="B38" s="6" t="s">
        <v>393</v>
      </c>
      <c r="C38" s="88" t="s">
        <v>16</v>
      </c>
      <c r="D38" s="88" t="s">
        <v>497</v>
      </c>
      <c r="E38" s="88">
        <v>0.15</v>
      </c>
    </row>
    <row r="39" spans="1:5" s="31" customFormat="1" ht="37.5">
      <c r="A39" s="86">
        <v>21</v>
      </c>
      <c r="B39" s="8" t="s">
        <v>122</v>
      </c>
      <c r="C39" s="86" t="s">
        <v>9</v>
      </c>
      <c r="D39" s="86" t="s">
        <v>48</v>
      </c>
      <c r="E39" s="88">
        <v>1.26</v>
      </c>
    </row>
    <row r="40" spans="1:5" s="3" customFormat="1" ht="37.5">
      <c r="A40" s="86">
        <v>22</v>
      </c>
      <c r="B40" s="8" t="s">
        <v>158</v>
      </c>
      <c r="C40" s="86" t="s">
        <v>10</v>
      </c>
      <c r="D40" s="88" t="s">
        <v>76</v>
      </c>
      <c r="E40" s="88">
        <v>2.56</v>
      </c>
    </row>
    <row r="41" spans="1:5" s="3" customFormat="1" ht="37.5">
      <c r="A41" s="86">
        <v>23</v>
      </c>
      <c r="B41" s="6" t="s">
        <v>163</v>
      </c>
      <c r="C41" s="88" t="s">
        <v>9</v>
      </c>
      <c r="D41" s="88" t="s">
        <v>68</v>
      </c>
      <c r="E41" s="88">
        <v>6.72</v>
      </c>
    </row>
    <row r="42" spans="1:5" s="3" customFormat="1" ht="18.75">
      <c r="A42" s="86">
        <v>24</v>
      </c>
      <c r="B42" s="6" t="s">
        <v>428</v>
      </c>
      <c r="C42" s="88" t="s">
        <v>21</v>
      </c>
      <c r="D42" s="88" t="s">
        <v>66</v>
      </c>
      <c r="E42" s="88">
        <v>4.44</v>
      </c>
    </row>
    <row r="43" spans="1:5" s="3" customFormat="1" ht="18.75">
      <c r="A43" s="86">
        <v>25</v>
      </c>
      <c r="B43" s="99" t="s">
        <v>456</v>
      </c>
      <c r="C43" s="88" t="s">
        <v>9</v>
      </c>
      <c r="D43" s="88" t="s">
        <v>42</v>
      </c>
      <c r="E43" s="88">
        <v>2.5</v>
      </c>
    </row>
    <row r="44" spans="1:5" s="3" customFormat="1" ht="37.5">
      <c r="A44" s="86">
        <v>26</v>
      </c>
      <c r="B44" s="99" t="s">
        <v>552</v>
      </c>
      <c r="C44" s="88" t="s">
        <v>9</v>
      </c>
      <c r="D44" s="88" t="s">
        <v>462</v>
      </c>
      <c r="E44" s="88">
        <v>0.4</v>
      </c>
    </row>
    <row r="45" spans="1:5" s="3" customFormat="1" ht="37.5">
      <c r="A45" s="86">
        <v>27</v>
      </c>
      <c r="B45" s="82" t="s">
        <v>432</v>
      </c>
      <c r="C45" s="88" t="s">
        <v>9</v>
      </c>
      <c r="D45" s="83" t="s">
        <v>300</v>
      </c>
      <c r="E45" s="83">
        <v>0.6</v>
      </c>
    </row>
    <row r="46" spans="1:5" s="3" customFormat="1" ht="18.75">
      <c r="A46" s="86">
        <v>28</v>
      </c>
      <c r="B46" s="82" t="s">
        <v>433</v>
      </c>
      <c r="C46" s="88" t="s">
        <v>9</v>
      </c>
      <c r="D46" s="83" t="s">
        <v>300</v>
      </c>
      <c r="E46" s="83">
        <v>1.02</v>
      </c>
    </row>
    <row r="47" spans="1:5" s="3" customFormat="1" ht="18.75">
      <c r="A47" s="86">
        <v>30</v>
      </c>
      <c r="B47" s="6" t="s">
        <v>425</v>
      </c>
      <c r="C47" s="88" t="s">
        <v>13</v>
      </c>
      <c r="D47" s="88" t="s">
        <v>58</v>
      </c>
      <c r="E47" s="88">
        <v>0.45</v>
      </c>
    </row>
    <row r="48" spans="1:5" s="3" customFormat="1" ht="37.5">
      <c r="A48" s="86">
        <v>31</v>
      </c>
      <c r="B48" s="8" t="s">
        <v>123</v>
      </c>
      <c r="C48" s="86" t="s">
        <v>13</v>
      </c>
      <c r="D48" s="88" t="s">
        <v>73</v>
      </c>
      <c r="E48" s="88">
        <v>1.95</v>
      </c>
    </row>
    <row r="49" spans="1:5" s="3" customFormat="1" ht="18.75">
      <c r="A49" s="86">
        <v>32</v>
      </c>
      <c r="B49" s="80" t="s">
        <v>431</v>
      </c>
      <c r="C49" s="56" t="s">
        <v>22</v>
      </c>
      <c r="D49" s="56" t="s">
        <v>114</v>
      </c>
      <c r="E49" s="56">
        <v>0.44</v>
      </c>
    </row>
    <row r="50" spans="1:5" s="3" customFormat="1" ht="18.75">
      <c r="A50" s="86">
        <v>33</v>
      </c>
      <c r="B50" s="80" t="s">
        <v>451</v>
      </c>
      <c r="C50" s="56" t="s">
        <v>22</v>
      </c>
      <c r="D50" s="56" t="s">
        <v>51</v>
      </c>
      <c r="E50" s="56">
        <v>0.75</v>
      </c>
    </row>
    <row r="51" spans="1:5" s="3" customFormat="1" ht="56.25">
      <c r="A51" s="86">
        <v>34</v>
      </c>
      <c r="B51" s="80" t="s">
        <v>439</v>
      </c>
      <c r="C51" s="56" t="s">
        <v>16</v>
      </c>
      <c r="D51" s="56" t="s">
        <v>440</v>
      </c>
      <c r="E51" s="56">
        <v>0.18</v>
      </c>
    </row>
    <row r="52" spans="1:5" s="3" customFormat="1" ht="75">
      <c r="A52" s="87">
        <v>35</v>
      </c>
      <c r="B52" s="6" t="s">
        <v>56</v>
      </c>
      <c r="C52" s="88" t="s">
        <v>324</v>
      </c>
      <c r="D52" s="88" t="s">
        <v>55</v>
      </c>
      <c r="E52" s="88">
        <v>19.8</v>
      </c>
    </row>
    <row r="53" spans="1:5" s="3" customFormat="1" ht="75">
      <c r="A53" s="87">
        <v>36</v>
      </c>
      <c r="B53" s="6" t="s">
        <v>471</v>
      </c>
      <c r="C53" s="88"/>
      <c r="D53" s="88" t="s">
        <v>55</v>
      </c>
      <c r="E53" s="88">
        <v>0.06</v>
      </c>
    </row>
    <row r="54" spans="1:5" ht="19.5" customHeight="1">
      <c r="A54" s="12"/>
      <c r="B54" s="214" t="s">
        <v>525</v>
      </c>
      <c r="C54" s="215"/>
      <c r="D54" s="216"/>
      <c r="E54" s="91">
        <f>SUM(E18:E53)+E16+E14+SUM(E7:E12)+E15</f>
        <v>172.82</v>
      </c>
    </row>
  </sheetData>
  <sheetProtection/>
  <autoFilter ref="A5:E53"/>
  <mergeCells count="9">
    <mergeCell ref="A1:E1"/>
    <mergeCell ref="D4:D5"/>
    <mergeCell ref="E4:E5"/>
    <mergeCell ref="B54:D54"/>
    <mergeCell ref="A2:E2"/>
    <mergeCell ref="A3:E3"/>
    <mergeCell ref="A4:A5"/>
    <mergeCell ref="B4:B5"/>
    <mergeCell ref="C4:C5"/>
  </mergeCells>
  <printOptions/>
  <pageMargins left="0" right="0" top="0" bottom="0" header="0.31496062992125984" footer="0.31496062992125984"/>
  <pageSetup fitToHeight="0" fitToWidth="1" horizontalDpi="600" verticalDpi="600" orientation="landscape" paperSize="9" scale="44"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24"/>
  <sheetViews>
    <sheetView zoomScale="85" zoomScaleNormal="85" zoomScalePageLayoutView="0" workbookViewId="0" topLeftCell="A1">
      <selection activeCell="B9" sqref="B9"/>
    </sheetView>
  </sheetViews>
  <sheetFormatPr defaultColWidth="9.140625" defaultRowHeight="15"/>
  <cols>
    <col min="1" max="1" width="6.421875" style="34" customWidth="1"/>
    <col min="2" max="2" width="85.7109375" style="34" customWidth="1"/>
    <col min="3" max="3" width="7.8515625" style="34" customWidth="1"/>
    <col min="4" max="4" width="21.00390625" style="34" customWidth="1"/>
    <col min="5" max="5" width="8.8515625" style="34" customWidth="1"/>
    <col min="6" max="6" width="9.00390625" style="15" customWidth="1"/>
    <col min="7" max="7" width="8.421875" style="15" customWidth="1"/>
    <col min="8" max="8" width="9.140625" style="15" customWidth="1"/>
    <col min="9" max="16384" width="9.140625" style="34" customWidth="1"/>
  </cols>
  <sheetData>
    <row r="1" spans="1:8" s="15" customFormat="1" ht="18.75">
      <c r="A1" s="212" t="s">
        <v>604</v>
      </c>
      <c r="B1" s="212"/>
      <c r="C1" s="212"/>
      <c r="D1" s="212"/>
      <c r="E1" s="212"/>
      <c r="F1" s="212"/>
      <c r="G1" s="212"/>
      <c r="H1" s="212"/>
    </row>
    <row r="2" spans="1:8" s="15" customFormat="1" ht="41.25" customHeight="1">
      <c r="A2" s="217" t="s">
        <v>438</v>
      </c>
      <c r="B2" s="212"/>
      <c r="C2" s="212"/>
      <c r="D2" s="212"/>
      <c r="E2" s="212"/>
      <c r="F2" s="212"/>
      <c r="G2" s="212"/>
      <c r="H2" s="212"/>
    </row>
    <row r="3" spans="1:8" s="15" customFormat="1" ht="33" customHeight="1">
      <c r="A3" s="222" t="str">
        <f>PL1!A3</f>
        <v>(Kèm theo Quyết định số:       /QĐ-UBND ngày     tháng    năm 2023 của Ủy ban nhân dân tỉnh Thừa Thiên Huế)</v>
      </c>
      <c r="B3" s="222"/>
      <c r="C3" s="222"/>
      <c r="D3" s="222"/>
      <c r="E3" s="222"/>
      <c r="F3" s="222"/>
      <c r="G3" s="222"/>
      <c r="H3" s="222"/>
    </row>
    <row r="4" spans="1:8" s="15" customFormat="1" ht="48" customHeight="1">
      <c r="A4" s="223" t="s">
        <v>0</v>
      </c>
      <c r="B4" s="224" t="s">
        <v>493</v>
      </c>
      <c r="C4" s="213" t="s">
        <v>491</v>
      </c>
      <c r="D4" s="213" t="s">
        <v>28</v>
      </c>
      <c r="E4" s="213" t="s">
        <v>569</v>
      </c>
      <c r="F4" s="213" t="s">
        <v>555</v>
      </c>
      <c r="G4" s="213"/>
      <c r="H4" s="213"/>
    </row>
    <row r="5" spans="1:8" s="15" customFormat="1" ht="75" customHeight="1">
      <c r="A5" s="223"/>
      <c r="B5" s="224"/>
      <c r="C5" s="213"/>
      <c r="D5" s="213"/>
      <c r="E5" s="213"/>
      <c r="F5" s="97" t="s">
        <v>538</v>
      </c>
      <c r="G5" s="97" t="s">
        <v>539</v>
      </c>
      <c r="H5" s="97" t="s">
        <v>554</v>
      </c>
    </row>
    <row r="6" spans="1:8" s="161" customFormat="1" ht="56.25" customHeight="1">
      <c r="A6" s="165" t="s">
        <v>556</v>
      </c>
      <c r="B6" s="169" t="s">
        <v>553</v>
      </c>
      <c r="C6" s="17"/>
      <c r="D6" s="17"/>
      <c r="E6" s="17"/>
      <c r="F6" s="17"/>
      <c r="G6" s="17"/>
      <c r="H6" s="17"/>
    </row>
    <row r="7" spans="1:8" s="2" customFormat="1" ht="18.75">
      <c r="A7" s="86">
        <v>1</v>
      </c>
      <c r="B7" s="6" t="s">
        <v>458</v>
      </c>
      <c r="C7" s="88" t="s">
        <v>5</v>
      </c>
      <c r="D7" s="88" t="s">
        <v>131</v>
      </c>
      <c r="E7" s="25">
        <v>1.67</v>
      </c>
      <c r="F7" s="86">
        <v>1.62</v>
      </c>
      <c r="G7" s="35"/>
      <c r="H7" s="6"/>
    </row>
    <row r="8" spans="1:8" s="2" customFormat="1" ht="18.75">
      <c r="A8" s="86">
        <v>2</v>
      </c>
      <c r="B8" s="6" t="s">
        <v>459</v>
      </c>
      <c r="C8" s="88" t="s">
        <v>5</v>
      </c>
      <c r="D8" s="88" t="s">
        <v>131</v>
      </c>
      <c r="E8" s="25">
        <v>3.29</v>
      </c>
      <c r="F8" s="88">
        <v>3.25</v>
      </c>
      <c r="G8" s="88"/>
      <c r="H8" s="6"/>
    </row>
    <row r="9" spans="1:8" s="2" customFormat="1" ht="18.75">
      <c r="A9" s="86">
        <v>3</v>
      </c>
      <c r="B9" s="6" t="s">
        <v>398</v>
      </c>
      <c r="C9" s="88" t="s">
        <v>21</v>
      </c>
      <c r="D9" s="88" t="s">
        <v>131</v>
      </c>
      <c r="E9" s="25">
        <v>3.35</v>
      </c>
      <c r="F9" s="88">
        <v>3.2</v>
      </c>
      <c r="G9" s="35"/>
      <c r="H9" s="6"/>
    </row>
    <row r="10" spans="1:8" s="2" customFormat="1" ht="37.5">
      <c r="A10" s="86">
        <v>4</v>
      </c>
      <c r="B10" s="6" t="s">
        <v>455</v>
      </c>
      <c r="C10" s="88" t="s">
        <v>9</v>
      </c>
      <c r="D10" s="88" t="s">
        <v>274</v>
      </c>
      <c r="E10" s="25">
        <f>PL1!E28</f>
        <v>6.2</v>
      </c>
      <c r="F10" s="86"/>
      <c r="G10" s="25">
        <v>3</v>
      </c>
      <c r="H10" s="6"/>
    </row>
    <row r="11" spans="1:8" s="2" customFormat="1" ht="112.5">
      <c r="A11" s="86">
        <v>5</v>
      </c>
      <c r="B11" s="6" t="s">
        <v>495</v>
      </c>
      <c r="C11" s="88" t="s">
        <v>13</v>
      </c>
      <c r="D11" s="88" t="s">
        <v>159</v>
      </c>
      <c r="E11" s="25">
        <f>13.16-4.8</f>
        <v>8.36</v>
      </c>
      <c r="F11" s="86">
        <v>2.3</v>
      </c>
      <c r="G11" s="35"/>
      <c r="H11" s="6"/>
    </row>
    <row r="12" spans="1:8" s="2" customFormat="1" ht="37.5">
      <c r="A12" s="86">
        <v>6</v>
      </c>
      <c r="B12" s="6" t="s">
        <v>428</v>
      </c>
      <c r="C12" s="88" t="s">
        <v>21</v>
      </c>
      <c r="D12" s="88" t="s">
        <v>66</v>
      </c>
      <c r="E12" s="88">
        <v>4.44</v>
      </c>
      <c r="F12" s="86">
        <v>4.44</v>
      </c>
      <c r="G12" s="35"/>
      <c r="H12" s="6"/>
    </row>
    <row r="13" spans="1:8" s="3" customFormat="1" ht="56.25">
      <c r="A13" s="86">
        <v>7</v>
      </c>
      <c r="B13" s="99" t="s">
        <v>552</v>
      </c>
      <c r="C13" s="88" t="s">
        <v>9</v>
      </c>
      <c r="D13" s="88" t="s">
        <v>462</v>
      </c>
      <c r="E13" s="88">
        <v>0.4</v>
      </c>
      <c r="F13" s="88">
        <v>0.12</v>
      </c>
      <c r="G13" s="88"/>
      <c r="H13" s="6"/>
    </row>
    <row r="14" spans="1:8" s="46" customFormat="1" ht="37.5">
      <c r="A14" s="86">
        <v>8</v>
      </c>
      <c r="B14" s="8" t="s">
        <v>158</v>
      </c>
      <c r="C14" s="86" t="s">
        <v>10</v>
      </c>
      <c r="D14" s="88" t="s">
        <v>76</v>
      </c>
      <c r="E14" s="84">
        <v>2.56</v>
      </c>
      <c r="F14" s="88">
        <v>0.5</v>
      </c>
      <c r="G14" s="88"/>
      <c r="H14" s="6"/>
    </row>
    <row r="15" spans="1:8" s="46" customFormat="1" ht="37.5">
      <c r="A15" s="86">
        <v>9</v>
      </c>
      <c r="B15" s="6" t="s">
        <v>163</v>
      </c>
      <c r="C15" s="88" t="s">
        <v>9</v>
      </c>
      <c r="D15" s="88" t="s">
        <v>68</v>
      </c>
      <c r="E15" s="88">
        <v>6.72</v>
      </c>
      <c r="F15" s="88">
        <v>0.34</v>
      </c>
      <c r="G15" s="88"/>
      <c r="H15" s="6"/>
    </row>
    <row r="16" spans="1:8" s="46" customFormat="1" ht="37.5">
      <c r="A16" s="86">
        <v>10</v>
      </c>
      <c r="B16" s="8" t="s">
        <v>122</v>
      </c>
      <c r="C16" s="86" t="s">
        <v>21</v>
      </c>
      <c r="D16" s="86" t="s">
        <v>48</v>
      </c>
      <c r="E16" s="88">
        <v>1.26</v>
      </c>
      <c r="F16" s="88">
        <v>0.65</v>
      </c>
      <c r="G16" s="4"/>
      <c r="H16" s="4"/>
    </row>
    <row r="17" spans="1:8" s="46" customFormat="1" ht="37.5">
      <c r="A17" s="86">
        <v>11</v>
      </c>
      <c r="B17" s="8" t="s">
        <v>167</v>
      </c>
      <c r="C17" s="86" t="s">
        <v>21</v>
      </c>
      <c r="D17" s="88" t="s">
        <v>155</v>
      </c>
      <c r="E17" s="88">
        <v>7.9</v>
      </c>
      <c r="F17" s="88">
        <v>6.1</v>
      </c>
      <c r="G17" s="89"/>
      <c r="H17" s="89"/>
    </row>
    <row r="18" spans="1:8" s="5" customFormat="1" ht="37.5">
      <c r="A18" s="86">
        <v>12</v>
      </c>
      <c r="B18" s="8" t="s">
        <v>123</v>
      </c>
      <c r="C18" s="86" t="s">
        <v>13</v>
      </c>
      <c r="D18" s="88" t="s">
        <v>73</v>
      </c>
      <c r="E18" s="88">
        <v>1.95</v>
      </c>
      <c r="F18" s="84">
        <v>0.18</v>
      </c>
      <c r="G18" s="88"/>
      <c r="H18" s="6"/>
    </row>
    <row r="19" spans="1:8" s="46" customFormat="1" ht="18.75">
      <c r="A19" s="86">
        <v>13</v>
      </c>
      <c r="B19" s="8" t="s">
        <v>431</v>
      </c>
      <c r="C19" s="86" t="s">
        <v>22</v>
      </c>
      <c r="D19" s="86" t="s">
        <v>114</v>
      </c>
      <c r="E19" s="88">
        <v>0.44</v>
      </c>
      <c r="F19" s="88">
        <v>0.37</v>
      </c>
      <c r="G19" s="4"/>
      <c r="H19" s="4"/>
    </row>
    <row r="20" spans="1:8" s="3" customFormat="1" ht="37.5">
      <c r="A20" s="86">
        <v>14</v>
      </c>
      <c r="B20" s="80" t="s">
        <v>451</v>
      </c>
      <c r="C20" s="56" t="s">
        <v>22</v>
      </c>
      <c r="D20" s="56" t="s">
        <v>51</v>
      </c>
      <c r="E20" s="56">
        <v>0.75</v>
      </c>
      <c r="F20" s="88">
        <v>0.2</v>
      </c>
      <c r="G20" s="88"/>
      <c r="H20" s="6"/>
    </row>
    <row r="21" spans="1:8" ht="56.25">
      <c r="A21" s="86">
        <v>15</v>
      </c>
      <c r="B21" s="80" t="s">
        <v>439</v>
      </c>
      <c r="C21" s="56" t="s">
        <v>16</v>
      </c>
      <c r="D21" s="56" t="s">
        <v>440</v>
      </c>
      <c r="E21" s="56">
        <v>0.18</v>
      </c>
      <c r="F21" s="88">
        <v>0.03</v>
      </c>
      <c r="G21" s="4"/>
      <c r="H21" s="4"/>
    </row>
    <row r="22" spans="1:8" ht="56.25">
      <c r="A22" s="86">
        <v>16</v>
      </c>
      <c r="B22" s="100" t="s">
        <v>473</v>
      </c>
      <c r="C22" s="9" t="s">
        <v>16</v>
      </c>
      <c r="D22" s="9" t="s">
        <v>498</v>
      </c>
      <c r="E22" s="9">
        <v>0.15</v>
      </c>
      <c r="F22" s="9">
        <v>0.08</v>
      </c>
      <c r="G22" s="16"/>
      <c r="H22" s="16"/>
    </row>
    <row r="23" spans="1:8" ht="56.25">
      <c r="A23" s="86">
        <v>17</v>
      </c>
      <c r="B23" s="100" t="s">
        <v>474</v>
      </c>
      <c r="C23" s="9"/>
      <c r="D23" s="9" t="s">
        <v>55</v>
      </c>
      <c r="E23" s="9">
        <v>6.53</v>
      </c>
      <c r="F23" s="9">
        <v>5.98</v>
      </c>
      <c r="G23" s="16"/>
      <c r="H23" s="16"/>
    </row>
    <row r="24" spans="1:8" s="101" customFormat="1" ht="19.5" customHeight="1">
      <c r="A24" s="165"/>
      <c r="B24" s="164" t="s">
        <v>525</v>
      </c>
      <c r="C24" s="89"/>
      <c r="D24" s="89"/>
      <c r="E24" s="89">
        <f>SUM(E7:E23)</f>
        <v>56.15</v>
      </c>
      <c r="F24" s="89">
        <f>SUM(F7:F23)</f>
        <v>29.360000000000003</v>
      </c>
      <c r="G24" s="91">
        <f>SUM(G7:G23)</f>
        <v>3</v>
      </c>
      <c r="H24" s="91">
        <f>SUM(H7:H23)</f>
        <v>0</v>
      </c>
    </row>
  </sheetData>
  <sheetProtection/>
  <mergeCells count="9">
    <mergeCell ref="A1:H1"/>
    <mergeCell ref="A2:H2"/>
    <mergeCell ref="A3:H3"/>
    <mergeCell ref="A4:A5"/>
    <mergeCell ref="B4:B5"/>
    <mergeCell ref="D4:D5"/>
    <mergeCell ref="C4:C5"/>
    <mergeCell ref="E4:E5"/>
    <mergeCell ref="F4:H4"/>
  </mergeCells>
  <printOptions/>
  <pageMargins left="0.7" right="0.7" top="0.75" bottom="0.75" header="0.3" footer="0.3"/>
  <pageSetup fitToHeight="0" fitToWidth="1" horizontalDpi="600" verticalDpi="600" orientation="portrait" paperSize="9" scale="10"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128"/>
  <sheetViews>
    <sheetView zoomScale="85" zoomScaleNormal="85" zoomScaleSheetLayoutView="70" workbookViewId="0" topLeftCell="A1">
      <selection activeCell="A2" sqref="A2:E2"/>
    </sheetView>
  </sheetViews>
  <sheetFormatPr defaultColWidth="9.140625" defaultRowHeight="15"/>
  <cols>
    <col min="1" max="1" width="6.00390625" style="31" customWidth="1"/>
    <col min="2" max="2" width="89.00390625" style="50" customWidth="1"/>
    <col min="3" max="3" width="8.140625" style="75" customWidth="1"/>
    <col min="4" max="4" width="23.421875" style="51" customWidth="1"/>
    <col min="5" max="5" width="10.8515625" style="51" customWidth="1"/>
    <col min="6" max="9" width="9.140625" style="31" customWidth="1"/>
    <col min="10" max="10" width="9.7109375" style="31" bestFit="1" customWidth="1"/>
    <col min="11" max="16384" width="9.140625" style="31" customWidth="1"/>
  </cols>
  <sheetData>
    <row r="1" spans="1:5" s="2" customFormat="1" ht="18.75">
      <c r="A1" s="212" t="s">
        <v>603</v>
      </c>
      <c r="B1" s="212"/>
      <c r="C1" s="212"/>
      <c r="D1" s="212"/>
      <c r="E1" s="212"/>
    </row>
    <row r="2" spans="1:5" s="3" customFormat="1" ht="18.75">
      <c r="A2" s="217" t="s">
        <v>499</v>
      </c>
      <c r="B2" s="212"/>
      <c r="C2" s="212"/>
      <c r="D2" s="212"/>
      <c r="E2" s="212"/>
    </row>
    <row r="3" spans="1:7" s="3" customFormat="1" ht="32.25" customHeight="1">
      <c r="A3" s="225" t="str">
        <f>PL1!A3</f>
        <v>(Kèm theo Quyết định số:       /QĐ-UBND ngày     tháng    năm 2023 của Ủy ban nhân dân tỉnh Thừa Thiên Huế)</v>
      </c>
      <c r="B3" s="225"/>
      <c r="C3" s="225"/>
      <c r="D3" s="225"/>
      <c r="E3" s="225"/>
      <c r="F3" s="102"/>
      <c r="G3" s="102"/>
    </row>
    <row r="4" spans="1:5" s="29" customFormat="1" ht="75">
      <c r="A4" s="165" t="s">
        <v>0</v>
      </c>
      <c r="B4" s="164" t="s">
        <v>493</v>
      </c>
      <c r="C4" s="164" t="s">
        <v>491</v>
      </c>
      <c r="D4" s="164" t="s">
        <v>28</v>
      </c>
      <c r="E4" s="164" t="s">
        <v>570</v>
      </c>
    </row>
    <row r="5" spans="1:5" s="29" customFormat="1" ht="18.75">
      <c r="A5" s="165" t="s">
        <v>1</v>
      </c>
      <c r="B5" s="37" t="s">
        <v>500</v>
      </c>
      <c r="C5" s="164"/>
      <c r="D5" s="164"/>
      <c r="E5" s="164">
        <f>SUM(E7:E10)+SUM(E12:E15)+SUM(E17:E54)-E30</f>
        <v>142.30919999999998</v>
      </c>
    </row>
    <row r="6" spans="1:5" s="5" customFormat="1" ht="18.75">
      <c r="A6" s="165" t="s">
        <v>501</v>
      </c>
      <c r="B6" s="17" t="s">
        <v>133</v>
      </c>
      <c r="C6" s="17"/>
      <c r="D6" s="17"/>
      <c r="E6" s="17"/>
    </row>
    <row r="7" spans="1:5" s="5" customFormat="1" ht="56.25">
      <c r="A7" s="106">
        <v>1</v>
      </c>
      <c r="B7" s="6" t="s">
        <v>557</v>
      </c>
      <c r="C7" s="97" t="s">
        <v>4</v>
      </c>
      <c r="D7" s="94" t="s">
        <v>55</v>
      </c>
      <c r="E7" s="97">
        <v>4.05</v>
      </c>
    </row>
    <row r="8" spans="1:5" s="5" customFormat="1" ht="37.5">
      <c r="A8" s="106">
        <v>2</v>
      </c>
      <c r="B8" s="167" t="s">
        <v>134</v>
      </c>
      <c r="C8" s="97" t="s">
        <v>4</v>
      </c>
      <c r="D8" s="166" t="s">
        <v>51</v>
      </c>
      <c r="E8" s="97">
        <v>0.14</v>
      </c>
    </row>
    <row r="9" spans="1:5" s="5" customFormat="1" ht="18.75">
      <c r="A9" s="106">
        <v>3</v>
      </c>
      <c r="B9" s="167" t="s">
        <v>54</v>
      </c>
      <c r="C9" s="97" t="s">
        <v>4</v>
      </c>
      <c r="D9" s="166" t="s">
        <v>523</v>
      </c>
      <c r="E9" s="97">
        <v>0.14</v>
      </c>
    </row>
    <row r="10" spans="1:5" s="5" customFormat="1" ht="18.75">
      <c r="A10" s="106">
        <v>4</v>
      </c>
      <c r="B10" s="167" t="s">
        <v>135</v>
      </c>
      <c r="C10" s="97" t="s">
        <v>4</v>
      </c>
      <c r="D10" s="166" t="s">
        <v>52</v>
      </c>
      <c r="E10" s="97">
        <v>0.12</v>
      </c>
    </row>
    <row r="11" spans="1:5" s="5" customFormat="1" ht="37.5">
      <c r="A11" s="92" t="s">
        <v>502</v>
      </c>
      <c r="B11" s="173" t="s">
        <v>136</v>
      </c>
      <c r="C11" s="173"/>
      <c r="D11" s="173"/>
      <c r="E11" s="173"/>
    </row>
    <row r="12" spans="1:10" s="5" customFormat="1" ht="112.5">
      <c r="A12" s="166">
        <v>1</v>
      </c>
      <c r="B12" s="8" t="s">
        <v>39</v>
      </c>
      <c r="C12" s="166" t="s">
        <v>10</v>
      </c>
      <c r="D12" s="166" t="s">
        <v>229</v>
      </c>
      <c r="E12" s="84">
        <f>2.61*0+3.5</f>
        <v>3.5</v>
      </c>
      <c r="J12" s="5">
        <f>A10+A15+A54</f>
        <v>40</v>
      </c>
    </row>
    <row r="13" spans="1:5" s="5" customFormat="1" ht="56.25">
      <c r="A13" s="166">
        <v>2</v>
      </c>
      <c r="B13" s="8" t="s">
        <v>560</v>
      </c>
      <c r="C13" s="166" t="s">
        <v>9</v>
      </c>
      <c r="D13" s="166" t="s">
        <v>228</v>
      </c>
      <c r="E13" s="84">
        <v>4.5</v>
      </c>
    </row>
    <row r="14" spans="1:5" s="5" customFormat="1" ht="56.25">
      <c r="A14" s="166">
        <v>3</v>
      </c>
      <c r="B14" s="6" t="s">
        <v>561</v>
      </c>
      <c r="C14" s="97" t="s">
        <v>16</v>
      </c>
      <c r="D14" s="97" t="s">
        <v>209</v>
      </c>
      <c r="E14" s="97">
        <v>0.21</v>
      </c>
    </row>
    <row r="15" spans="1:5" s="5" customFormat="1" ht="37.5">
      <c r="A15" s="166">
        <v>4</v>
      </c>
      <c r="B15" s="6" t="s">
        <v>335</v>
      </c>
      <c r="C15" s="97" t="s">
        <v>9</v>
      </c>
      <c r="D15" s="97" t="s">
        <v>209</v>
      </c>
      <c r="E15" s="97">
        <v>2.3</v>
      </c>
    </row>
    <row r="16" spans="1:7" s="29" customFormat="1" ht="37.5">
      <c r="A16" s="165" t="s">
        <v>503</v>
      </c>
      <c r="B16" s="17" t="s">
        <v>549</v>
      </c>
      <c r="C16" s="17"/>
      <c r="D16" s="17"/>
      <c r="E16" s="17"/>
      <c r="G16" s="29">
        <v>94.57</v>
      </c>
    </row>
    <row r="17" spans="1:5" s="3" customFormat="1" ht="37.5">
      <c r="A17" s="166">
        <v>1</v>
      </c>
      <c r="B17" s="6" t="s">
        <v>394</v>
      </c>
      <c r="C17" s="97" t="s">
        <v>21</v>
      </c>
      <c r="D17" s="166" t="s">
        <v>66</v>
      </c>
      <c r="E17" s="97">
        <v>1.19</v>
      </c>
    </row>
    <row r="18" spans="1:5" s="2" customFormat="1" ht="37.5">
      <c r="A18" s="166">
        <v>2</v>
      </c>
      <c r="B18" s="6" t="s">
        <v>558</v>
      </c>
      <c r="C18" s="97" t="s">
        <v>9</v>
      </c>
      <c r="D18" s="97" t="s">
        <v>55</v>
      </c>
      <c r="E18" s="97">
        <v>0.63</v>
      </c>
    </row>
    <row r="19" spans="1:5" s="2" customFormat="1" ht="37.5">
      <c r="A19" s="166">
        <v>3</v>
      </c>
      <c r="B19" s="6" t="s">
        <v>138</v>
      </c>
      <c r="C19" s="97" t="s">
        <v>21</v>
      </c>
      <c r="D19" s="166" t="s">
        <v>42</v>
      </c>
      <c r="E19" s="97">
        <v>6.7</v>
      </c>
    </row>
    <row r="20" spans="1:5" s="2" customFormat="1" ht="18.75">
      <c r="A20" s="166">
        <v>4</v>
      </c>
      <c r="B20" s="8" t="s">
        <v>287</v>
      </c>
      <c r="C20" s="166" t="s">
        <v>9</v>
      </c>
      <c r="D20" s="166" t="s">
        <v>42</v>
      </c>
      <c r="E20" s="32">
        <v>0.014</v>
      </c>
    </row>
    <row r="21" spans="1:5" s="2" customFormat="1" ht="75">
      <c r="A21" s="166">
        <v>5</v>
      </c>
      <c r="B21" s="8" t="s">
        <v>504</v>
      </c>
      <c r="C21" s="166" t="s">
        <v>21</v>
      </c>
      <c r="D21" s="166" t="s">
        <v>522</v>
      </c>
      <c r="E21" s="97">
        <v>0.2</v>
      </c>
    </row>
    <row r="22" spans="1:5" s="2" customFormat="1" ht="18.75">
      <c r="A22" s="166">
        <v>6</v>
      </c>
      <c r="B22" s="6" t="s">
        <v>139</v>
      </c>
      <c r="C22" s="97" t="s">
        <v>9</v>
      </c>
      <c r="D22" s="97" t="s">
        <v>49</v>
      </c>
      <c r="E22" s="97">
        <v>0.85</v>
      </c>
    </row>
    <row r="23" spans="1:5" s="2" customFormat="1" ht="56.25">
      <c r="A23" s="166">
        <v>7</v>
      </c>
      <c r="B23" s="6" t="s">
        <v>562</v>
      </c>
      <c r="C23" s="97" t="s">
        <v>13</v>
      </c>
      <c r="D23" s="97" t="s">
        <v>140</v>
      </c>
      <c r="E23" s="97">
        <v>5.11</v>
      </c>
    </row>
    <row r="24" spans="1:5" s="2" customFormat="1" ht="37.5">
      <c r="A24" s="166">
        <v>8</v>
      </c>
      <c r="B24" s="6" t="s">
        <v>141</v>
      </c>
      <c r="C24" s="97" t="s">
        <v>13</v>
      </c>
      <c r="D24" s="97" t="s">
        <v>51</v>
      </c>
      <c r="E24" s="97">
        <v>3.2</v>
      </c>
    </row>
    <row r="25" spans="1:5" s="2" customFormat="1" ht="18.75">
      <c r="A25" s="166">
        <v>9</v>
      </c>
      <c r="B25" s="6" t="s">
        <v>87</v>
      </c>
      <c r="C25" s="97" t="s">
        <v>21</v>
      </c>
      <c r="D25" s="97" t="s">
        <v>73</v>
      </c>
      <c r="E25" s="97">
        <v>11.5</v>
      </c>
    </row>
    <row r="26" spans="1:5" s="2" customFormat="1" ht="18.75">
      <c r="A26" s="166">
        <v>10</v>
      </c>
      <c r="B26" s="6" t="s">
        <v>142</v>
      </c>
      <c r="C26" s="97" t="s">
        <v>2</v>
      </c>
      <c r="D26" s="97" t="s">
        <v>44</v>
      </c>
      <c r="E26" s="97">
        <v>5.15</v>
      </c>
    </row>
    <row r="27" spans="1:5" s="2" customFormat="1" ht="75">
      <c r="A27" s="166">
        <v>11</v>
      </c>
      <c r="B27" s="6" t="s">
        <v>143</v>
      </c>
      <c r="C27" s="97" t="s">
        <v>9</v>
      </c>
      <c r="D27" s="97" t="s">
        <v>521</v>
      </c>
      <c r="E27" s="97">
        <v>0.06</v>
      </c>
    </row>
    <row r="28" spans="1:5" s="2" customFormat="1" ht="18.75">
      <c r="A28" s="166">
        <v>12</v>
      </c>
      <c r="B28" s="6" t="s">
        <v>81</v>
      </c>
      <c r="C28" s="97" t="s">
        <v>19</v>
      </c>
      <c r="D28" s="97" t="s">
        <v>132</v>
      </c>
      <c r="E28" s="97">
        <v>0.55</v>
      </c>
    </row>
    <row r="29" spans="1:5" s="2" customFormat="1" ht="37.5">
      <c r="A29" s="166">
        <v>13</v>
      </c>
      <c r="B29" s="6" t="s">
        <v>88</v>
      </c>
      <c r="C29" s="97" t="s">
        <v>21</v>
      </c>
      <c r="D29" s="97" t="s">
        <v>520</v>
      </c>
      <c r="E29" s="97">
        <v>6.8</v>
      </c>
    </row>
    <row r="30" spans="1:5" s="2" customFormat="1" ht="18.75">
      <c r="A30" s="166">
        <v>14</v>
      </c>
      <c r="B30" s="6" t="s">
        <v>208</v>
      </c>
      <c r="C30" s="97" t="s">
        <v>17</v>
      </c>
      <c r="D30" s="97" t="s">
        <v>209</v>
      </c>
      <c r="E30" s="97">
        <v>12.65</v>
      </c>
    </row>
    <row r="31" spans="1:5" s="2" customFormat="1" ht="37.5">
      <c r="A31" s="223"/>
      <c r="B31" s="27" t="s">
        <v>211</v>
      </c>
      <c r="C31" s="28"/>
      <c r="D31" s="28" t="s">
        <v>210</v>
      </c>
      <c r="E31" s="28">
        <v>1.9</v>
      </c>
    </row>
    <row r="32" spans="1:5" s="2" customFormat="1" ht="37.5">
      <c r="A32" s="223"/>
      <c r="B32" s="27" t="s">
        <v>212</v>
      </c>
      <c r="C32" s="28"/>
      <c r="D32" s="28" t="s">
        <v>130</v>
      </c>
      <c r="E32" s="28">
        <v>3.9</v>
      </c>
    </row>
    <row r="33" spans="1:5" s="2" customFormat="1" ht="18.75">
      <c r="A33" s="223"/>
      <c r="B33" s="27" t="s">
        <v>213</v>
      </c>
      <c r="C33" s="28"/>
      <c r="D33" s="28" t="s">
        <v>234</v>
      </c>
      <c r="E33" s="28">
        <v>0.89</v>
      </c>
    </row>
    <row r="34" spans="1:5" s="2" customFormat="1" ht="18.75">
      <c r="A34" s="223"/>
      <c r="B34" s="27" t="s">
        <v>214</v>
      </c>
      <c r="C34" s="28"/>
      <c r="D34" s="28" t="s">
        <v>234</v>
      </c>
      <c r="E34" s="28">
        <v>0.19</v>
      </c>
    </row>
    <row r="35" spans="1:5" s="2" customFormat="1" ht="37.5">
      <c r="A35" s="223"/>
      <c r="B35" s="27" t="s">
        <v>215</v>
      </c>
      <c r="C35" s="28"/>
      <c r="D35" s="28" t="s">
        <v>210</v>
      </c>
      <c r="E35" s="28">
        <v>2.72</v>
      </c>
    </row>
    <row r="36" spans="1:5" s="2" customFormat="1" ht="18.75">
      <c r="A36" s="223"/>
      <c r="B36" s="27" t="s">
        <v>216</v>
      </c>
      <c r="C36" s="28"/>
      <c r="D36" s="28" t="s">
        <v>234</v>
      </c>
      <c r="E36" s="28">
        <v>3.05</v>
      </c>
    </row>
    <row r="37" spans="1:5" s="2" customFormat="1" ht="37.5">
      <c r="A37" s="166">
        <v>15</v>
      </c>
      <c r="B37" s="6" t="s">
        <v>219</v>
      </c>
      <c r="C37" s="97" t="s">
        <v>21</v>
      </c>
      <c r="D37" s="97" t="s">
        <v>220</v>
      </c>
      <c r="E37" s="97">
        <v>13.44</v>
      </c>
    </row>
    <row r="38" spans="1:5" s="2" customFormat="1" ht="18.75">
      <c r="A38" s="166">
        <v>16</v>
      </c>
      <c r="B38" s="6" t="s">
        <v>223</v>
      </c>
      <c r="C38" s="97" t="s">
        <v>19</v>
      </c>
      <c r="D38" s="97" t="s">
        <v>58</v>
      </c>
      <c r="E38" s="32">
        <v>1.204</v>
      </c>
    </row>
    <row r="39" spans="1:5" s="2" customFormat="1" ht="18.75">
      <c r="A39" s="166">
        <v>17</v>
      </c>
      <c r="B39" s="6" t="s">
        <v>224</v>
      </c>
      <c r="C39" s="97" t="s">
        <v>21</v>
      </c>
      <c r="D39" s="97" t="s">
        <v>58</v>
      </c>
      <c r="E39" s="32">
        <v>4.403</v>
      </c>
    </row>
    <row r="40" spans="1:5" s="2" customFormat="1" ht="18.75">
      <c r="A40" s="166">
        <v>18</v>
      </c>
      <c r="B40" s="6" t="s">
        <v>225</v>
      </c>
      <c r="C40" s="97" t="s">
        <v>9</v>
      </c>
      <c r="D40" s="97" t="s">
        <v>58</v>
      </c>
      <c r="E40" s="97">
        <v>3.8</v>
      </c>
    </row>
    <row r="41" spans="1:5" s="2" customFormat="1" ht="37.5">
      <c r="A41" s="166">
        <v>19</v>
      </c>
      <c r="B41" s="6" t="s">
        <v>226</v>
      </c>
      <c r="C41" s="97" t="s">
        <v>5</v>
      </c>
      <c r="D41" s="97" t="s">
        <v>131</v>
      </c>
      <c r="E41" s="97">
        <v>1.8</v>
      </c>
    </row>
    <row r="42" spans="1:5" s="2" customFormat="1" ht="18.75">
      <c r="A42" s="166">
        <v>20</v>
      </c>
      <c r="B42" s="6" t="s">
        <v>199</v>
      </c>
      <c r="C42" s="97" t="s">
        <v>13</v>
      </c>
      <c r="D42" s="97" t="s">
        <v>102</v>
      </c>
      <c r="E42" s="97">
        <f>2152/10000</f>
        <v>0.2152</v>
      </c>
    </row>
    <row r="43" spans="1:5" s="2" customFormat="1" ht="56.25">
      <c r="A43" s="166">
        <v>21</v>
      </c>
      <c r="B43" s="6" t="s">
        <v>200</v>
      </c>
      <c r="C43" s="97" t="s">
        <v>21</v>
      </c>
      <c r="D43" s="97" t="s">
        <v>204</v>
      </c>
      <c r="E43" s="97">
        <v>4.99</v>
      </c>
    </row>
    <row r="44" spans="1:5" s="2" customFormat="1" ht="18.75">
      <c r="A44" s="166">
        <v>22</v>
      </c>
      <c r="B44" s="6" t="s">
        <v>201</v>
      </c>
      <c r="C44" s="97" t="s">
        <v>21</v>
      </c>
      <c r="D44" s="97" t="s">
        <v>55</v>
      </c>
      <c r="E44" s="32">
        <v>0.534</v>
      </c>
    </row>
    <row r="45" spans="1:5" s="2" customFormat="1" ht="18.75">
      <c r="A45" s="166">
        <v>23</v>
      </c>
      <c r="B45" s="6" t="s">
        <v>202</v>
      </c>
      <c r="C45" s="97" t="s">
        <v>21</v>
      </c>
      <c r="D45" s="97" t="s">
        <v>131</v>
      </c>
      <c r="E45" s="32">
        <v>0.308</v>
      </c>
    </row>
    <row r="46" spans="1:5" s="2" customFormat="1" ht="18.75">
      <c r="A46" s="166">
        <v>24</v>
      </c>
      <c r="B46" s="6" t="s">
        <v>203</v>
      </c>
      <c r="C46" s="97" t="s">
        <v>21</v>
      </c>
      <c r="D46" s="97" t="s">
        <v>49</v>
      </c>
      <c r="E46" s="32">
        <v>2.106</v>
      </c>
    </row>
    <row r="47" spans="1:5" s="2" customFormat="1" ht="37.5">
      <c r="A47" s="166">
        <v>25</v>
      </c>
      <c r="B47" s="6" t="s">
        <v>205</v>
      </c>
      <c r="C47" s="97" t="s">
        <v>26</v>
      </c>
      <c r="D47" s="97" t="s">
        <v>29</v>
      </c>
      <c r="E47" s="32">
        <f>650/10000</f>
        <v>0.065</v>
      </c>
    </row>
    <row r="48" spans="1:5" s="41" customFormat="1" ht="18.75">
      <c r="A48" s="166">
        <v>26</v>
      </c>
      <c r="B48" s="8" t="s">
        <v>82</v>
      </c>
      <c r="C48" s="166" t="s">
        <v>19</v>
      </c>
      <c r="D48" s="166" t="s">
        <v>227</v>
      </c>
      <c r="E48" s="97">
        <v>0.06</v>
      </c>
    </row>
    <row r="49" spans="1:5" s="52" customFormat="1" ht="37.5">
      <c r="A49" s="166">
        <v>27</v>
      </c>
      <c r="B49" s="8" t="s">
        <v>118</v>
      </c>
      <c r="C49" s="166" t="s">
        <v>9</v>
      </c>
      <c r="D49" s="166" t="s">
        <v>227</v>
      </c>
      <c r="E49" s="97">
        <v>6.25</v>
      </c>
    </row>
    <row r="50" spans="1:5" s="52" customFormat="1" ht="37.5">
      <c r="A50" s="166">
        <v>28</v>
      </c>
      <c r="B50" s="8" t="s">
        <v>144</v>
      </c>
      <c r="C50" s="166" t="s">
        <v>9</v>
      </c>
      <c r="D50" s="166" t="s">
        <v>227</v>
      </c>
      <c r="E50" s="97">
        <v>2.8</v>
      </c>
    </row>
    <row r="51" spans="1:5" s="44" customFormat="1" ht="75">
      <c r="A51" s="166">
        <v>29</v>
      </c>
      <c r="B51" s="8" t="s">
        <v>145</v>
      </c>
      <c r="C51" s="166"/>
      <c r="D51" s="166" t="s">
        <v>262</v>
      </c>
      <c r="E51" s="25">
        <v>20.67</v>
      </c>
    </row>
    <row r="52" spans="1:5" s="2" customFormat="1" ht="93.75">
      <c r="A52" s="166">
        <v>30</v>
      </c>
      <c r="B52" s="6" t="s">
        <v>564</v>
      </c>
      <c r="C52" s="97" t="s">
        <v>16</v>
      </c>
      <c r="D52" s="97" t="s">
        <v>519</v>
      </c>
      <c r="E52" s="97">
        <v>0.48</v>
      </c>
    </row>
    <row r="53" spans="1:5" s="2" customFormat="1" ht="56.25">
      <c r="A53" s="166">
        <v>31</v>
      </c>
      <c r="B53" s="6" t="s">
        <v>565</v>
      </c>
      <c r="C53" s="97" t="s">
        <v>21</v>
      </c>
      <c r="D53" s="97" t="s">
        <v>227</v>
      </c>
      <c r="E53" s="97">
        <v>3.21</v>
      </c>
    </row>
    <row r="54" spans="1:5" s="41" customFormat="1" ht="112.5">
      <c r="A54" s="166">
        <v>32</v>
      </c>
      <c r="B54" s="8" t="s">
        <v>395</v>
      </c>
      <c r="C54" s="166" t="s">
        <v>10</v>
      </c>
      <c r="D54" s="166" t="s">
        <v>518</v>
      </c>
      <c r="E54" s="166">
        <v>6.41</v>
      </c>
    </row>
    <row r="55" spans="1:5" s="11" customFormat="1" ht="18.75">
      <c r="A55" s="165" t="s">
        <v>27</v>
      </c>
      <c r="B55" s="172" t="s">
        <v>391</v>
      </c>
      <c r="C55" s="165"/>
      <c r="D55" s="22"/>
      <c r="E55" s="18">
        <f>SUM(E57:E58)+SUM(E60:E71)+SUM(E83:E123)</f>
        <v>320.74170000000004</v>
      </c>
    </row>
    <row r="56" spans="1:5" s="5" customFormat="1" ht="18.75">
      <c r="A56" s="165" t="s">
        <v>505</v>
      </c>
      <c r="B56" s="17" t="s">
        <v>133</v>
      </c>
      <c r="C56" s="17"/>
      <c r="D56" s="17"/>
      <c r="E56" s="17"/>
    </row>
    <row r="57" spans="1:5" s="2" customFormat="1" ht="18.75">
      <c r="A57" s="106">
        <v>1</v>
      </c>
      <c r="B57" s="8" t="s">
        <v>148</v>
      </c>
      <c r="C57" s="166" t="s">
        <v>4</v>
      </c>
      <c r="D57" s="166" t="s">
        <v>49</v>
      </c>
      <c r="E57" s="97">
        <v>0.1</v>
      </c>
    </row>
    <row r="58" spans="1:5" s="2" customFormat="1" ht="18.75">
      <c r="A58" s="106">
        <v>2</v>
      </c>
      <c r="B58" s="8" t="s">
        <v>278</v>
      </c>
      <c r="C58" s="166" t="s">
        <v>4</v>
      </c>
      <c r="D58" s="166" t="s">
        <v>227</v>
      </c>
      <c r="E58" s="97">
        <v>0.115</v>
      </c>
    </row>
    <row r="59" spans="1:5" s="5" customFormat="1" ht="37.5">
      <c r="A59" s="165" t="s">
        <v>506</v>
      </c>
      <c r="B59" s="17" t="s">
        <v>136</v>
      </c>
      <c r="C59" s="17"/>
      <c r="D59" s="17"/>
      <c r="E59" s="17"/>
    </row>
    <row r="60" spans="1:5" s="5" customFormat="1" ht="37.5">
      <c r="A60" s="166">
        <v>1</v>
      </c>
      <c r="B60" s="6" t="s">
        <v>149</v>
      </c>
      <c r="C60" s="97" t="s">
        <v>9</v>
      </c>
      <c r="D60" s="97" t="s">
        <v>53</v>
      </c>
      <c r="E60" s="97">
        <v>0.62</v>
      </c>
    </row>
    <row r="61" spans="1:5" s="5" customFormat="1" ht="93.75">
      <c r="A61" s="166">
        <v>2</v>
      </c>
      <c r="B61" s="8" t="s">
        <v>36</v>
      </c>
      <c r="C61" s="97" t="s">
        <v>9</v>
      </c>
      <c r="D61" s="166" t="s">
        <v>265</v>
      </c>
      <c r="E61" s="84">
        <f>1.82+16.18</f>
        <v>18</v>
      </c>
    </row>
    <row r="62" spans="1:10" s="5" customFormat="1" ht="93.75">
      <c r="A62" s="166">
        <v>3</v>
      </c>
      <c r="B62" s="8" t="s">
        <v>38</v>
      </c>
      <c r="C62" s="166" t="s">
        <v>10</v>
      </c>
      <c r="D62" s="166" t="s">
        <v>265</v>
      </c>
      <c r="E62" s="84">
        <f>0.3+2.2</f>
        <v>2.5</v>
      </c>
      <c r="J62" s="5">
        <f>A58+A71+A123</f>
        <v>55</v>
      </c>
    </row>
    <row r="63" spans="1:5" s="5" customFormat="1" ht="75">
      <c r="A63" s="166">
        <v>4</v>
      </c>
      <c r="B63" s="8" t="s">
        <v>40</v>
      </c>
      <c r="C63" s="166" t="s">
        <v>10</v>
      </c>
      <c r="D63" s="166" t="s">
        <v>233</v>
      </c>
      <c r="E63" s="84">
        <f>0.53+0.67</f>
        <v>1.2000000000000002</v>
      </c>
    </row>
    <row r="64" spans="1:5" s="5" customFormat="1" ht="18.75">
      <c r="A64" s="166">
        <v>5</v>
      </c>
      <c r="B64" s="8" t="s">
        <v>41</v>
      </c>
      <c r="C64" s="166" t="s">
        <v>10</v>
      </c>
      <c r="D64" s="166" t="s">
        <v>49</v>
      </c>
      <c r="E64" s="84">
        <f>0.81+0.69</f>
        <v>1.5</v>
      </c>
    </row>
    <row r="65" spans="1:5" s="5" customFormat="1" ht="18.75">
      <c r="A65" s="166">
        <v>6</v>
      </c>
      <c r="B65" s="8" t="s">
        <v>30</v>
      </c>
      <c r="C65" s="166" t="s">
        <v>9</v>
      </c>
      <c r="D65" s="166" t="s">
        <v>31</v>
      </c>
      <c r="E65" s="84">
        <f>3.42+2.38</f>
        <v>5.8</v>
      </c>
    </row>
    <row r="66" spans="1:5" s="5" customFormat="1" ht="56.25">
      <c r="A66" s="166">
        <v>7</v>
      </c>
      <c r="B66" s="8" t="s">
        <v>32</v>
      </c>
      <c r="C66" s="166" t="s">
        <v>9</v>
      </c>
      <c r="D66" s="166" t="s">
        <v>232</v>
      </c>
      <c r="E66" s="84">
        <f>0.52+1.28</f>
        <v>1.8</v>
      </c>
    </row>
    <row r="67" spans="1:5" s="5" customFormat="1" ht="75">
      <c r="A67" s="166">
        <v>8</v>
      </c>
      <c r="B67" s="8" t="s">
        <v>231</v>
      </c>
      <c r="C67" s="166" t="s">
        <v>9</v>
      </c>
      <c r="D67" s="166" t="s">
        <v>258</v>
      </c>
      <c r="E67" s="84">
        <v>5</v>
      </c>
    </row>
    <row r="68" spans="1:5" s="5" customFormat="1" ht="56.25">
      <c r="A68" s="166">
        <v>9</v>
      </c>
      <c r="B68" s="8" t="s">
        <v>33</v>
      </c>
      <c r="C68" s="166" t="s">
        <v>9</v>
      </c>
      <c r="D68" s="166" t="s">
        <v>34</v>
      </c>
      <c r="E68" s="166">
        <v>3.36</v>
      </c>
    </row>
    <row r="69" spans="1:5" s="5" customFormat="1" ht="56.25">
      <c r="A69" s="166">
        <v>10</v>
      </c>
      <c r="B69" s="8" t="s">
        <v>150</v>
      </c>
      <c r="C69" s="166" t="s">
        <v>9</v>
      </c>
      <c r="D69" s="166" t="s">
        <v>129</v>
      </c>
      <c r="E69" s="166">
        <v>0.05</v>
      </c>
    </row>
    <row r="70" spans="1:5" s="5" customFormat="1" ht="37.5">
      <c r="A70" s="166">
        <v>11</v>
      </c>
      <c r="B70" s="8" t="s">
        <v>387</v>
      </c>
      <c r="C70" s="166" t="s">
        <v>16</v>
      </c>
      <c r="D70" s="166" t="s">
        <v>29</v>
      </c>
      <c r="E70" s="32">
        <v>0.203</v>
      </c>
    </row>
    <row r="71" spans="1:5" s="5" customFormat="1" ht="18.75">
      <c r="A71" s="166">
        <v>12</v>
      </c>
      <c r="B71" s="8" t="s">
        <v>365</v>
      </c>
      <c r="C71" s="166" t="s">
        <v>9</v>
      </c>
      <c r="D71" s="166" t="s">
        <v>209</v>
      </c>
      <c r="E71" s="97">
        <f>SUM(E72:E81)</f>
        <v>13.529200000000001</v>
      </c>
    </row>
    <row r="72" spans="1:5" s="5" customFormat="1" ht="56.25">
      <c r="A72" s="166" t="s">
        <v>264</v>
      </c>
      <c r="B72" s="8" t="s">
        <v>366</v>
      </c>
      <c r="C72" s="166"/>
      <c r="D72" s="166" t="s">
        <v>367</v>
      </c>
      <c r="E72" s="97">
        <f>3592/10000</f>
        <v>0.3592</v>
      </c>
    </row>
    <row r="73" spans="1:5" s="5" customFormat="1" ht="225">
      <c r="A73" s="166" t="s">
        <v>264</v>
      </c>
      <c r="B73" s="8" t="s">
        <v>368</v>
      </c>
      <c r="C73" s="166"/>
      <c r="D73" s="166" t="s">
        <v>369</v>
      </c>
      <c r="E73" s="97">
        <v>1.76</v>
      </c>
    </row>
    <row r="74" spans="1:5" s="5" customFormat="1" ht="56.25">
      <c r="A74" s="166" t="s">
        <v>264</v>
      </c>
      <c r="B74" s="8" t="s">
        <v>370</v>
      </c>
      <c r="C74" s="166"/>
      <c r="D74" s="166" t="s">
        <v>371</v>
      </c>
      <c r="E74" s="97">
        <v>2.02</v>
      </c>
    </row>
    <row r="75" spans="1:5" s="5" customFormat="1" ht="18.75">
      <c r="A75" s="166" t="s">
        <v>264</v>
      </c>
      <c r="B75" s="8" t="s">
        <v>372</v>
      </c>
      <c r="C75" s="166"/>
      <c r="D75" s="166" t="s">
        <v>53</v>
      </c>
      <c r="E75" s="97">
        <v>0.42</v>
      </c>
    </row>
    <row r="76" spans="1:5" s="5" customFormat="1" ht="56.25">
      <c r="A76" s="166" t="s">
        <v>264</v>
      </c>
      <c r="B76" s="8" t="s">
        <v>373</v>
      </c>
      <c r="C76" s="166"/>
      <c r="D76" s="166" t="s">
        <v>374</v>
      </c>
      <c r="E76" s="97">
        <v>0.25</v>
      </c>
    </row>
    <row r="77" spans="1:5" s="5" customFormat="1" ht="18.75">
      <c r="A77" s="166" t="s">
        <v>264</v>
      </c>
      <c r="B77" s="8" t="s">
        <v>375</v>
      </c>
      <c r="C77" s="166"/>
      <c r="D77" s="166" t="s">
        <v>73</v>
      </c>
      <c r="E77" s="97">
        <v>1.23</v>
      </c>
    </row>
    <row r="78" spans="1:5" s="5" customFormat="1" ht="56.25">
      <c r="A78" s="166" t="s">
        <v>264</v>
      </c>
      <c r="B78" s="8" t="s">
        <v>376</v>
      </c>
      <c r="C78" s="166"/>
      <c r="D78" s="166" t="s">
        <v>377</v>
      </c>
      <c r="E78" s="97">
        <v>1.53</v>
      </c>
    </row>
    <row r="79" spans="1:5" s="5" customFormat="1" ht="75">
      <c r="A79" s="166" t="s">
        <v>264</v>
      </c>
      <c r="B79" s="8" t="s">
        <v>378</v>
      </c>
      <c r="C79" s="166"/>
      <c r="D79" s="166" t="s">
        <v>379</v>
      </c>
      <c r="E79" s="97">
        <v>3.55</v>
      </c>
    </row>
    <row r="80" spans="1:5" s="5" customFormat="1" ht="56.25">
      <c r="A80" s="166" t="s">
        <v>264</v>
      </c>
      <c r="B80" s="8" t="s">
        <v>380</v>
      </c>
      <c r="C80" s="166"/>
      <c r="D80" s="166" t="s">
        <v>517</v>
      </c>
      <c r="E80" s="97">
        <v>2.13</v>
      </c>
    </row>
    <row r="81" spans="1:5" s="5" customFormat="1" ht="18.75">
      <c r="A81" s="166" t="s">
        <v>264</v>
      </c>
      <c r="B81" s="8" t="s">
        <v>381</v>
      </c>
      <c r="C81" s="166"/>
      <c r="D81" s="166" t="s">
        <v>60</v>
      </c>
      <c r="E81" s="97">
        <v>0.28</v>
      </c>
    </row>
    <row r="82" spans="1:7" s="29" customFormat="1" ht="37.5">
      <c r="A82" s="165" t="s">
        <v>507</v>
      </c>
      <c r="B82" s="17" t="s">
        <v>549</v>
      </c>
      <c r="C82" s="17"/>
      <c r="D82" s="17"/>
      <c r="E82" s="17"/>
      <c r="G82" s="29">
        <v>94.57</v>
      </c>
    </row>
    <row r="83" spans="1:5" s="3" customFormat="1" ht="37.5">
      <c r="A83" s="166">
        <v>1</v>
      </c>
      <c r="B83" s="109" t="s">
        <v>285</v>
      </c>
      <c r="C83" s="110" t="s">
        <v>9</v>
      </c>
      <c r="D83" s="166" t="s">
        <v>29</v>
      </c>
      <c r="E83" s="97">
        <v>0.37</v>
      </c>
    </row>
    <row r="84" spans="1:5" s="3" customFormat="1" ht="37.5">
      <c r="A84" s="166">
        <v>2</v>
      </c>
      <c r="B84" s="6" t="s">
        <v>279</v>
      </c>
      <c r="C84" s="97" t="s">
        <v>17</v>
      </c>
      <c r="D84" s="97" t="s">
        <v>34</v>
      </c>
      <c r="E84" s="97">
        <v>25.516</v>
      </c>
    </row>
    <row r="85" spans="1:5" s="3" customFormat="1" ht="93.75">
      <c r="A85" s="166">
        <v>3</v>
      </c>
      <c r="B85" s="39" t="s">
        <v>524</v>
      </c>
      <c r="C85" s="97" t="s">
        <v>17</v>
      </c>
      <c r="D85" s="166" t="s">
        <v>516</v>
      </c>
      <c r="E85" s="97">
        <v>0.25</v>
      </c>
    </row>
    <row r="86" spans="1:5" s="3" customFormat="1" ht="112.5">
      <c r="A86" s="166">
        <v>4</v>
      </c>
      <c r="B86" s="39" t="s">
        <v>288</v>
      </c>
      <c r="C86" s="97" t="s">
        <v>17</v>
      </c>
      <c r="D86" s="166" t="s">
        <v>515</v>
      </c>
      <c r="E86" s="97">
        <v>11.1</v>
      </c>
    </row>
    <row r="87" spans="1:5" s="3" customFormat="1" ht="37.5">
      <c r="A87" s="166">
        <v>5</v>
      </c>
      <c r="B87" s="6" t="s">
        <v>446</v>
      </c>
      <c r="C87" s="97"/>
      <c r="D87" s="97" t="s">
        <v>514</v>
      </c>
      <c r="E87" s="25">
        <v>4.36</v>
      </c>
    </row>
    <row r="88" spans="1:5" s="3" customFormat="1" ht="75">
      <c r="A88" s="166">
        <v>6</v>
      </c>
      <c r="B88" s="6" t="s">
        <v>259</v>
      </c>
      <c r="C88" s="97" t="s">
        <v>9</v>
      </c>
      <c r="D88" s="97" t="s">
        <v>513</v>
      </c>
      <c r="E88" s="25">
        <v>3.58</v>
      </c>
    </row>
    <row r="89" spans="1:5" s="3" customFormat="1" ht="37.5">
      <c r="A89" s="166">
        <v>7</v>
      </c>
      <c r="B89" s="6" t="s">
        <v>277</v>
      </c>
      <c r="C89" s="97" t="s">
        <v>9</v>
      </c>
      <c r="D89" s="97" t="s">
        <v>512</v>
      </c>
      <c r="E89" s="25">
        <v>32</v>
      </c>
    </row>
    <row r="90" spans="1:5" s="2" customFormat="1" ht="37.5">
      <c r="A90" s="166">
        <v>8</v>
      </c>
      <c r="B90" s="39" t="s">
        <v>286</v>
      </c>
      <c r="C90" s="73" t="s">
        <v>9</v>
      </c>
      <c r="D90" s="166" t="s">
        <v>75</v>
      </c>
      <c r="E90" s="97">
        <v>0.76</v>
      </c>
    </row>
    <row r="91" spans="1:5" s="3" customFormat="1" ht="18.75">
      <c r="A91" s="166">
        <v>9</v>
      </c>
      <c r="B91" s="39" t="s">
        <v>154</v>
      </c>
      <c r="C91" s="73" t="s">
        <v>9</v>
      </c>
      <c r="D91" s="166" t="s">
        <v>235</v>
      </c>
      <c r="E91" s="97">
        <v>0.03</v>
      </c>
    </row>
    <row r="92" spans="1:5" s="3" customFormat="1" ht="37.5">
      <c r="A92" s="166">
        <v>10</v>
      </c>
      <c r="B92" s="39" t="s">
        <v>84</v>
      </c>
      <c r="C92" s="73" t="s">
        <v>320</v>
      </c>
      <c r="D92" s="166" t="s">
        <v>55</v>
      </c>
      <c r="E92" s="97">
        <v>22.62</v>
      </c>
    </row>
    <row r="93" spans="1:5" s="3" customFormat="1" ht="75">
      <c r="A93" s="166">
        <v>11</v>
      </c>
      <c r="B93" s="39" t="s">
        <v>468</v>
      </c>
      <c r="C93" s="73" t="s">
        <v>321</v>
      </c>
      <c r="D93" s="166" t="s">
        <v>511</v>
      </c>
      <c r="E93" s="97">
        <v>18.26</v>
      </c>
    </row>
    <row r="94" spans="1:5" s="3" customFormat="1" ht="18.75">
      <c r="A94" s="166">
        <v>12</v>
      </c>
      <c r="B94" s="167" t="s">
        <v>128</v>
      </c>
      <c r="C94" s="166" t="s">
        <v>18</v>
      </c>
      <c r="D94" s="166" t="s">
        <v>47</v>
      </c>
      <c r="E94" s="166">
        <v>29.05</v>
      </c>
    </row>
    <row r="95" spans="1:5" s="3" customFormat="1" ht="18.75">
      <c r="A95" s="166">
        <v>13</v>
      </c>
      <c r="B95" s="109" t="s">
        <v>284</v>
      </c>
      <c r="C95" s="110" t="s">
        <v>18</v>
      </c>
      <c r="D95" s="111" t="s">
        <v>48</v>
      </c>
      <c r="E95" s="111">
        <v>19.9</v>
      </c>
    </row>
    <row r="96" spans="1:5" s="43" customFormat="1" ht="37.5">
      <c r="A96" s="166">
        <v>14</v>
      </c>
      <c r="B96" s="167" t="s">
        <v>273</v>
      </c>
      <c r="C96" s="166" t="s">
        <v>21</v>
      </c>
      <c r="D96" s="166" t="s">
        <v>227</v>
      </c>
      <c r="E96" s="97">
        <v>1.1</v>
      </c>
    </row>
    <row r="97" spans="1:5" s="2" customFormat="1" ht="18.75">
      <c r="A97" s="166">
        <v>15</v>
      </c>
      <c r="B97" s="6" t="s">
        <v>291</v>
      </c>
      <c r="C97" s="97" t="s">
        <v>21</v>
      </c>
      <c r="D97" s="97" t="s">
        <v>290</v>
      </c>
      <c r="E97" s="25">
        <v>3.22</v>
      </c>
    </row>
    <row r="98" spans="1:5" s="2" customFormat="1" ht="18.75">
      <c r="A98" s="166">
        <v>16</v>
      </c>
      <c r="B98" s="6" t="s">
        <v>292</v>
      </c>
      <c r="C98" s="97" t="s">
        <v>20</v>
      </c>
      <c r="D98" s="97" t="s">
        <v>65</v>
      </c>
      <c r="E98" s="25">
        <v>3.61</v>
      </c>
    </row>
    <row r="99" spans="1:5" s="2" customFormat="1" ht="37.5">
      <c r="A99" s="166">
        <v>17</v>
      </c>
      <c r="B99" s="6" t="s">
        <v>293</v>
      </c>
      <c r="C99" s="97" t="s">
        <v>25</v>
      </c>
      <c r="D99" s="97" t="s">
        <v>68</v>
      </c>
      <c r="E99" s="25">
        <v>6.61</v>
      </c>
    </row>
    <row r="100" spans="1:5" s="2" customFormat="1" ht="18.75">
      <c r="A100" s="166">
        <v>18</v>
      </c>
      <c r="B100" s="8" t="s">
        <v>298</v>
      </c>
      <c r="C100" s="166" t="s">
        <v>21</v>
      </c>
      <c r="D100" s="97" t="s">
        <v>290</v>
      </c>
      <c r="E100" s="97">
        <v>2.48</v>
      </c>
    </row>
    <row r="101" spans="1:5" s="2" customFormat="1" ht="18.75">
      <c r="A101" s="166">
        <v>19</v>
      </c>
      <c r="B101" s="8" t="s">
        <v>299</v>
      </c>
      <c r="C101" s="166" t="s">
        <v>21</v>
      </c>
      <c r="D101" s="97" t="s">
        <v>300</v>
      </c>
      <c r="E101" s="97">
        <v>4.06</v>
      </c>
    </row>
    <row r="102" spans="1:5" s="2" customFormat="1" ht="18.75">
      <c r="A102" s="166">
        <v>20</v>
      </c>
      <c r="B102" s="8" t="s">
        <v>301</v>
      </c>
      <c r="C102" s="166" t="s">
        <v>21</v>
      </c>
      <c r="D102" s="97" t="s">
        <v>300</v>
      </c>
      <c r="E102" s="97">
        <v>4.36</v>
      </c>
    </row>
    <row r="103" spans="1:5" s="2" customFormat="1" ht="37.5">
      <c r="A103" s="166">
        <v>21</v>
      </c>
      <c r="B103" s="8" t="s">
        <v>302</v>
      </c>
      <c r="C103" s="166" t="s">
        <v>9</v>
      </c>
      <c r="D103" s="97" t="s">
        <v>303</v>
      </c>
      <c r="E103" s="97">
        <v>2.4</v>
      </c>
    </row>
    <row r="104" spans="1:5" s="2" customFormat="1" ht="37.5">
      <c r="A104" s="166">
        <v>22</v>
      </c>
      <c r="B104" s="8" t="s">
        <v>329</v>
      </c>
      <c r="C104" s="166" t="s">
        <v>9</v>
      </c>
      <c r="D104" s="97" t="s">
        <v>330</v>
      </c>
      <c r="E104" s="97">
        <v>1.12</v>
      </c>
    </row>
    <row r="105" spans="1:5" s="2" customFormat="1" ht="18.75">
      <c r="A105" s="166">
        <v>23</v>
      </c>
      <c r="B105" s="8" t="s">
        <v>457</v>
      </c>
      <c r="C105" s="166" t="s">
        <v>9</v>
      </c>
      <c r="D105" s="97" t="s">
        <v>290</v>
      </c>
      <c r="E105" s="97">
        <v>7.16</v>
      </c>
    </row>
    <row r="106" spans="1:5" s="2" customFormat="1" ht="18.75">
      <c r="A106" s="166">
        <v>24</v>
      </c>
      <c r="B106" s="8" t="s">
        <v>331</v>
      </c>
      <c r="C106" s="166" t="s">
        <v>9</v>
      </c>
      <c r="D106" s="97" t="s">
        <v>300</v>
      </c>
      <c r="E106" s="97">
        <v>3.13</v>
      </c>
    </row>
    <row r="107" spans="1:5" s="2" customFormat="1" ht="37.5">
      <c r="A107" s="166">
        <v>25</v>
      </c>
      <c r="B107" s="8" t="s">
        <v>280</v>
      </c>
      <c r="C107" s="166" t="s">
        <v>9</v>
      </c>
      <c r="D107" s="97" t="s">
        <v>332</v>
      </c>
      <c r="E107" s="97">
        <v>0.41</v>
      </c>
    </row>
    <row r="108" spans="1:5" s="2" customFormat="1" ht="18.75">
      <c r="A108" s="166">
        <v>26</v>
      </c>
      <c r="B108" s="8" t="s">
        <v>333</v>
      </c>
      <c r="C108" s="166" t="s">
        <v>19</v>
      </c>
      <c r="D108" s="97" t="s">
        <v>42</v>
      </c>
      <c r="E108" s="97">
        <v>1.2</v>
      </c>
    </row>
    <row r="109" spans="1:5" s="2" customFormat="1" ht="37.5">
      <c r="A109" s="166">
        <v>27</v>
      </c>
      <c r="B109" s="112" t="s">
        <v>336</v>
      </c>
      <c r="C109" s="113" t="s">
        <v>9</v>
      </c>
      <c r="D109" s="166" t="s">
        <v>57</v>
      </c>
      <c r="E109" s="25">
        <v>0.67</v>
      </c>
    </row>
    <row r="110" spans="1:5" s="2" customFormat="1" ht="18.75">
      <c r="A110" s="166">
        <v>28</v>
      </c>
      <c r="B110" s="8" t="s">
        <v>337</v>
      </c>
      <c r="C110" s="113" t="s">
        <v>9</v>
      </c>
      <c r="D110" s="97" t="s">
        <v>34</v>
      </c>
      <c r="E110" s="32">
        <v>0.11244000000000001</v>
      </c>
    </row>
    <row r="111" spans="1:5" s="2" customFormat="1" ht="18.75">
      <c r="A111" s="166">
        <v>29</v>
      </c>
      <c r="B111" s="114" t="s">
        <v>338</v>
      </c>
      <c r="C111" s="113" t="s">
        <v>9</v>
      </c>
      <c r="D111" s="97" t="s">
        <v>34</v>
      </c>
      <c r="E111" s="32">
        <v>0.23021999999999998</v>
      </c>
    </row>
    <row r="112" spans="1:5" s="2" customFormat="1" ht="18.75">
      <c r="A112" s="166">
        <v>30</v>
      </c>
      <c r="B112" s="10" t="s">
        <v>282</v>
      </c>
      <c r="C112" s="113" t="s">
        <v>9</v>
      </c>
      <c r="D112" s="97" t="s">
        <v>34</v>
      </c>
      <c r="E112" s="32">
        <v>0.20360999999999999</v>
      </c>
    </row>
    <row r="113" spans="1:5" s="2" customFormat="1" ht="18.75">
      <c r="A113" s="166">
        <v>31</v>
      </c>
      <c r="B113" s="8" t="s">
        <v>339</v>
      </c>
      <c r="C113" s="113" t="s">
        <v>9</v>
      </c>
      <c r="D113" s="97" t="s">
        <v>34</v>
      </c>
      <c r="E113" s="32">
        <v>0.36149000000000003</v>
      </c>
    </row>
    <row r="114" spans="1:5" s="2" customFormat="1" ht="18.75">
      <c r="A114" s="166">
        <v>32</v>
      </c>
      <c r="B114" s="8" t="s">
        <v>283</v>
      </c>
      <c r="C114" s="113" t="s">
        <v>9</v>
      </c>
      <c r="D114" s="97" t="s">
        <v>34</v>
      </c>
      <c r="E114" s="32">
        <v>0.31281000000000003</v>
      </c>
    </row>
    <row r="115" spans="1:5" s="2" customFormat="1" ht="18.75">
      <c r="A115" s="166">
        <v>33</v>
      </c>
      <c r="B115" s="8" t="s">
        <v>281</v>
      </c>
      <c r="C115" s="113" t="s">
        <v>9</v>
      </c>
      <c r="D115" s="97" t="s">
        <v>34</v>
      </c>
      <c r="E115" s="32">
        <v>0.15214999999999998</v>
      </c>
    </row>
    <row r="116" spans="1:5" s="2" customFormat="1" ht="37.5">
      <c r="A116" s="166">
        <v>34</v>
      </c>
      <c r="B116" s="8" t="s">
        <v>340</v>
      </c>
      <c r="C116" s="166" t="s">
        <v>21</v>
      </c>
      <c r="D116" s="97" t="s">
        <v>51</v>
      </c>
      <c r="E116" s="32">
        <v>0.5557799999999999</v>
      </c>
    </row>
    <row r="117" spans="1:5" s="2" customFormat="1" ht="18.75">
      <c r="A117" s="166">
        <v>35</v>
      </c>
      <c r="B117" s="8" t="s">
        <v>382</v>
      </c>
      <c r="C117" s="166" t="s">
        <v>21</v>
      </c>
      <c r="D117" s="115" t="s">
        <v>197</v>
      </c>
      <c r="E117" s="97">
        <v>4.63</v>
      </c>
    </row>
    <row r="118" spans="1:5" s="2" customFormat="1" ht="37.5">
      <c r="A118" s="166">
        <v>36</v>
      </c>
      <c r="B118" s="6" t="s">
        <v>401</v>
      </c>
      <c r="C118" s="97" t="s">
        <v>21</v>
      </c>
      <c r="D118" s="97" t="s">
        <v>55</v>
      </c>
      <c r="E118" s="25">
        <v>1.73</v>
      </c>
    </row>
    <row r="119" spans="1:5" s="3" customFormat="1" ht="18.75">
      <c r="A119" s="166">
        <v>37</v>
      </c>
      <c r="B119" s="39" t="s">
        <v>390</v>
      </c>
      <c r="C119" s="73" t="s">
        <v>12</v>
      </c>
      <c r="D119" s="166" t="s">
        <v>131</v>
      </c>
      <c r="E119" s="97">
        <v>2.29</v>
      </c>
    </row>
    <row r="120" spans="1:5" s="2" customFormat="1" ht="131.25">
      <c r="A120" s="166">
        <v>38</v>
      </c>
      <c r="B120" s="39" t="s">
        <v>559</v>
      </c>
      <c r="C120" s="73" t="s">
        <v>9</v>
      </c>
      <c r="D120" s="166" t="s">
        <v>508</v>
      </c>
      <c r="E120" s="97">
        <v>35.3</v>
      </c>
    </row>
    <row r="121" spans="1:5" s="2" customFormat="1" ht="56.25">
      <c r="A121" s="166">
        <v>39</v>
      </c>
      <c r="B121" s="6" t="s">
        <v>566</v>
      </c>
      <c r="C121" s="97" t="s">
        <v>16</v>
      </c>
      <c r="D121" s="97" t="s">
        <v>509</v>
      </c>
      <c r="E121" s="97">
        <v>0.24</v>
      </c>
    </row>
    <row r="122" spans="1:5" s="2" customFormat="1" ht="37.5">
      <c r="A122" s="166">
        <v>40</v>
      </c>
      <c r="B122" s="6" t="s">
        <v>296</v>
      </c>
      <c r="C122" s="97" t="s">
        <v>9</v>
      </c>
      <c r="D122" s="97" t="s">
        <v>197</v>
      </c>
      <c r="E122" s="97">
        <v>10.41</v>
      </c>
    </row>
    <row r="123" spans="1:5" s="2" customFormat="1" ht="56.25">
      <c r="A123" s="166">
        <v>41</v>
      </c>
      <c r="B123" s="8" t="s">
        <v>421</v>
      </c>
      <c r="C123" s="166" t="s">
        <v>10</v>
      </c>
      <c r="D123" s="115" t="s">
        <v>510</v>
      </c>
      <c r="E123" s="97">
        <v>1.11</v>
      </c>
    </row>
    <row r="124" spans="1:5" s="2" customFormat="1" ht="18.75">
      <c r="A124" s="166"/>
      <c r="B124" s="165" t="s">
        <v>525</v>
      </c>
      <c r="C124" s="166"/>
      <c r="D124" s="115"/>
      <c r="E124" s="108">
        <f>E5+E55</f>
        <v>463.0509</v>
      </c>
    </row>
    <row r="125" spans="1:10" s="11" customFormat="1" ht="18.75">
      <c r="A125" s="53"/>
      <c r="B125" s="54"/>
      <c r="C125" s="53"/>
      <c r="D125" s="53"/>
      <c r="E125" s="55"/>
      <c r="J125" s="163">
        <f>E124+PL1!E54</f>
        <v>635.8709</v>
      </c>
    </row>
    <row r="126" spans="1:5" s="11" customFormat="1" ht="18.75">
      <c r="A126" s="53"/>
      <c r="B126" s="54"/>
      <c r="C126" s="53"/>
      <c r="D126" s="53"/>
      <c r="E126" s="55"/>
    </row>
    <row r="127" spans="1:5" s="11" customFormat="1" ht="18.75">
      <c r="A127" s="53"/>
      <c r="B127" s="54"/>
      <c r="C127" s="53"/>
      <c r="D127" s="53"/>
      <c r="E127" s="55"/>
    </row>
    <row r="128" spans="1:5" s="11" customFormat="1" ht="18.75">
      <c r="A128" s="53"/>
      <c r="B128" s="54"/>
      <c r="C128" s="53"/>
      <c r="D128" s="53"/>
      <c r="E128" s="55"/>
    </row>
  </sheetData>
  <sheetProtection/>
  <autoFilter ref="A6:G124"/>
  <mergeCells count="4">
    <mergeCell ref="A31:A36"/>
    <mergeCell ref="A2:E2"/>
    <mergeCell ref="A3:E3"/>
    <mergeCell ref="A1:E1"/>
  </mergeCells>
  <printOptions/>
  <pageMargins left="0.25" right="0.25" top="0" bottom="0" header="0.3" footer="0.3"/>
  <pageSetup fitToHeight="0"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K64"/>
  <sheetViews>
    <sheetView zoomScale="85" zoomScaleNormal="85" zoomScalePageLayoutView="0" workbookViewId="0" topLeftCell="A1">
      <selection activeCell="B4" sqref="B4:B5"/>
    </sheetView>
  </sheetViews>
  <sheetFormatPr defaultColWidth="9.140625" defaultRowHeight="15"/>
  <cols>
    <col min="1" max="1" width="6.421875" style="46" customWidth="1"/>
    <col min="2" max="2" width="68.7109375" style="46" customWidth="1"/>
    <col min="3" max="3" width="8.7109375" style="76" customWidth="1"/>
    <col min="4" max="4" width="22.421875" style="46" customWidth="1"/>
    <col min="5" max="5" width="9.140625" style="46" customWidth="1"/>
    <col min="6" max="6" width="9.421875" style="46" customWidth="1"/>
    <col min="7" max="7" width="8.140625" style="46" customWidth="1"/>
    <col min="8" max="8" width="8.7109375" style="46" customWidth="1"/>
    <col min="9" max="16384" width="9.140625" style="46" customWidth="1"/>
  </cols>
  <sheetData>
    <row r="1" spans="1:8" s="5" customFormat="1" ht="24.75" customHeight="1">
      <c r="A1" s="212" t="s">
        <v>602</v>
      </c>
      <c r="B1" s="212"/>
      <c r="C1" s="212"/>
      <c r="D1" s="212"/>
      <c r="E1" s="212"/>
      <c r="F1" s="212"/>
      <c r="G1" s="212"/>
      <c r="H1" s="212"/>
    </row>
    <row r="2" spans="1:8" s="5" customFormat="1" ht="38.25" customHeight="1">
      <c r="A2" s="217" t="s">
        <v>526</v>
      </c>
      <c r="B2" s="217"/>
      <c r="C2" s="217"/>
      <c r="D2" s="217"/>
      <c r="E2" s="217"/>
      <c r="F2" s="217"/>
      <c r="G2" s="217"/>
      <c r="H2" s="217"/>
    </row>
    <row r="3" spans="1:8" s="5" customFormat="1" ht="37.5" customHeight="1">
      <c r="A3" s="222" t="str">
        <f>PL1!A3</f>
        <v>(Kèm theo Quyết định số:       /QĐ-UBND ngày     tháng    năm 2023 của Ủy ban nhân dân tỉnh Thừa Thiên Huế)</v>
      </c>
      <c r="B3" s="222"/>
      <c r="C3" s="222"/>
      <c r="D3" s="222"/>
      <c r="E3" s="222"/>
      <c r="F3" s="222"/>
      <c r="G3" s="222"/>
      <c r="H3" s="222"/>
    </row>
    <row r="4" spans="1:8" ht="42.75" customHeight="1">
      <c r="A4" s="219" t="s">
        <v>0</v>
      </c>
      <c r="B4" s="213" t="s">
        <v>493</v>
      </c>
      <c r="C4" s="220" t="s">
        <v>491</v>
      </c>
      <c r="D4" s="213" t="s">
        <v>28</v>
      </c>
      <c r="E4" s="213" t="s">
        <v>571</v>
      </c>
      <c r="F4" s="213" t="s">
        <v>555</v>
      </c>
      <c r="G4" s="213"/>
      <c r="H4" s="213"/>
    </row>
    <row r="5" spans="1:8" ht="78" customHeight="1">
      <c r="A5" s="219"/>
      <c r="B5" s="213"/>
      <c r="C5" s="221"/>
      <c r="D5" s="213"/>
      <c r="E5" s="213"/>
      <c r="F5" s="97" t="s">
        <v>538</v>
      </c>
      <c r="G5" s="97" t="s">
        <v>539</v>
      </c>
      <c r="H5" s="97" t="s">
        <v>554</v>
      </c>
    </row>
    <row r="6" spans="1:8" ht="18.75">
      <c r="A6" s="165" t="s">
        <v>1</v>
      </c>
      <c r="B6" s="37" t="s">
        <v>500</v>
      </c>
      <c r="C6" s="56"/>
      <c r="D6" s="56"/>
      <c r="E6" s="66">
        <f>E8+E9+SUM(E11:E29)</f>
        <v>194.26366000000004</v>
      </c>
      <c r="F6" s="66">
        <f>F8+F9+SUM(F11:F29)</f>
        <v>61.93699999999999</v>
      </c>
      <c r="G6" s="66">
        <f>G8+G9+SUM(G11:G29)</f>
        <v>0</v>
      </c>
      <c r="H6" s="66">
        <f>H8+H9+SUM(H11:H29)</f>
        <v>0</v>
      </c>
    </row>
    <row r="7" spans="1:8" ht="37.5">
      <c r="A7" s="165" t="s">
        <v>501</v>
      </c>
      <c r="B7" s="17" t="s">
        <v>146</v>
      </c>
      <c r="C7" s="17"/>
      <c r="D7" s="17"/>
      <c r="E7" s="17"/>
      <c r="F7" s="17"/>
      <c r="G7" s="17"/>
      <c r="H7" s="17"/>
    </row>
    <row r="8" spans="1:8" s="34" customFormat="1" ht="75">
      <c r="A8" s="105">
        <v>1</v>
      </c>
      <c r="B8" s="8" t="s">
        <v>560</v>
      </c>
      <c r="C8" s="105" t="s">
        <v>9</v>
      </c>
      <c r="D8" s="105" t="s">
        <v>228</v>
      </c>
      <c r="E8" s="84">
        <v>4.5</v>
      </c>
      <c r="F8" s="97">
        <v>1.2</v>
      </c>
      <c r="G8" s="16"/>
      <c r="H8" s="16"/>
    </row>
    <row r="9" spans="1:8" s="34" customFormat="1" ht="75">
      <c r="A9" s="105">
        <v>2</v>
      </c>
      <c r="B9" s="6" t="s">
        <v>567</v>
      </c>
      <c r="C9" s="97" t="s">
        <v>16</v>
      </c>
      <c r="D9" s="97" t="s">
        <v>209</v>
      </c>
      <c r="E9" s="97">
        <v>0.21</v>
      </c>
      <c r="F9" s="105">
        <v>0.03</v>
      </c>
      <c r="G9" s="16"/>
      <c r="H9" s="16"/>
    </row>
    <row r="10" spans="1:8" s="34" customFormat="1" ht="75">
      <c r="A10" s="165" t="s">
        <v>502</v>
      </c>
      <c r="B10" s="17" t="s">
        <v>553</v>
      </c>
      <c r="C10" s="17"/>
      <c r="D10" s="17"/>
      <c r="E10" s="17"/>
      <c r="F10" s="17"/>
      <c r="G10" s="17"/>
      <c r="H10" s="17"/>
    </row>
    <row r="11" spans="1:8" s="15" customFormat="1" ht="37.5">
      <c r="A11" s="105">
        <v>1</v>
      </c>
      <c r="B11" s="6" t="s">
        <v>137</v>
      </c>
      <c r="C11" s="97" t="s">
        <v>21</v>
      </c>
      <c r="D11" s="105" t="s">
        <v>66</v>
      </c>
      <c r="E11" s="97">
        <v>1.19</v>
      </c>
      <c r="F11" s="97">
        <v>0.22</v>
      </c>
      <c r="G11" s="104"/>
      <c r="H11" s="104"/>
    </row>
    <row r="12" spans="1:8" s="15" customFormat="1" ht="37.5">
      <c r="A12" s="105">
        <v>2</v>
      </c>
      <c r="B12" s="36" t="s">
        <v>85</v>
      </c>
      <c r="C12" s="97" t="s">
        <v>21</v>
      </c>
      <c r="D12" s="105" t="s">
        <v>66</v>
      </c>
      <c r="E12" s="97">
        <v>9.98</v>
      </c>
      <c r="F12" s="97">
        <v>9</v>
      </c>
      <c r="G12" s="104"/>
      <c r="H12" s="104"/>
    </row>
    <row r="13" spans="1:8" s="15" customFormat="1" ht="37.5">
      <c r="A13" s="166">
        <v>3</v>
      </c>
      <c r="B13" s="116" t="s">
        <v>138</v>
      </c>
      <c r="C13" s="106" t="s">
        <v>21</v>
      </c>
      <c r="D13" s="166" t="s">
        <v>42</v>
      </c>
      <c r="E13" s="97">
        <v>6.7</v>
      </c>
      <c r="F13" s="97">
        <v>3.7</v>
      </c>
      <c r="G13" s="104"/>
      <c r="H13" s="104"/>
    </row>
    <row r="14" spans="1:8" s="15" customFormat="1" ht="37.5">
      <c r="A14" s="166">
        <v>4</v>
      </c>
      <c r="B14" s="6" t="s">
        <v>141</v>
      </c>
      <c r="C14" s="97" t="s">
        <v>13</v>
      </c>
      <c r="D14" s="97" t="s">
        <v>51</v>
      </c>
      <c r="E14" s="97">
        <v>3.2</v>
      </c>
      <c r="F14" s="97">
        <v>3</v>
      </c>
      <c r="G14" s="97"/>
      <c r="H14" s="6"/>
    </row>
    <row r="15" spans="1:8" s="15" customFormat="1" ht="18.75">
      <c r="A15" s="166">
        <v>5</v>
      </c>
      <c r="B15" s="6" t="s">
        <v>87</v>
      </c>
      <c r="C15" s="97" t="s">
        <v>21</v>
      </c>
      <c r="D15" s="97" t="s">
        <v>73</v>
      </c>
      <c r="E15" s="97">
        <v>11.5</v>
      </c>
      <c r="F15" s="97">
        <v>9.6</v>
      </c>
      <c r="G15" s="97"/>
      <c r="H15" s="6"/>
    </row>
    <row r="16" spans="1:8" s="15" customFormat="1" ht="18.75">
      <c r="A16" s="166">
        <v>6</v>
      </c>
      <c r="B16" s="6" t="s">
        <v>142</v>
      </c>
      <c r="C16" s="97" t="s">
        <v>2</v>
      </c>
      <c r="D16" s="97" t="s">
        <v>44</v>
      </c>
      <c r="E16" s="97">
        <v>5.15</v>
      </c>
      <c r="F16" s="97">
        <v>0.05</v>
      </c>
      <c r="G16" s="97"/>
      <c r="H16" s="6"/>
    </row>
    <row r="17" spans="1:8" s="15" customFormat="1" ht="18.75">
      <c r="A17" s="166">
        <v>7</v>
      </c>
      <c r="B17" s="6" t="s">
        <v>81</v>
      </c>
      <c r="C17" s="97" t="s">
        <v>19</v>
      </c>
      <c r="D17" s="97" t="s">
        <v>64</v>
      </c>
      <c r="E17" s="97">
        <v>0.55</v>
      </c>
      <c r="F17" s="97">
        <v>0.31</v>
      </c>
      <c r="G17" s="97"/>
      <c r="H17" s="6"/>
    </row>
    <row r="18" spans="1:8" s="15" customFormat="1" ht="37.5">
      <c r="A18" s="166">
        <v>8</v>
      </c>
      <c r="B18" s="8" t="s">
        <v>201</v>
      </c>
      <c r="C18" s="105" t="s">
        <v>21</v>
      </c>
      <c r="D18" s="105" t="s">
        <v>55</v>
      </c>
      <c r="E18" s="32">
        <f>5336.6/10000</f>
        <v>0.53366</v>
      </c>
      <c r="F18" s="32">
        <v>0.367</v>
      </c>
      <c r="G18" s="104"/>
      <c r="H18" s="104"/>
    </row>
    <row r="19" spans="1:8" s="15" customFormat="1" ht="37.5">
      <c r="A19" s="166">
        <v>9</v>
      </c>
      <c r="B19" s="6" t="s">
        <v>219</v>
      </c>
      <c r="C19" s="97" t="s">
        <v>13</v>
      </c>
      <c r="D19" s="97" t="s">
        <v>220</v>
      </c>
      <c r="E19" s="97">
        <v>13.44</v>
      </c>
      <c r="F19" s="97">
        <v>6</v>
      </c>
      <c r="G19" s="97"/>
      <c r="H19" s="6"/>
    </row>
    <row r="20" spans="1:8" s="15" customFormat="1" ht="37.5">
      <c r="A20" s="166">
        <v>10</v>
      </c>
      <c r="B20" s="6" t="s">
        <v>226</v>
      </c>
      <c r="C20" s="97" t="s">
        <v>5</v>
      </c>
      <c r="D20" s="97" t="s">
        <v>131</v>
      </c>
      <c r="E20" s="97">
        <v>1.8</v>
      </c>
      <c r="F20" s="97">
        <v>1.8</v>
      </c>
      <c r="G20" s="97"/>
      <c r="H20" s="6"/>
    </row>
    <row r="21" spans="1:8" s="34" customFormat="1" ht="56.25">
      <c r="A21" s="166">
        <v>11</v>
      </c>
      <c r="B21" s="119" t="s">
        <v>238</v>
      </c>
      <c r="C21" s="105" t="s">
        <v>8</v>
      </c>
      <c r="D21" s="84" t="s">
        <v>34</v>
      </c>
      <c r="E21" s="84">
        <v>6.92</v>
      </c>
      <c r="F21" s="97">
        <v>0.47</v>
      </c>
      <c r="G21" s="16"/>
      <c r="H21" s="16"/>
    </row>
    <row r="22" spans="1:219" s="34" customFormat="1" ht="18.75">
      <c r="A22" s="166">
        <v>12</v>
      </c>
      <c r="B22" s="117" t="s">
        <v>83</v>
      </c>
      <c r="C22" s="98" t="s">
        <v>9</v>
      </c>
      <c r="D22" s="98" t="s">
        <v>29</v>
      </c>
      <c r="E22" s="97">
        <v>81.56</v>
      </c>
      <c r="F22" s="97">
        <v>0.58</v>
      </c>
      <c r="G22" s="97"/>
      <c r="H22" s="16"/>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row>
    <row r="23" spans="1:219" s="34" customFormat="1" ht="37.5">
      <c r="A23" s="166">
        <v>13</v>
      </c>
      <c r="B23" s="8" t="s">
        <v>144</v>
      </c>
      <c r="C23" s="105" t="s">
        <v>9</v>
      </c>
      <c r="D23" s="105" t="s">
        <v>227</v>
      </c>
      <c r="E23" s="97">
        <v>2.8</v>
      </c>
      <c r="F23" s="97">
        <v>1.7</v>
      </c>
      <c r="G23" s="16"/>
      <c r="H23" s="16"/>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row>
    <row r="24" spans="1:219" s="34" customFormat="1" ht="56.25">
      <c r="A24" s="166">
        <v>14</v>
      </c>
      <c r="B24" s="8" t="s">
        <v>147</v>
      </c>
      <c r="C24" s="105" t="s">
        <v>9</v>
      </c>
      <c r="D24" s="105" t="s">
        <v>227</v>
      </c>
      <c r="E24" s="97">
        <v>6.25</v>
      </c>
      <c r="F24" s="97">
        <v>6.08</v>
      </c>
      <c r="G24" s="16"/>
      <c r="H24" s="16"/>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row>
    <row r="25" spans="1:8" s="11" customFormat="1" ht="75">
      <c r="A25" s="166">
        <v>15</v>
      </c>
      <c r="B25" s="8" t="s">
        <v>145</v>
      </c>
      <c r="C25" s="105" t="s">
        <v>325</v>
      </c>
      <c r="D25" s="105" t="s">
        <v>198</v>
      </c>
      <c r="E25" s="25">
        <v>20.67</v>
      </c>
      <c r="F25" s="25">
        <v>1</v>
      </c>
      <c r="G25" s="12"/>
      <c r="H25" s="12"/>
    </row>
    <row r="26" spans="1:8" s="34" customFormat="1" ht="93.75">
      <c r="A26" s="166">
        <v>16</v>
      </c>
      <c r="B26" s="6" t="s">
        <v>563</v>
      </c>
      <c r="C26" s="97" t="s">
        <v>16</v>
      </c>
      <c r="D26" s="97" t="s">
        <v>527</v>
      </c>
      <c r="E26" s="97">
        <v>0.48</v>
      </c>
      <c r="F26" s="97">
        <v>0.06</v>
      </c>
      <c r="G26" s="97"/>
      <c r="H26" s="97"/>
    </row>
    <row r="27" spans="1:219" s="34" customFormat="1" ht="37.5">
      <c r="A27" s="166">
        <v>17</v>
      </c>
      <c r="B27" s="8" t="s">
        <v>105</v>
      </c>
      <c r="C27" s="105" t="s">
        <v>21</v>
      </c>
      <c r="D27" s="105" t="s">
        <v>227</v>
      </c>
      <c r="E27" s="97">
        <v>9.57</v>
      </c>
      <c r="F27" s="97">
        <v>9.52</v>
      </c>
      <c r="G27" s="16"/>
      <c r="H27" s="16"/>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row>
    <row r="28" spans="1:219" s="34" customFormat="1" ht="93.75">
      <c r="A28" s="166">
        <v>18</v>
      </c>
      <c r="B28" s="6" t="s">
        <v>482</v>
      </c>
      <c r="C28" s="105" t="s">
        <v>4</v>
      </c>
      <c r="D28" s="97" t="s">
        <v>55</v>
      </c>
      <c r="E28" s="97">
        <v>4.05</v>
      </c>
      <c r="F28" s="97">
        <v>4.04</v>
      </c>
      <c r="G28" s="97"/>
      <c r="H28" s="6"/>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row>
    <row r="29" spans="1:8" s="34" customFormat="1" ht="75">
      <c r="A29" s="166">
        <v>19</v>
      </c>
      <c r="B29" s="6" t="s">
        <v>565</v>
      </c>
      <c r="C29" s="97" t="s">
        <v>21</v>
      </c>
      <c r="D29" s="97" t="s">
        <v>227</v>
      </c>
      <c r="E29" s="97">
        <v>3.21</v>
      </c>
      <c r="F29" s="32">
        <v>3.21</v>
      </c>
      <c r="G29" s="32"/>
      <c r="H29" s="16"/>
    </row>
    <row r="30" spans="1:8" s="34" customFormat="1" ht="18.75">
      <c r="A30" s="103" t="s">
        <v>27</v>
      </c>
      <c r="B30" s="118" t="s">
        <v>528</v>
      </c>
      <c r="C30" s="19"/>
      <c r="D30" s="19"/>
      <c r="E30" s="18">
        <f>SUM(E32:E37)-E32+SUM(E39:E57)</f>
        <v>126.46091000000001</v>
      </c>
      <c r="F30" s="18">
        <f>SUM(F32:F37)-F32+SUM(F39:F57)</f>
        <v>25.430000000000003</v>
      </c>
      <c r="G30" s="18">
        <f>SUM(G32:G37)-G32+SUM(G39:G57)</f>
        <v>0</v>
      </c>
      <c r="H30" s="18">
        <f>SUM(H32:H37)-H32+SUM(H39:H57)</f>
        <v>0</v>
      </c>
    </row>
    <row r="31" spans="1:8" ht="37.5">
      <c r="A31" s="103" t="s">
        <v>501</v>
      </c>
      <c r="B31" s="17" t="s">
        <v>146</v>
      </c>
      <c r="C31" s="17"/>
      <c r="D31" s="17"/>
      <c r="E31" s="17"/>
      <c r="F31" s="17"/>
      <c r="G31" s="17"/>
      <c r="H31" s="17"/>
    </row>
    <row r="32" spans="1:8" s="15" customFormat="1" ht="37.5">
      <c r="A32" s="105">
        <v>1</v>
      </c>
      <c r="B32" s="10" t="s">
        <v>384</v>
      </c>
      <c r="C32" s="105" t="s">
        <v>9</v>
      </c>
      <c r="D32" s="105" t="s">
        <v>209</v>
      </c>
      <c r="E32" s="97">
        <f>SUM(E33:E35)</f>
        <v>5.1392</v>
      </c>
      <c r="F32" s="97">
        <f>SUM(F33:F35)</f>
        <v>0.08</v>
      </c>
      <c r="G32" s="16"/>
      <c r="H32" s="16"/>
    </row>
    <row r="33" spans="1:8" s="15" customFormat="1" ht="75">
      <c r="A33" s="105" t="s">
        <v>264</v>
      </c>
      <c r="B33" s="119" t="s">
        <v>366</v>
      </c>
      <c r="C33" s="105"/>
      <c r="D33" s="105" t="s">
        <v>367</v>
      </c>
      <c r="E33" s="97">
        <f>3592/10000</f>
        <v>0.3592</v>
      </c>
      <c r="F33" s="105">
        <v>0.02</v>
      </c>
      <c r="G33" s="16"/>
      <c r="H33" s="16"/>
    </row>
    <row r="34" spans="1:8" s="15" customFormat="1" ht="18.75">
      <c r="A34" s="105" t="s">
        <v>264</v>
      </c>
      <c r="B34" s="119" t="s">
        <v>375</v>
      </c>
      <c r="C34" s="105"/>
      <c r="D34" s="105" t="s">
        <v>73</v>
      </c>
      <c r="E34" s="105">
        <v>1.23</v>
      </c>
      <c r="F34" s="105">
        <v>0.02</v>
      </c>
      <c r="G34" s="16"/>
      <c r="H34" s="16"/>
    </row>
    <row r="35" spans="1:8" s="15" customFormat="1" ht="75">
      <c r="A35" s="154" t="s">
        <v>264</v>
      </c>
      <c r="B35" s="119" t="s">
        <v>378</v>
      </c>
      <c r="C35" s="105"/>
      <c r="D35" s="105" t="s">
        <v>379</v>
      </c>
      <c r="E35" s="105">
        <v>3.55</v>
      </c>
      <c r="F35" s="105">
        <v>0.04</v>
      </c>
      <c r="G35" s="16"/>
      <c r="H35" s="16"/>
    </row>
    <row r="36" spans="1:8" ht="75">
      <c r="A36" s="106">
        <v>2</v>
      </c>
      <c r="B36" s="8" t="s">
        <v>33</v>
      </c>
      <c r="C36" s="8"/>
      <c r="D36" s="105" t="s">
        <v>34</v>
      </c>
      <c r="E36" s="105">
        <v>3.36</v>
      </c>
      <c r="F36" s="97">
        <v>0.82</v>
      </c>
      <c r="G36" s="4"/>
      <c r="H36" s="4"/>
    </row>
    <row r="37" spans="1:8" ht="56.25">
      <c r="A37" s="106">
        <v>3</v>
      </c>
      <c r="B37" s="119" t="s">
        <v>36</v>
      </c>
      <c r="C37" s="119"/>
      <c r="D37" s="105" t="s">
        <v>37</v>
      </c>
      <c r="E37" s="97">
        <v>18</v>
      </c>
      <c r="F37" s="97">
        <v>0.01</v>
      </c>
      <c r="G37" s="97"/>
      <c r="H37" s="97"/>
    </row>
    <row r="38" spans="1:8" s="34" customFormat="1" ht="75">
      <c r="A38" s="165" t="s">
        <v>502</v>
      </c>
      <c r="B38" s="17" t="s">
        <v>553</v>
      </c>
      <c r="C38" s="17"/>
      <c r="D38" s="17"/>
      <c r="E38" s="17"/>
      <c r="F38" s="17"/>
      <c r="G38" s="17"/>
      <c r="H38" s="17"/>
    </row>
    <row r="39" spans="1:8" ht="37.5">
      <c r="A39" s="106">
        <v>1</v>
      </c>
      <c r="B39" s="6" t="s">
        <v>275</v>
      </c>
      <c r="C39" s="97" t="s">
        <v>9</v>
      </c>
      <c r="D39" s="97" t="s">
        <v>512</v>
      </c>
      <c r="E39" s="25">
        <v>32</v>
      </c>
      <c r="F39" s="97">
        <v>3.2</v>
      </c>
      <c r="G39" s="97"/>
      <c r="H39" s="97"/>
    </row>
    <row r="40" spans="1:8" ht="37.5">
      <c r="A40" s="106">
        <v>2</v>
      </c>
      <c r="B40" s="6" t="s">
        <v>279</v>
      </c>
      <c r="C40" s="97" t="s">
        <v>9</v>
      </c>
      <c r="D40" s="97" t="s">
        <v>34</v>
      </c>
      <c r="E40" s="25">
        <v>25.52</v>
      </c>
      <c r="F40" s="97">
        <v>0.1</v>
      </c>
      <c r="G40" s="97"/>
      <c r="H40" s="97"/>
    </row>
    <row r="41" spans="1:8" ht="37.5">
      <c r="A41" s="106">
        <v>3</v>
      </c>
      <c r="B41" s="6" t="s">
        <v>294</v>
      </c>
      <c r="C41" s="97" t="s">
        <v>21</v>
      </c>
      <c r="D41" s="97" t="s">
        <v>290</v>
      </c>
      <c r="E41" s="25">
        <v>3.22</v>
      </c>
      <c r="F41" s="25">
        <v>2</v>
      </c>
      <c r="G41" s="97"/>
      <c r="H41" s="97"/>
    </row>
    <row r="42" spans="1:8" ht="18.75">
      <c r="A42" s="106">
        <v>4</v>
      </c>
      <c r="B42" s="6" t="s">
        <v>292</v>
      </c>
      <c r="C42" s="97" t="s">
        <v>20</v>
      </c>
      <c r="D42" s="97" t="s">
        <v>65</v>
      </c>
      <c r="E42" s="25">
        <v>3.61</v>
      </c>
      <c r="F42" s="25">
        <v>3.5</v>
      </c>
      <c r="G42" s="97"/>
      <c r="H42" s="97"/>
    </row>
    <row r="43" spans="1:8" ht="37.5">
      <c r="A43" s="106">
        <v>5</v>
      </c>
      <c r="B43" s="6" t="s">
        <v>298</v>
      </c>
      <c r="C43" s="97" t="s">
        <v>21</v>
      </c>
      <c r="D43" s="97" t="s">
        <v>290</v>
      </c>
      <c r="E43" s="25">
        <v>2.48</v>
      </c>
      <c r="F43" s="25">
        <v>1.8</v>
      </c>
      <c r="G43" s="97"/>
      <c r="H43" s="97"/>
    </row>
    <row r="44" spans="1:8" ht="37.5">
      <c r="A44" s="106">
        <v>6</v>
      </c>
      <c r="B44" s="6" t="s">
        <v>299</v>
      </c>
      <c r="C44" s="97" t="s">
        <v>21</v>
      </c>
      <c r="D44" s="97" t="s">
        <v>300</v>
      </c>
      <c r="E44" s="25">
        <v>4.06</v>
      </c>
      <c r="F44" s="25">
        <v>3.45</v>
      </c>
      <c r="G44" s="97"/>
      <c r="H44" s="97"/>
    </row>
    <row r="45" spans="1:8" ht="37.5">
      <c r="A45" s="106">
        <v>7</v>
      </c>
      <c r="B45" s="6" t="s">
        <v>301</v>
      </c>
      <c r="C45" s="97" t="s">
        <v>21</v>
      </c>
      <c r="D45" s="97" t="s">
        <v>300</v>
      </c>
      <c r="E45" s="25">
        <v>4.36</v>
      </c>
      <c r="F45" s="25">
        <v>3.45</v>
      </c>
      <c r="G45" s="97"/>
      <c r="H45" s="97"/>
    </row>
    <row r="46" spans="1:8" ht="56.25">
      <c r="A46" s="106">
        <v>8</v>
      </c>
      <c r="B46" s="6" t="s">
        <v>329</v>
      </c>
      <c r="C46" s="97" t="s">
        <v>9</v>
      </c>
      <c r="D46" s="97" t="s">
        <v>330</v>
      </c>
      <c r="E46" s="25">
        <v>1.12</v>
      </c>
      <c r="F46" s="25">
        <v>0.06</v>
      </c>
      <c r="G46" s="97"/>
      <c r="H46" s="97"/>
    </row>
    <row r="47" spans="1:8" ht="18.75">
      <c r="A47" s="106">
        <v>9</v>
      </c>
      <c r="B47" s="6" t="s">
        <v>331</v>
      </c>
      <c r="C47" s="97" t="s">
        <v>9</v>
      </c>
      <c r="D47" s="97" t="s">
        <v>300</v>
      </c>
      <c r="E47" s="25">
        <v>3.13</v>
      </c>
      <c r="F47" s="25">
        <v>0.2</v>
      </c>
      <c r="G47" s="97"/>
      <c r="H47" s="97"/>
    </row>
    <row r="48" spans="1:8" ht="18.75">
      <c r="A48" s="106">
        <v>10</v>
      </c>
      <c r="B48" s="6" t="s">
        <v>333</v>
      </c>
      <c r="C48" s="97" t="s">
        <v>19</v>
      </c>
      <c r="D48" s="97" t="s">
        <v>42</v>
      </c>
      <c r="E48" s="25">
        <v>1.2</v>
      </c>
      <c r="F48" s="25">
        <v>0.37</v>
      </c>
      <c r="G48" s="97"/>
      <c r="H48" s="97"/>
    </row>
    <row r="49" spans="1:8" s="34" customFormat="1" ht="37.5">
      <c r="A49" s="106">
        <v>11</v>
      </c>
      <c r="B49" s="6" t="s">
        <v>336</v>
      </c>
      <c r="C49" s="97" t="s">
        <v>9</v>
      </c>
      <c r="D49" s="97" t="s">
        <v>57</v>
      </c>
      <c r="E49" s="97">
        <v>0.67</v>
      </c>
      <c r="F49" s="97">
        <v>0.6</v>
      </c>
      <c r="G49" s="16"/>
      <c r="H49" s="16"/>
    </row>
    <row r="50" spans="1:8" s="34" customFormat="1" ht="18.75">
      <c r="A50" s="106">
        <v>12</v>
      </c>
      <c r="B50" s="6" t="s">
        <v>338</v>
      </c>
      <c r="C50" s="97" t="s">
        <v>9</v>
      </c>
      <c r="D50" s="97" t="s">
        <v>34</v>
      </c>
      <c r="E50" s="97">
        <v>0.23021999999999998</v>
      </c>
      <c r="F50" s="97">
        <v>0.03</v>
      </c>
      <c r="G50" s="16"/>
      <c r="H50" s="16"/>
    </row>
    <row r="51" spans="1:8" s="34" customFormat="1" ht="18.75">
      <c r="A51" s="106">
        <v>13</v>
      </c>
      <c r="B51" s="6" t="s">
        <v>339</v>
      </c>
      <c r="C51" s="97" t="s">
        <v>9</v>
      </c>
      <c r="D51" s="97" t="s">
        <v>34</v>
      </c>
      <c r="E51" s="97">
        <v>0.36149000000000003</v>
      </c>
      <c r="F51" s="97">
        <v>0.18</v>
      </c>
      <c r="G51" s="16"/>
      <c r="H51" s="16"/>
    </row>
    <row r="52" spans="1:8" s="2" customFormat="1" ht="37.5">
      <c r="A52" s="106">
        <v>14</v>
      </c>
      <c r="B52" s="6" t="s">
        <v>401</v>
      </c>
      <c r="C52" s="97" t="s">
        <v>21</v>
      </c>
      <c r="D52" s="97" t="s">
        <v>55</v>
      </c>
      <c r="E52" s="25">
        <v>1.73</v>
      </c>
      <c r="F52" s="105">
        <v>0.17</v>
      </c>
      <c r="G52" s="35"/>
      <c r="H52" s="6"/>
    </row>
    <row r="53" spans="1:8" s="30" customFormat="1" ht="18.75">
      <c r="A53" s="106">
        <v>15</v>
      </c>
      <c r="B53" s="39" t="s">
        <v>390</v>
      </c>
      <c r="C53" s="73" t="s">
        <v>12</v>
      </c>
      <c r="D53" s="105" t="s">
        <v>131</v>
      </c>
      <c r="E53" s="97">
        <v>2.29</v>
      </c>
      <c r="F53" s="147">
        <v>1.65</v>
      </c>
      <c r="G53" s="38"/>
      <c r="H53" s="38"/>
    </row>
    <row r="54" spans="1:8" s="34" customFormat="1" ht="75">
      <c r="A54" s="106">
        <v>16</v>
      </c>
      <c r="B54" s="6" t="s">
        <v>566</v>
      </c>
      <c r="C54" s="97" t="s">
        <v>16</v>
      </c>
      <c r="D54" s="97" t="s">
        <v>529</v>
      </c>
      <c r="E54" s="97">
        <v>0.24</v>
      </c>
      <c r="F54" s="97">
        <v>0.02</v>
      </c>
      <c r="G54" s="97"/>
      <c r="H54" s="97"/>
    </row>
    <row r="55" spans="1:8" s="5" customFormat="1" ht="93.75">
      <c r="A55" s="105">
        <v>17</v>
      </c>
      <c r="B55" s="6" t="s">
        <v>166</v>
      </c>
      <c r="C55" s="97" t="s">
        <v>21</v>
      </c>
      <c r="D55" s="97" t="s">
        <v>57</v>
      </c>
      <c r="E55" s="97">
        <v>2.8</v>
      </c>
      <c r="F55" s="97">
        <v>2.8</v>
      </c>
      <c r="G55" s="23"/>
      <c r="H55" s="23"/>
    </row>
    <row r="56" spans="1:8" s="34" customFormat="1" ht="56.25">
      <c r="A56" s="105">
        <v>18</v>
      </c>
      <c r="B56" s="6" t="s">
        <v>572</v>
      </c>
      <c r="C56" s="97" t="s">
        <v>9</v>
      </c>
      <c r="D56" s="97" t="s">
        <v>197</v>
      </c>
      <c r="E56" s="97">
        <v>10.41</v>
      </c>
      <c r="F56" s="97">
        <v>0.5</v>
      </c>
      <c r="G56" s="16"/>
      <c r="H56" s="16"/>
    </row>
    <row r="57" spans="1:8" s="15" customFormat="1" ht="72">
      <c r="A57" s="105">
        <v>19</v>
      </c>
      <c r="B57" s="155" t="s">
        <v>383</v>
      </c>
      <c r="C57" s="156" t="s">
        <v>9</v>
      </c>
      <c r="D57" s="157" t="s">
        <v>55</v>
      </c>
      <c r="E57" s="158">
        <v>0.53</v>
      </c>
      <c r="F57" s="158">
        <f>0.44</f>
        <v>0.44</v>
      </c>
      <c r="G57" s="16"/>
      <c r="H57" s="16"/>
    </row>
    <row r="58" spans="1:8" s="15" customFormat="1" ht="31.5" customHeight="1">
      <c r="A58" s="105"/>
      <c r="B58" s="159" t="s">
        <v>525</v>
      </c>
      <c r="C58" s="156"/>
      <c r="D58" s="157"/>
      <c r="E58" s="160">
        <f>E30+E6</f>
        <v>320.7245700000001</v>
      </c>
      <c r="F58" s="160">
        <f>F30+F6</f>
        <v>87.36699999999999</v>
      </c>
      <c r="G58" s="160">
        <f>G30+G6</f>
        <v>0</v>
      </c>
      <c r="H58" s="160">
        <f>H30+H6</f>
        <v>0</v>
      </c>
    </row>
    <row r="59" spans="3:8" s="34" customFormat="1" ht="18.75">
      <c r="C59" s="33"/>
      <c r="F59" s="15"/>
      <c r="G59" s="15"/>
      <c r="H59" s="15"/>
    </row>
    <row r="60" spans="3:8" s="34" customFormat="1" ht="18.75">
      <c r="C60" s="33"/>
      <c r="F60" s="15"/>
      <c r="G60" s="15"/>
      <c r="H60" s="15"/>
    </row>
    <row r="64" ht="15.75">
      <c r="N64" s="46">
        <v>13.2</v>
      </c>
    </row>
  </sheetData>
  <sheetProtection/>
  <mergeCells count="9">
    <mergeCell ref="A1:H1"/>
    <mergeCell ref="A2:H2"/>
    <mergeCell ref="A3:H3"/>
    <mergeCell ref="A4:A5"/>
    <mergeCell ref="B4:B5"/>
    <mergeCell ref="D4:D5"/>
    <mergeCell ref="E4:E5"/>
    <mergeCell ref="F4:H4"/>
    <mergeCell ref="C4:C5"/>
  </mergeCells>
  <printOptions/>
  <pageMargins left="0.25" right="0.25" top="0" bottom="0" header="0.3" footer="0.3"/>
  <pageSetup fitToHeight="0" fitToWidth="1" horizontalDpi="600" verticalDpi="600" orientation="portrait" paperSize="9" scale="10"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80"/>
  <sheetViews>
    <sheetView zoomScale="85" zoomScaleNormal="85" zoomScalePageLayoutView="0" workbookViewId="0" topLeftCell="A1">
      <selection activeCell="A2" sqref="A2:E2"/>
    </sheetView>
  </sheetViews>
  <sheetFormatPr defaultColWidth="9.00390625" defaultRowHeight="15"/>
  <cols>
    <col min="1" max="1" width="6.7109375" style="1" customWidth="1"/>
    <col min="2" max="2" width="67.28125" style="1" customWidth="1"/>
    <col min="3" max="3" width="9.57421875" style="1" customWidth="1"/>
    <col min="4" max="4" width="20.57421875" style="1" customWidth="1"/>
    <col min="5" max="5" width="12.140625" style="1" customWidth="1"/>
    <col min="6" max="16384" width="9.00390625" style="15" customWidth="1"/>
  </cols>
  <sheetData>
    <row r="1" spans="1:5" ht="18.75">
      <c r="A1" s="212" t="s">
        <v>601</v>
      </c>
      <c r="B1" s="212"/>
      <c r="C1" s="212"/>
      <c r="D1" s="212"/>
      <c r="E1" s="212"/>
    </row>
    <row r="2" spans="1:5" ht="34.5" customHeight="1">
      <c r="A2" s="226" t="s">
        <v>402</v>
      </c>
      <c r="B2" s="226"/>
      <c r="C2" s="226"/>
      <c r="D2" s="226"/>
      <c r="E2" s="226"/>
    </row>
    <row r="3" spans="1:5" ht="39" customHeight="1">
      <c r="A3" s="225" t="str">
        <f>PL1!A3</f>
        <v>(Kèm theo Quyết định số:       /QĐ-UBND ngày     tháng    năm 2023 của Ủy ban nhân dân tỉnh Thừa Thiên Huế)</v>
      </c>
      <c r="B3" s="225"/>
      <c r="C3" s="225"/>
      <c r="D3" s="225"/>
      <c r="E3" s="225"/>
    </row>
    <row r="4" spans="1:5" ht="60" customHeight="1">
      <c r="A4" s="165" t="s">
        <v>0</v>
      </c>
      <c r="B4" s="164" t="s">
        <v>493</v>
      </c>
      <c r="C4" s="168" t="s">
        <v>491</v>
      </c>
      <c r="D4" s="164" t="s">
        <v>28</v>
      </c>
      <c r="E4" s="164" t="s">
        <v>571</v>
      </c>
    </row>
    <row r="5" spans="1:5" ht="18.75">
      <c r="A5" s="93">
        <v>1</v>
      </c>
      <c r="B5" s="80" t="s">
        <v>466</v>
      </c>
      <c r="C5" s="56" t="s">
        <v>22</v>
      </c>
      <c r="D5" s="56" t="s">
        <v>131</v>
      </c>
      <c r="E5" s="56">
        <v>0.3</v>
      </c>
    </row>
    <row r="6" spans="1:5" ht="37.5">
      <c r="A6" s="93">
        <v>2</v>
      </c>
      <c r="B6" s="80" t="s">
        <v>423</v>
      </c>
      <c r="C6" s="56" t="s">
        <v>24</v>
      </c>
      <c r="D6" s="56" t="s">
        <v>66</v>
      </c>
      <c r="E6" s="56">
        <v>0.05</v>
      </c>
    </row>
    <row r="7" spans="1:5" ht="37.5">
      <c r="A7" s="93">
        <v>3</v>
      </c>
      <c r="B7" s="80" t="s">
        <v>424</v>
      </c>
      <c r="C7" s="56" t="s">
        <v>24</v>
      </c>
      <c r="D7" s="56" t="s">
        <v>66</v>
      </c>
      <c r="E7" s="56">
        <v>0.03</v>
      </c>
    </row>
    <row r="8" spans="1:5" ht="18.75">
      <c r="A8" s="93">
        <v>4</v>
      </c>
      <c r="B8" s="80" t="s">
        <v>574</v>
      </c>
      <c r="C8" s="56" t="s">
        <v>13</v>
      </c>
      <c r="D8" s="56" t="s">
        <v>55</v>
      </c>
      <c r="E8" s="56">
        <v>0.56</v>
      </c>
    </row>
    <row r="9" spans="1:5" ht="18.75">
      <c r="A9" s="93">
        <v>5</v>
      </c>
      <c r="B9" s="80" t="s">
        <v>430</v>
      </c>
      <c r="C9" s="56" t="s">
        <v>22</v>
      </c>
      <c r="D9" s="56" t="s">
        <v>55</v>
      </c>
      <c r="E9" s="56">
        <v>0.4</v>
      </c>
    </row>
    <row r="10" spans="1:5" s="5" customFormat="1" ht="37.5">
      <c r="A10" s="93">
        <v>6</v>
      </c>
      <c r="B10" s="36" t="s">
        <v>463</v>
      </c>
      <c r="C10" s="97" t="s">
        <v>24</v>
      </c>
      <c r="D10" s="25" t="s">
        <v>464</v>
      </c>
      <c r="E10" s="25">
        <v>0.09</v>
      </c>
    </row>
    <row r="11" spans="1:5" ht="18.75">
      <c r="A11" s="93">
        <v>7</v>
      </c>
      <c r="B11" s="80" t="s">
        <v>426</v>
      </c>
      <c r="C11" s="56" t="s">
        <v>24</v>
      </c>
      <c r="D11" s="56" t="s">
        <v>416</v>
      </c>
      <c r="E11" s="56">
        <v>0.05</v>
      </c>
    </row>
    <row r="12" spans="1:5" ht="37.5">
      <c r="A12" s="93">
        <v>8</v>
      </c>
      <c r="B12" s="80" t="s">
        <v>427</v>
      </c>
      <c r="C12" s="56" t="s">
        <v>25</v>
      </c>
      <c r="D12" s="56" t="s">
        <v>196</v>
      </c>
      <c r="E12" s="56">
        <v>0.04</v>
      </c>
    </row>
    <row r="13" spans="1:5" ht="37.5">
      <c r="A13" s="93">
        <v>9</v>
      </c>
      <c r="B13" s="80" t="s">
        <v>441</v>
      </c>
      <c r="C13" s="56" t="s">
        <v>11</v>
      </c>
      <c r="D13" s="56" t="s">
        <v>196</v>
      </c>
      <c r="E13" s="56">
        <v>0.03</v>
      </c>
    </row>
    <row r="14" spans="1:5" ht="37.5">
      <c r="A14" s="93">
        <v>10</v>
      </c>
      <c r="B14" s="7" t="s">
        <v>403</v>
      </c>
      <c r="C14" s="93" t="s">
        <v>21</v>
      </c>
      <c r="D14" s="95" t="s">
        <v>404</v>
      </c>
      <c r="E14" s="95">
        <v>1.11</v>
      </c>
    </row>
    <row r="15" spans="1:5" ht="37.5">
      <c r="A15" s="93">
        <v>11</v>
      </c>
      <c r="B15" s="7" t="s">
        <v>405</v>
      </c>
      <c r="C15" s="93" t="s">
        <v>21</v>
      </c>
      <c r="D15" s="95" t="s">
        <v>415</v>
      </c>
      <c r="E15" s="95">
        <v>0.25</v>
      </c>
    </row>
    <row r="16" spans="1:5" ht="37.5">
      <c r="A16" s="93">
        <v>12</v>
      </c>
      <c r="B16" s="7" t="s">
        <v>406</v>
      </c>
      <c r="C16" s="93" t="s">
        <v>21</v>
      </c>
      <c r="D16" s="95" t="s">
        <v>416</v>
      </c>
      <c r="E16" s="95">
        <v>0.01</v>
      </c>
    </row>
    <row r="17" spans="1:5" ht="37.5">
      <c r="A17" s="93">
        <v>13</v>
      </c>
      <c r="B17" s="7" t="s">
        <v>407</v>
      </c>
      <c r="C17" s="93" t="s">
        <v>21</v>
      </c>
      <c r="D17" s="95" t="s">
        <v>416</v>
      </c>
      <c r="E17" s="95">
        <v>0.012</v>
      </c>
    </row>
    <row r="18" spans="1:5" ht="37.5">
      <c r="A18" s="93">
        <v>14</v>
      </c>
      <c r="B18" s="7" t="s">
        <v>408</v>
      </c>
      <c r="C18" s="93" t="s">
        <v>21</v>
      </c>
      <c r="D18" s="95" t="s">
        <v>415</v>
      </c>
      <c r="E18" s="95">
        <v>0.02</v>
      </c>
    </row>
    <row r="19" spans="1:5" ht="37.5">
      <c r="A19" s="93">
        <v>15</v>
      </c>
      <c r="B19" s="7" t="s">
        <v>409</v>
      </c>
      <c r="C19" s="93" t="s">
        <v>21</v>
      </c>
      <c r="D19" s="95" t="s">
        <v>415</v>
      </c>
      <c r="E19" s="95">
        <v>0.03</v>
      </c>
    </row>
    <row r="20" spans="1:5" ht="37.5">
      <c r="A20" s="93">
        <v>16</v>
      </c>
      <c r="B20" s="7" t="s">
        <v>410</v>
      </c>
      <c r="C20" s="93" t="s">
        <v>21</v>
      </c>
      <c r="D20" s="95" t="s">
        <v>415</v>
      </c>
      <c r="E20" s="95">
        <v>0.04</v>
      </c>
    </row>
    <row r="21" spans="1:5" ht="18.75">
      <c r="A21" s="93">
        <v>17</v>
      </c>
      <c r="B21" s="7" t="s">
        <v>465</v>
      </c>
      <c r="C21" s="93" t="s">
        <v>21</v>
      </c>
      <c r="D21" s="95" t="s">
        <v>415</v>
      </c>
      <c r="E21" s="95">
        <v>0.03</v>
      </c>
    </row>
    <row r="22" spans="1:5" ht="18.75">
      <c r="A22" s="93">
        <v>18</v>
      </c>
      <c r="B22" s="7" t="s">
        <v>411</v>
      </c>
      <c r="C22" s="93" t="s">
        <v>21</v>
      </c>
      <c r="D22" s="95" t="s">
        <v>417</v>
      </c>
      <c r="E22" s="95">
        <v>0.01</v>
      </c>
    </row>
    <row r="23" spans="1:5" ht="37.5">
      <c r="A23" s="93">
        <v>19</v>
      </c>
      <c r="B23" s="7" t="s">
        <v>412</v>
      </c>
      <c r="C23" s="93" t="s">
        <v>21</v>
      </c>
      <c r="D23" s="95" t="s">
        <v>418</v>
      </c>
      <c r="E23" s="95">
        <v>0.02</v>
      </c>
    </row>
    <row r="24" spans="1:5" ht="56.25">
      <c r="A24" s="93">
        <v>20</v>
      </c>
      <c r="B24" s="7" t="s">
        <v>413</v>
      </c>
      <c r="C24" s="93" t="s">
        <v>21</v>
      </c>
      <c r="D24" s="95" t="s">
        <v>419</v>
      </c>
      <c r="E24" s="95">
        <v>0.05</v>
      </c>
    </row>
    <row r="25" spans="1:5" ht="37.5">
      <c r="A25" s="93">
        <v>21</v>
      </c>
      <c r="B25" s="7" t="s">
        <v>414</v>
      </c>
      <c r="C25" s="93" t="s">
        <v>21</v>
      </c>
      <c r="D25" s="95" t="s">
        <v>420</v>
      </c>
      <c r="E25" s="95">
        <v>0.22</v>
      </c>
    </row>
    <row r="26" spans="1:5" s="5" customFormat="1" ht="37.5">
      <c r="A26" s="93">
        <v>22</v>
      </c>
      <c r="B26" s="7" t="s">
        <v>170</v>
      </c>
      <c r="C26" s="93" t="s">
        <v>6</v>
      </c>
      <c r="D26" s="93" t="s">
        <v>53</v>
      </c>
      <c r="E26" s="174">
        <v>0.81</v>
      </c>
    </row>
    <row r="27" spans="1:5" s="5" customFormat="1" ht="37.5">
      <c r="A27" s="93">
        <v>23</v>
      </c>
      <c r="B27" s="7" t="s">
        <v>171</v>
      </c>
      <c r="C27" s="93" t="s">
        <v>322</v>
      </c>
      <c r="D27" s="93" t="s">
        <v>53</v>
      </c>
      <c r="E27" s="174">
        <v>0.51</v>
      </c>
    </row>
    <row r="28" spans="1:5" s="5" customFormat="1" ht="37.5">
      <c r="A28" s="93">
        <v>24</v>
      </c>
      <c r="B28" s="36" t="s">
        <v>250</v>
      </c>
      <c r="C28" s="97" t="s">
        <v>6</v>
      </c>
      <c r="D28" s="97" t="s">
        <v>42</v>
      </c>
      <c r="E28" s="97">
        <v>0.66</v>
      </c>
    </row>
    <row r="29" spans="1:5" s="3" customFormat="1" ht="93.75">
      <c r="A29" s="93">
        <v>25</v>
      </c>
      <c r="B29" s="36" t="s">
        <v>389</v>
      </c>
      <c r="C29" s="97" t="s">
        <v>322</v>
      </c>
      <c r="D29" s="97" t="s">
        <v>55</v>
      </c>
      <c r="E29" s="97">
        <v>13.32</v>
      </c>
    </row>
    <row r="30" spans="1:5" s="2" customFormat="1" ht="75">
      <c r="A30" s="93">
        <v>26</v>
      </c>
      <c r="B30" s="7" t="s">
        <v>383</v>
      </c>
      <c r="C30" s="93" t="s">
        <v>9</v>
      </c>
      <c r="D30" s="115" t="s">
        <v>57</v>
      </c>
      <c r="E30" s="97">
        <v>0.53</v>
      </c>
    </row>
    <row r="31" spans="1:5" s="3" customFormat="1" ht="37.5">
      <c r="A31" s="93">
        <v>27</v>
      </c>
      <c r="B31" s="36" t="s">
        <v>160</v>
      </c>
      <c r="C31" s="97" t="s">
        <v>323</v>
      </c>
      <c r="D31" s="97" t="s">
        <v>42</v>
      </c>
      <c r="E31" s="97">
        <v>3.6</v>
      </c>
    </row>
    <row r="32" spans="1:5" s="41" customFormat="1" ht="37.5">
      <c r="A32" s="93">
        <v>28</v>
      </c>
      <c r="B32" s="7" t="s">
        <v>452</v>
      </c>
      <c r="C32" s="93" t="s">
        <v>6</v>
      </c>
      <c r="D32" s="93" t="s">
        <v>227</v>
      </c>
      <c r="E32" s="97">
        <v>1.6</v>
      </c>
    </row>
    <row r="33" spans="1:5" s="5" customFormat="1" ht="56.25">
      <c r="A33" s="93">
        <v>29</v>
      </c>
      <c r="B33" s="36" t="s">
        <v>442</v>
      </c>
      <c r="C33" s="97" t="s">
        <v>322</v>
      </c>
      <c r="D33" s="97" t="s">
        <v>531</v>
      </c>
      <c r="E33" s="21">
        <v>155</v>
      </c>
    </row>
    <row r="34" spans="1:5" s="5" customFormat="1" ht="18.75">
      <c r="A34" s="93">
        <v>30</v>
      </c>
      <c r="B34" s="36" t="s">
        <v>422</v>
      </c>
      <c r="C34" s="97" t="s">
        <v>23</v>
      </c>
      <c r="D34" s="97" t="s">
        <v>46</v>
      </c>
      <c r="E34" s="32">
        <v>0.7</v>
      </c>
    </row>
    <row r="35" spans="1:5" s="5" customFormat="1" ht="18.75">
      <c r="A35" s="93">
        <v>31</v>
      </c>
      <c r="B35" s="36" t="s">
        <v>478</v>
      </c>
      <c r="C35" s="96" t="s">
        <v>8</v>
      </c>
      <c r="D35" s="97" t="s">
        <v>34</v>
      </c>
      <c r="E35" s="97">
        <v>3.91</v>
      </c>
    </row>
    <row r="36" spans="1:5" s="5" customFormat="1" ht="56.25">
      <c r="A36" s="93">
        <v>32</v>
      </c>
      <c r="B36" s="36" t="s">
        <v>575</v>
      </c>
      <c r="C36" s="96" t="s">
        <v>8</v>
      </c>
      <c r="D36" s="97" t="s">
        <v>34</v>
      </c>
      <c r="E36" s="97">
        <v>6.5</v>
      </c>
    </row>
    <row r="37" spans="1:5" s="11" customFormat="1" ht="37.5">
      <c r="A37" s="227">
        <v>33</v>
      </c>
      <c r="B37" s="228" t="s">
        <v>276</v>
      </c>
      <c r="C37" s="229"/>
      <c r="D37" s="93" t="s">
        <v>66</v>
      </c>
      <c r="E37" s="93">
        <v>16.62</v>
      </c>
    </row>
    <row r="38" spans="1:5" s="11" customFormat="1" ht="18.75">
      <c r="A38" s="227"/>
      <c r="B38" s="228"/>
      <c r="C38" s="230"/>
      <c r="D38" s="95" t="s">
        <v>29</v>
      </c>
      <c r="E38" s="93">
        <v>0.05</v>
      </c>
    </row>
    <row r="39" spans="1:5" s="11" customFormat="1" ht="37.5">
      <c r="A39" s="227"/>
      <c r="B39" s="228"/>
      <c r="C39" s="230"/>
      <c r="D39" s="93" t="s">
        <v>227</v>
      </c>
      <c r="E39" s="93">
        <v>16.46</v>
      </c>
    </row>
    <row r="40" spans="1:5" s="11" customFormat="1" ht="37.5">
      <c r="A40" s="227"/>
      <c r="B40" s="228"/>
      <c r="C40" s="230"/>
      <c r="D40" s="93" t="s">
        <v>197</v>
      </c>
      <c r="E40" s="93">
        <v>3.65</v>
      </c>
    </row>
    <row r="41" spans="1:5" s="11" customFormat="1" ht="37.5">
      <c r="A41" s="227"/>
      <c r="B41" s="228"/>
      <c r="C41" s="230"/>
      <c r="D41" s="93" t="s">
        <v>48</v>
      </c>
      <c r="E41" s="93">
        <v>27.28</v>
      </c>
    </row>
    <row r="42" spans="1:5" s="11" customFormat="1" ht="18.75">
      <c r="A42" s="227"/>
      <c r="B42" s="228"/>
      <c r="C42" s="230"/>
      <c r="D42" s="93" t="s">
        <v>43</v>
      </c>
      <c r="E42" s="93">
        <v>84.94</v>
      </c>
    </row>
    <row r="43" spans="1:5" s="11" customFormat="1" ht="18.75">
      <c r="A43" s="227"/>
      <c r="B43" s="228"/>
      <c r="C43" s="230"/>
      <c r="D43" s="93" t="s">
        <v>45</v>
      </c>
      <c r="E43" s="93">
        <v>56.09</v>
      </c>
    </row>
    <row r="44" spans="1:5" s="11" customFormat="1" ht="18.75">
      <c r="A44" s="227"/>
      <c r="B44" s="228"/>
      <c r="C44" s="230"/>
      <c r="D44" s="95" t="s">
        <v>46</v>
      </c>
      <c r="E44" s="93">
        <v>37.88</v>
      </c>
    </row>
    <row r="45" spans="1:5" s="11" customFormat="1" ht="18.75">
      <c r="A45" s="227"/>
      <c r="B45" s="228"/>
      <c r="C45" s="230"/>
      <c r="D45" s="95" t="s">
        <v>416</v>
      </c>
      <c r="E45" s="93">
        <v>47.18</v>
      </c>
    </row>
    <row r="46" spans="1:5" s="11" customFormat="1" ht="37.5">
      <c r="A46" s="227"/>
      <c r="B46" s="228"/>
      <c r="C46" s="231"/>
      <c r="D46" s="93" t="s">
        <v>196</v>
      </c>
      <c r="E46" s="93">
        <v>19.07</v>
      </c>
    </row>
    <row r="47" spans="1:5" s="5" customFormat="1" ht="37.5">
      <c r="A47" s="93">
        <v>34</v>
      </c>
      <c r="B47" s="7" t="s">
        <v>172</v>
      </c>
      <c r="C47" s="93" t="s">
        <v>7</v>
      </c>
      <c r="D47" s="97" t="s">
        <v>102</v>
      </c>
      <c r="E47" s="97">
        <v>3.75</v>
      </c>
    </row>
    <row r="48" spans="1:5" s="2" customFormat="1" ht="75">
      <c r="A48" s="93">
        <v>35</v>
      </c>
      <c r="B48" s="36" t="s">
        <v>221</v>
      </c>
      <c r="C48" s="97" t="s">
        <v>22</v>
      </c>
      <c r="D48" s="97" t="s">
        <v>222</v>
      </c>
      <c r="E48" s="97">
        <v>0.21</v>
      </c>
    </row>
    <row r="49" spans="1:5" s="11" customFormat="1" ht="56.25">
      <c r="A49" s="93">
        <v>36</v>
      </c>
      <c r="B49" s="120" t="s">
        <v>152</v>
      </c>
      <c r="C49" s="74" t="s">
        <v>14</v>
      </c>
      <c r="D49" s="48" t="s">
        <v>34</v>
      </c>
      <c r="E49" s="49">
        <v>21.31152</v>
      </c>
    </row>
    <row r="50" spans="1:5" s="11" customFormat="1" ht="37.5">
      <c r="A50" s="121">
        <v>37</v>
      </c>
      <c r="B50" s="6" t="s">
        <v>546</v>
      </c>
      <c r="C50" s="97" t="s">
        <v>9</v>
      </c>
      <c r="D50" s="97" t="s">
        <v>73</v>
      </c>
      <c r="E50" s="97">
        <v>0.39</v>
      </c>
    </row>
    <row r="51" spans="1:5" s="11" customFormat="1" ht="56.25">
      <c r="A51" s="121">
        <v>38</v>
      </c>
      <c r="B51" s="7" t="s">
        <v>121</v>
      </c>
      <c r="C51" s="93" t="s">
        <v>9</v>
      </c>
      <c r="D51" s="93" t="s">
        <v>242</v>
      </c>
      <c r="E51" s="97">
        <v>2.32</v>
      </c>
    </row>
    <row r="52" spans="1:5" s="11" customFormat="1" ht="75">
      <c r="A52" s="121">
        <v>39</v>
      </c>
      <c r="B52" s="7" t="s">
        <v>443</v>
      </c>
      <c r="C52" s="93" t="s">
        <v>9</v>
      </c>
      <c r="D52" s="93" t="s">
        <v>305</v>
      </c>
      <c r="E52" s="97">
        <v>16</v>
      </c>
    </row>
    <row r="53" spans="1:5" s="3" customFormat="1" ht="37.5">
      <c r="A53" s="121">
        <v>40</v>
      </c>
      <c r="B53" s="36" t="s">
        <v>162</v>
      </c>
      <c r="C53" s="97" t="s">
        <v>25</v>
      </c>
      <c r="D53" s="97" t="s">
        <v>55</v>
      </c>
      <c r="E53" s="97">
        <v>4.12</v>
      </c>
    </row>
    <row r="54" spans="1:5" s="11" customFormat="1" ht="37.5">
      <c r="A54" s="121">
        <v>41</v>
      </c>
      <c r="B54" s="36" t="s">
        <v>85</v>
      </c>
      <c r="C54" s="97" t="s">
        <v>21</v>
      </c>
      <c r="D54" s="93" t="s">
        <v>66</v>
      </c>
      <c r="E54" s="97">
        <v>9.98</v>
      </c>
    </row>
    <row r="55" spans="1:5" s="41" customFormat="1" ht="75">
      <c r="A55" s="121">
        <v>42</v>
      </c>
      <c r="B55" s="7" t="s">
        <v>396</v>
      </c>
      <c r="C55" s="93" t="s">
        <v>21</v>
      </c>
      <c r="D55" s="93" t="s">
        <v>530</v>
      </c>
      <c r="E55" s="97">
        <v>9.57</v>
      </c>
    </row>
    <row r="56" spans="1:5" s="11" customFormat="1" ht="56.25">
      <c r="A56" s="121">
        <v>43</v>
      </c>
      <c r="B56" s="36" t="s">
        <v>467</v>
      </c>
      <c r="C56" s="97" t="s">
        <v>21</v>
      </c>
      <c r="D56" s="93" t="s">
        <v>55</v>
      </c>
      <c r="E56" s="97">
        <v>2.8</v>
      </c>
    </row>
    <row r="57" spans="1:5" s="45" customFormat="1" ht="37.5">
      <c r="A57" s="121">
        <v>44</v>
      </c>
      <c r="B57" s="7" t="s">
        <v>63</v>
      </c>
      <c r="C57" s="93" t="s">
        <v>21</v>
      </c>
      <c r="D57" s="93" t="s">
        <v>227</v>
      </c>
      <c r="E57" s="32">
        <v>1.86</v>
      </c>
    </row>
    <row r="58" spans="1:5" s="45" customFormat="1" ht="37.5">
      <c r="A58" s="121">
        <v>45</v>
      </c>
      <c r="B58" s="7" t="s">
        <v>484</v>
      </c>
      <c r="C58" s="93" t="s">
        <v>6</v>
      </c>
      <c r="D58" s="93" t="s">
        <v>49</v>
      </c>
      <c r="E58" s="32">
        <v>0.17</v>
      </c>
    </row>
    <row r="59" spans="1:5" s="11" customFormat="1" ht="56.25">
      <c r="A59" s="121">
        <v>46</v>
      </c>
      <c r="B59" s="36" t="s">
        <v>444</v>
      </c>
      <c r="C59" s="97" t="s">
        <v>21</v>
      </c>
      <c r="D59" s="93" t="s">
        <v>445</v>
      </c>
      <c r="E59" s="97">
        <v>4.9</v>
      </c>
    </row>
    <row r="60" spans="1:5" s="3" customFormat="1" ht="37.5">
      <c r="A60" s="121">
        <v>47</v>
      </c>
      <c r="B60" s="7" t="s">
        <v>86</v>
      </c>
      <c r="C60" s="93" t="s">
        <v>21</v>
      </c>
      <c r="D60" s="97" t="s">
        <v>49</v>
      </c>
      <c r="E60" s="97">
        <v>2.9</v>
      </c>
    </row>
    <row r="61" spans="1:5" s="3" customFormat="1" ht="56.25">
      <c r="A61" s="121">
        <v>48</v>
      </c>
      <c r="B61" s="36" t="s">
        <v>74</v>
      </c>
      <c r="C61" s="97" t="s">
        <v>9</v>
      </c>
      <c r="D61" s="97" t="s">
        <v>261</v>
      </c>
      <c r="E61" s="97">
        <v>3.16</v>
      </c>
    </row>
    <row r="62" spans="1:5" s="5" customFormat="1" ht="37.5">
      <c r="A62" s="121">
        <v>49</v>
      </c>
      <c r="B62" s="7" t="s">
        <v>576</v>
      </c>
      <c r="C62" s="93" t="s">
        <v>9</v>
      </c>
      <c r="D62" s="26" t="s">
        <v>55</v>
      </c>
      <c r="E62" s="174">
        <f>1800*0.0008</f>
        <v>1.4400000000000002</v>
      </c>
    </row>
    <row r="63" spans="1:5" s="11" customFormat="1" ht="37.5">
      <c r="A63" s="121">
        <v>50</v>
      </c>
      <c r="B63" s="47" t="s">
        <v>573</v>
      </c>
      <c r="C63" s="81" t="s">
        <v>21</v>
      </c>
      <c r="D63" s="48" t="s">
        <v>66</v>
      </c>
      <c r="E63" s="49">
        <v>65.12</v>
      </c>
    </row>
    <row r="64" spans="1:5" ht="19.5" customHeight="1">
      <c r="A64" s="227">
        <v>51</v>
      </c>
      <c r="B64" s="228" t="s">
        <v>577</v>
      </c>
      <c r="C64" s="223" t="s">
        <v>327</v>
      </c>
      <c r="D64" s="48" t="s">
        <v>480</v>
      </c>
      <c r="E64" s="175">
        <v>0.12788000000000002</v>
      </c>
    </row>
    <row r="65" spans="1:5" ht="37.5">
      <c r="A65" s="227"/>
      <c r="B65" s="228"/>
      <c r="C65" s="223"/>
      <c r="D65" s="48" t="s">
        <v>31</v>
      </c>
      <c r="E65" s="175">
        <v>0.31237000000000004</v>
      </c>
    </row>
    <row r="66" spans="1:5" ht="37.5">
      <c r="A66" s="227"/>
      <c r="B66" s="228"/>
      <c r="C66" s="223"/>
      <c r="D66" s="48" t="s">
        <v>51</v>
      </c>
      <c r="E66" s="175">
        <v>0.14386000000000002</v>
      </c>
    </row>
    <row r="67" spans="1:5" ht="18.75">
      <c r="A67" s="227"/>
      <c r="B67" s="228"/>
      <c r="C67" s="223"/>
      <c r="D67" s="48" t="s">
        <v>55</v>
      </c>
      <c r="E67" s="175">
        <v>0.1249</v>
      </c>
    </row>
    <row r="68" spans="1:5" ht="18.75">
      <c r="A68" s="227"/>
      <c r="B68" s="228"/>
      <c r="C68" s="223"/>
      <c r="D68" s="48" t="s">
        <v>64</v>
      </c>
      <c r="E68" s="175">
        <v>0.19813000000000003</v>
      </c>
    </row>
    <row r="69" spans="1:5" ht="18.75">
      <c r="A69" s="227"/>
      <c r="B69" s="228"/>
      <c r="C69" s="223"/>
      <c r="D69" s="48" t="s">
        <v>59</v>
      </c>
      <c r="E69" s="175">
        <v>0.07952000000000001</v>
      </c>
    </row>
    <row r="70" spans="1:5" ht="37.5">
      <c r="A70" s="227"/>
      <c r="B70" s="228"/>
      <c r="C70" s="223"/>
      <c r="D70" s="48" t="s">
        <v>42</v>
      </c>
      <c r="E70" s="175">
        <v>0.09794</v>
      </c>
    </row>
    <row r="71" spans="1:5" ht="37.5">
      <c r="A71" s="227"/>
      <c r="B71" s="228"/>
      <c r="C71" s="223"/>
      <c r="D71" s="48" t="s">
        <v>68</v>
      </c>
      <c r="E71" s="175">
        <v>0.09362999999999999</v>
      </c>
    </row>
    <row r="72" spans="1:5" ht="37.5">
      <c r="A72" s="227"/>
      <c r="B72" s="228"/>
      <c r="C72" s="223"/>
      <c r="D72" s="48" t="s">
        <v>196</v>
      </c>
      <c r="E72" s="175">
        <v>0.027880000000000002</v>
      </c>
    </row>
    <row r="73" spans="1:5" ht="37.5">
      <c r="A73" s="227"/>
      <c r="B73" s="228"/>
      <c r="C73" s="223"/>
      <c r="D73" s="48" t="s">
        <v>197</v>
      </c>
      <c r="E73" s="175">
        <v>0.16885999999999998</v>
      </c>
    </row>
    <row r="74" spans="1:5" ht="18.75">
      <c r="A74" s="227"/>
      <c r="B74" s="228"/>
      <c r="C74" s="223"/>
      <c r="D74" s="48" t="s">
        <v>45</v>
      </c>
      <c r="E74" s="175">
        <v>0.14147</v>
      </c>
    </row>
    <row r="75" spans="1:5" ht="37.5">
      <c r="A75" s="227"/>
      <c r="B75" s="228"/>
      <c r="C75" s="223"/>
      <c r="D75" s="48" t="s">
        <v>48</v>
      </c>
      <c r="E75" s="175">
        <v>0.41655</v>
      </c>
    </row>
    <row r="76" spans="1:5" ht="37.5">
      <c r="A76" s="227"/>
      <c r="B76" s="228"/>
      <c r="C76" s="223"/>
      <c r="D76" s="48" t="s">
        <v>47</v>
      </c>
      <c r="E76" s="175">
        <v>0.241</v>
      </c>
    </row>
    <row r="77" spans="1:5" ht="18.75">
      <c r="A77" s="227"/>
      <c r="B77" s="228"/>
      <c r="C77" s="223"/>
      <c r="D77" s="48" t="s">
        <v>34</v>
      </c>
      <c r="E77" s="175">
        <v>0.24525</v>
      </c>
    </row>
    <row r="78" spans="1:5" ht="18.75">
      <c r="A78" s="227"/>
      <c r="B78" s="228"/>
      <c r="C78" s="223"/>
      <c r="D78" s="48" t="s">
        <v>29</v>
      </c>
      <c r="E78" s="175">
        <v>0.17849</v>
      </c>
    </row>
    <row r="79" spans="1:5" ht="18.75">
      <c r="A79" s="227"/>
      <c r="B79" s="228"/>
      <c r="C79" s="223"/>
      <c r="D79" s="48" t="s">
        <v>43</v>
      </c>
      <c r="E79" s="175">
        <v>0.24893999999999997</v>
      </c>
    </row>
    <row r="80" spans="1:5" ht="18.75">
      <c r="A80" s="92"/>
      <c r="B80" s="92" t="s">
        <v>525</v>
      </c>
      <c r="C80" s="92"/>
      <c r="D80" s="92"/>
      <c r="E80" s="136">
        <f>SUM(E5:E79)-SUM(E37:E46)</f>
        <v>343.34019000000006</v>
      </c>
    </row>
  </sheetData>
  <sheetProtection/>
  <mergeCells count="9">
    <mergeCell ref="A3:E3"/>
    <mergeCell ref="A2:E2"/>
    <mergeCell ref="A1:E1"/>
    <mergeCell ref="A37:A46"/>
    <mergeCell ref="B37:B46"/>
    <mergeCell ref="A64:A79"/>
    <mergeCell ref="B64:B79"/>
    <mergeCell ref="C64:C79"/>
    <mergeCell ref="C37:C46"/>
  </mergeCells>
  <printOptions/>
  <pageMargins left="0.25" right="0.25" top="0.75" bottom="0.75" header="0.3" footer="0.3"/>
  <pageSetup fitToHeight="0" fitToWidth="1" horizontalDpi="600" verticalDpi="600" orientation="portrait" paperSize="9" scale="41" r:id="rId2"/>
  <headerFoot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163"/>
  <sheetViews>
    <sheetView zoomScale="85" zoomScaleNormal="85" zoomScalePageLayoutView="0" workbookViewId="0" topLeftCell="A1">
      <selection activeCell="G4" sqref="G4"/>
    </sheetView>
  </sheetViews>
  <sheetFormatPr defaultColWidth="9.140625" defaultRowHeight="15"/>
  <cols>
    <col min="1" max="1" width="6.421875" style="5" customWidth="1"/>
    <col min="2" max="2" width="73.140625" style="131" customWidth="1"/>
    <col min="3" max="3" width="8.57421875" style="132" customWidth="1"/>
    <col min="4" max="4" width="21.140625" style="5" customWidth="1"/>
    <col min="5" max="5" width="14.57421875" style="133" customWidth="1"/>
    <col min="6" max="16384" width="9.140625" style="5" customWidth="1"/>
  </cols>
  <sheetData>
    <row r="1" spans="1:5" ht="27" customHeight="1">
      <c r="A1" s="212" t="s">
        <v>600</v>
      </c>
      <c r="B1" s="212"/>
      <c r="C1" s="212"/>
      <c r="D1" s="212"/>
      <c r="E1" s="212"/>
    </row>
    <row r="2" spans="1:5" ht="39.75" customHeight="1">
      <c r="A2" s="226" t="s">
        <v>578</v>
      </c>
      <c r="B2" s="226"/>
      <c r="C2" s="226"/>
      <c r="D2" s="226"/>
      <c r="E2" s="226"/>
    </row>
    <row r="3" spans="1:5" ht="33" customHeight="1">
      <c r="A3" s="225" t="str">
        <f>PL1!$A$3</f>
        <v>(Kèm theo Quyết định số:       /QĐ-UBND ngày     tháng    năm 2023 của Ủy ban nhân dân tỉnh Thừa Thiên Huế)</v>
      </c>
      <c r="B3" s="225"/>
      <c r="C3" s="225"/>
      <c r="D3" s="225"/>
      <c r="E3" s="225"/>
    </row>
    <row r="4" spans="1:5" ht="57.75" customHeight="1">
      <c r="A4" s="165" t="s">
        <v>0</v>
      </c>
      <c r="B4" s="164" t="s">
        <v>493</v>
      </c>
      <c r="C4" s="168" t="s">
        <v>491</v>
      </c>
      <c r="D4" s="164" t="s">
        <v>28</v>
      </c>
      <c r="E4" s="164" t="s">
        <v>571</v>
      </c>
    </row>
    <row r="5" spans="1:5" ht="18.75">
      <c r="A5" s="103" t="s">
        <v>1</v>
      </c>
      <c r="B5" s="60" t="s">
        <v>243</v>
      </c>
      <c r="C5" s="66"/>
      <c r="D5" s="56"/>
      <c r="E5" s="61">
        <f>SUM(E6:E80)</f>
        <v>185.72637</v>
      </c>
    </row>
    <row r="6" spans="1:5" s="15" customFormat="1" ht="37.5">
      <c r="A6" s="107">
        <v>1</v>
      </c>
      <c r="B6" s="6" t="s">
        <v>89</v>
      </c>
      <c r="C6" s="97" t="s">
        <v>21</v>
      </c>
      <c r="D6" s="97" t="s">
        <v>60</v>
      </c>
      <c r="E6" s="97">
        <v>0.64</v>
      </c>
    </row>
    <row r="7" spans="1:5" s="15" customFormat="1" ht="37.5">
      <c r="A7" s="107">
        <v>2</v>
      </c>
      <c r="B7" s="6" t="s">
        <v>251</v>
      </c>
      <c r="C7" s="97" t="s">
        <v>6</v>
      </c>
      <c r="D7" s="97" t="s">
        <v>53</v>
      </c>
      <c r="E7" s="97">
        <v>0.1</v>
      </c>
    </row>
    <row r="8" spans="1:5" s="15" customFormat="1" ht="37.5">
      <c r="A8" s="107">
        <v>3</v>
      </c>
      <c r="B8" s="8" t="s">
        <v>71</v>
      </c>
      <c r="C8" s="105" t="s">
        <v>17</v>
      </c>
      <c r="D8" s="105" t="s">
        <v>234</v>
      </c>
      <c r="E8" s="97">
        <v>0.3</v>
      </c>
    </row>
    <row r="9" spans="1:5" s="2" customFormat="1" ht="37.5">
      <c r="A9" s="107">
        <v>5</v>
      </c>
      <c r="B9" s="119" t="s">
        <v>334</v>
      </c>
      <c r="C9" s="105" t="s">
        <v>21</v>
      </c>
      <c r="D9" s="56" t="s">
        <v>66</v>
      </c>
      <c r="E9" s="56">
        <v>4.05</v>
      </c>
    </row>
    <row r="10" spans="1:5" s="2" customFormat="1" ht="37.5">
      <c r="A10" s="107">
        <v>6</v>
      </c>
      <c r="B10" s="67" t="s">
        <v>269</v>
      </c>
      <c r="C10" s="77" t="s">
        <v>6</v>
      </c>
      <c r="D10" s="105" t="s">
        <v>53</v>
      </c>
      <c r="E10" s="97">
        <v>0.69</v>
      </c>
    </row>
    <row r="11" spans="1:5" s="2" customFormat="1" ht="37.5">
      <c r="A11" s="107">
        <v>7</v>
      </c>
      <c r="B11" s="119" t="s">
        <v>267</v>
      </c>
      <c r="C11" s="105" t="s">
        <v>6</v>
      </c>
      <c r="D11" s="56" t="s">
        <v>73</v>
      </c>
      <c r="E11" s="56">
        <v>14.02</v>
      </c>
    </row>
    <row r="12" spans="1:5" s="2" customFormat="1" ht="37.5">
      <c r="A12" s="107">
        <v>8</v>
      </c>
      <c r="B12" s="119" t="s">
        <v>268</v>
      </c>
      <c r="C12" s="105" t="s">
        <v>6</v>
      </c>
      <c r="D12" s="56" t="s">
        <v>66</v>
      </c>
      <c r="E12" s="56">
        <v>0.35</v>
      </c>
    </row>
    <row r="13" spans="1:5" s="2" customFormat="1" ht="37.5">
      <c r="A13" s="107">
        <v>9</v>
      </c>
      <c r="B13" s="6" t="s">
        <v>239</v>
      </c>
      <c r="C13" s="97" t="s">
        <v>11</v>
      </c>
      <c r="D13" s="56" t="s">
        <v>73</v>
      </c>
      <c r="E13" s="97">
        <v>7.64</v>
      </c>
    </row>
    <row r="14" spans="1:5" s="2" customFormat="1" ht="37.5">
      <c r="A14" s="107">
        <v>10</v>
      </c>
      <c r="B14" s="8" t="s">
        <v>240</v>
      </c>
      <c r="C14" s="105" t="s">
        <v>6</v>
      </c>
      <c r="D14" s="56" t="s">
        <v>73</v>
      </c>
      <c r="E14" s="97">
        <v>5.198</v>
      </c>
    </row>
    <row r="15" spans="1:5" s="2" customFormat="1" ht="37.5">
      <c r="A15" s="107">
        <v>11</v>
      </c>
      <c r="B15" s="6" t="s">
        <v>206</v>
      </c>
      <c r="C15" s="97" t="s">
        <v>21</v>
      </c>
      <c r="D15" s="84" t="s">
        <v>49</v>
      </c>
      <c r="E15" s="64">
        <v>0.06</v>
      </c>
    </row>
    <row r="16" spans="1:5" s="2" customFormat="1" ht="37.5">
      <c r="A16" s="107">
        <v>12</v>
      </c>
      <c r="B16" s="119" t="s">
        <v>207</v>
      </c>
      <c r="C16" s="97" t="s">
        <v>21</v>
      </c>
      <c r="D16" s="105" t="s">
        <v>69</v>
      </c>
      <c r="E16" s="64">
        <v>0.075</v>
      </c>
    </row>
    <row r="17" spans="1:5" s="2" customFormat="1" ht="37.5">
      <c r="A17" s="107">
        <v>13</v>
      </c>
      <c r="B17" s="6" t="s">
        <v>217</v>
      </c>
      <c r="C17" s="97" t="s">
        <v>17</v>
      </c>
      <c r="D17" s="105" t="s">
        <v>210</v>
      </c>
      <c r="E17" s="24">
        <v>2.55</v>
      </c>
    </row>
    <row r="18" spans="1:5" s="15" customFormat="1" ht="37.5">
      <c r="A18" s="107">
        <v>14</v>
      </c>
      <c r="B18" s="36" t="s">
        <v>175</v>
      </c>
      <c r="C18" s="97" t="s">
        <v>21</v>
      </c>
      <c r="D18" s="24" t="s">
        <v>66</v>
      </c>
      <c r="E18" s="65">
        <v>0.461</v>
      </c>
    </row>
    <row r="19" spans="1:5" s="2" customFormat="1" ht="56.25">
      <c r="A19" s="107">
        <v>15</v>
      </c>
      <c r="B19" s="36" t="s">
        <v>100</v>
      </c>
      <c r="C19" s="97" t="s">
        <v>21</v>
      </c>
      <c r="D19" s="84" t="s">
        <v>236</v>
      </c>
      <c r="E19" s="65">
        <v>0.034</v>
      </c>
    </row>
    <row r="20" spans="1:5" s="15" customFormat="1" ht="37.5">
      <c r="A20" s="107">
        <v>16</v>
      </c>
      <c r="B20" s="119" t="s">
        <v>101</v>
      </c>
      <c r="C20" s="97" t="s">
        <v>21</v>
      </c>
      <c r="D20" s="84" t="s">
        <v>328</v>
      </c>
      <c r="E20" s="65">
        <v>0.021</v>
      </c>
    </row>
    <row r="21" spans="1:5" s="15" customFormat="1" ht="37.5">
      <c r="A21" s="107">
        <v>17</v>
      </c>
      <c r="B21" s="58" t="s">
        <v>176</v>
      </c>
      <c r="C21" s="97" t="s">
        <v>21</v>
      </c>
      <c r="D21" s="84" t="s">
        <v>55</v>
      </c>
      <c r="E21" s="84">
        <v>0.06</v>
      </c>
    </row>
    <row r="22" spans="1:5" s="15" customFormat="1" ht="18.75">
      <c r="A22" s="107">
        <v>18</v>
      </c>
      <c r="B22" s="119" t="s">
        <v>103</v>
      </c>
      <c r="C22" s="97" t="s">
        <v>21</v>
      </c>
      <c r="D22" s="84" t="s">
        <v>55</v>
      </c>
      <c r="E22" s="65">
        <v>0.104</v>
      </c>
    </row>
    <row r="23" spans="1:5" s="15" customFormat="1" ht="37.5">
      <c r="A23" s="107">
        <v>19</v>
      </c>
      <c r="B23" s="58" t="s">
        <v>579</v>
      </c>
      <c r="C23" s="97" t="s">
        <v>21</v>
      </c>
      <c r="D23" s="84" t="s">
        <v>234</v>
      </c>
      <c r="E23" s="65">
        <v>0.015</v>
      </c>
    </row>
    <row r="24" spans="1:5" s="15" customFormat="1" ht="37.5">
      <c r="A24" s="107">
        <v>20</v>
      </c>
      <c r="B24" s="58" t="s">
        <v>580</v>
      </c>
      <c r="C24" s="97" t="s">
        <v>21</v>
      </c>
      <c r="D24" s="84" t="s">
        <v>234</v>
      </c>
      <c r="E24" s="65">
        <v>0.027</v>
      </c>
    </row>
    <row r="25" spans="1:5" s="15" customFormat="1" ht="37.5">
      <c r="A25" s="107">
        <v>21</v>
      </c>
      <c r="B25" s="58" t="s">
        <v>581</v>
      </c>
      <c r="C25" s="97" t="s">
        <v>21</v>
      </c>
      <c r="D25" s="84" t="s">
        <v>234</v>
      </c>
      <c r="E25" s="65">
        <v>0.022</v>
      </c>
    </row>
    <row r="26" spans="1:5" s="15" customFormat="1" ht="18.75">
      <c r="A26" s="107">
        <v>22</v>
      </c>
      <c r="B26" s="58" t="s">
        <v>582</v>
      </c>
      <c r="C26" s="97" t="s">
        <v>21</v>
      </c>
      <c r="D26" s="84" t="s">
        <v>328</v>
      </c>
      <c r="E26" s="65">
        <v>0.017</v>
      </c>
    </row>
    <row r="27" spans="1:5" s="15" customFormat="1" ht="37.5">
      <c r="A27" s="107">
        <v>23</v>
      </c>
      <c r="B27" s="58" t="s">
        <v>583</v>
      </c>
      <c r="C27" s="97" t="s">
        <v>21</v>
      </c>
      <c r="D27" s="84" t="s">
        <v>73</v>
      </c>
      <c r="E27" s="65">
        <v>0.019</v>
      </c>
    </row>
    <row r="28" spans="1:5" s="15" customFormat="1" ht="18.75">
      <c r="A28" s="107">
        <v>24</v>
      </c>
      <c r="B28" s="58" t="s">
        <v>584</v>
      </c>
      <c r="C28" s="97" t="s">
        <v>21</v>
      </c>
      <c r="D28" s="84" t="s">
        <v>234</v>
      </c>
      <c r="E28" s="84">
        <v>0.04</v>
      </c>
    </row>
    <row r="29" spans="1:5" s="15" customFormat="1" ht="37.5">
      <c r="A29" s="107">
        <v>25</v>
      </c>
      <c r="B29" s="6" t="s">
        <v>177</v>
      </c>
      <c r="C29" s="97" t="s">
        <v>21</v>
      </c>
      <c r="D29" s="97" t="s">
        <v>535</v>
      </c>
      <c r="E29" s="97">
        <v>0.83</v>
      </c>
    </row>
    <row r="30" spans="1:5" s="15" customFormat="1" ht="18.75">
      <c r="A30" s="107">
        <v>26</v>
      </c>
      <c r="B30" s="119" t="s">
        <v>178</v>
      </c>
      <c r="C30" s="105" t="s">
        <v>21</v>
      </c>
      <c r="D30" s="97" t="s">
        <v>55</v>
      </c>
      <c r="E30" s="105">
        <v>8.57</v>
      </c>
    </row>
    <row r="31" spans="1:5" s="15" customFormat="1" ht="37.5">
      <c r="A31" s="107">
        <v>27</v>
      </c>
      <c r="B31" s="119" t="s">
        <v>179</v>
      </c>
      <c r="C31" s="105" t="s">
        <v>21</v>
      </c>
      <c r="D31" s="97" t="s">
        <v>180</v>
      </c>
      <c r="E31" s="105">
        <v>16.63</v>
      </c>
    </row>
    <row r="32" spans="1:5" s="15" customFormat="1" ht="37.5">
      <c r="A32" s="107">
        <v>28</v>
      </c>
      <c r="B32" s="10" t="s">
        <v>181</v>
      </c>
      <c r="C32" s="105" t="s">
        <v>21</v>
      </c>
      <c r="D32" s="105" t="s">
        <v>180</v>
      </c>
      <c r="E32" s="105">
        <v>2.4</v>
      </c>
    </row>
    <row r="33" spans="1:5" s="15" customFormat="1" ht="56.25">
      <c r="A33" s="107">
        <v>29</v>
      </c>
      <c r="B33" s="10" t="s">
        <v>182</v>
      </c>
      <c r="C33" s="105" t="s">
        <v>22</v>
      </c>
      <c r="D33" s="97" t="s">
        <v>534</v>
      </c>
      <c r="E33" s="105">
        <v>17.26</v>
      </c>
    </row>
    <row r="34" spans="1:5" s="15" customFormat="1" ht="37.5">
      <c r="A34" s="107">
        <v>30</v>
      </c>
      <c r="B34" s="6" t="s">
        <v>78</v>
      </c>
      <c r="C34" s="97" t="s">
        <v>10</v>
      </c>
      <c r="D34" s="97" t="s">
        <v>57</v>
      </c>
      <c r="E34" s="97">
        <v>1.32</v>
      </c>
    </row>
    <row r="35" spans="1:5" s="15" customFormat="1" ht="18.75">
      <c r="A35" s="107">
        <v>31</v>
      </c>
      <c r="B35" s="8" t="s">
        <v>183</v>
      </c>
      <c r="C35" s="105" t="s">
        <v>21</v>
      </c>
      <c r="D35" s="97" t="s">
        <v>42</v>
      </c>
      <c r="E35" s="97">
        <v>2.4</v>
      </c>
    </row>
    <row r="36" spans="1:5" s="15" customFormat="1" ht="56.25">
      <c r="A36" s="107">
        <v>32</v>
      </c>
      <c r="B36" s="6" t="s">
        <v>241</v>
      </c>
      <c r="C36" s="97" t="s">
        <v>8</v>
      </c>
      <c r="D36" s="105" t="s">
        <v>34</v>
      </c>
      <c r="E36" s="65">
        <v>3.012</v>
      </c>
    </row>
    <row r="37" spans="1:5" s="15" customFormat="1" ht="18.75">
      <c r="A37" s="107">
        <v>33</v>
      </c>
      <c r="B37" s="58" t="s">
        <v>218</v>
      </c>
      <c r="C37" s="72" t="s">
        <v>2</v>
      </c>
      <c r="D37" s="105" t="s">
        <v>35</v>
      </c>
      <c r="E37" s="84">
        <v>12.08</v>
      </c>
    </row>
    <row r="38" spans="1:5" ht="37.5">
      <c r="A38" s="107">
        <v>34</v>
      </c>
      <c r="B38" s="119" t="s">
        <v>113</v>
      </c>
      <c r="C38" s="105" t="s">
        <v>21</v>
      </c>
      <c r="D38" s="105" t="s">
        <v>48</v>
      </c>
      <c r="E38" s="20">
        <v>0.04</v>
      </c>
    </row>
    <row r="39" spans="1:5" ht="37.5">
      <c r="A39" s="107">
        <v>35</v>
      </c>
      <c r="B39" s="119" t="s">
        <v>116</v>
      </c>
      <c r="C39" s="105" t="s">
        <v>7</v>
      </c>
      <c r="D39" s="105" t="s">
        <v>114</v>
      </c>
      <c r="E39" s="106">
        <v>0.17</v>
      </c>
    </row>
    <row r="40" spans="1:5" ht="18.75">
      <c r="A40" s="107">
        <v>36</v>
      </c>
      <c r="B40" s="119" t="s">
        <v>110</v>
      </c>
      <c r="C40" s="105" t="s">
        <v>20</v>
      </c>
      <c r="D40" s="105" t="s">
        <v>35</v>
      </c>
      <c r="E40" s="25">
        <v>0.02</v>
      </c>
    </row>
    <row r="41" spans="1:5" s="45" customFormat="1" ht="37.5">
      <c r="A41" s="107">
        <v>37</v>
      </c>
      <c r="B41" s="8" t="s">
        <v>184</v>
      </c>
      <c r="C41" s="105" t="s">
        <v>21</v>
      </c>
      <c r="D41" s="105" t="s">
        <v>227</v>
      </c>
      <c r="E41" s="97">
        <v>0.62</v>
      </c>
    </row>
    <row r="42" spans="1:5" s="45" customFormat="1" ht="18.75">
      <c r="A42" s="107">
        <v>38</v>
      </c>
      <c r="B42" s="40" t="s">
        <v>104</v>
      </c>
      <c r="C42" s="21" t="s">
        <v>20</v>
      </c>
      <c r="D42" s="21" t="s">
        <v>29</v>
      </c>
      <c r="E42" s="97">
        <v>0.65</v>
      </c>
    </row>
    <row r="43" spans="1:5" s="134" customFormat="1" ht="18.75">
      <c r="A43" s="107">
        <v>39</v>
      </c>
      <c r="B43" s="69" t="s">
        <v>77</v>
      </c>
      <c r="C43" s="78" t="s">
        <v>9</v>
      </c>
      <c r="D43" s="105" t="s">
        <v>29</v>
      </c>
      <c r="E43" s="9">
        <v>0.54</v>
      </c>
    </row>
    <row r="44" spans="1:5" s="135" customFormat="1" ht="18.75">
      <c r="A44" s="107">
        <v>40</v>
      </c>
      <c r="B44" s="68" t="s">
        <v>245</v>
      </c>
      <c r="C44" s="71" t="s">
        <v>21</v>
      </c>
      <c r="D44" s="106" t="s">
        <v>196</v>
      </c>
      <c r="E44" s="70">
        <f>0.01+0.33</f>
        <v>0.34</v>
      </c>
    </row>
    <row r="45" spans="1:5" s="11" customFormat="1" ht="18.75">
      <c r="A45" s="107">
        <v>41</v>
      </c>
      <c r="B45" s="8" t="s">
        <v>246</v>
      </c>
      <c r="C45" s="105" t="s">
        <v>21</v>
      </c>
      <c r="D45" s="106" t="s">
        <v>196</v>
      </c>
      <c r="E45" s="105">
        <f>0.03</f>
        <v>0.03</v>
      </c>
    </row>
    <row r="46" spans="1:5" s="11" customFormat="1" ht="18.75">
      <c r="A46" s="107">
        <v>42</v>
      </c>
      <c r="B46" s="8" t="s">
        <v>247</v>
      </c>
      <c r="C46" s="105" t="s">
        <v>21</v>
      </c>
      <c r="D46" s="106" t="s">
        <v>196</v>
      </c>
      <c r="E46" s="105">
        <v>0.03</v>
      </c>
    </row>
    <row r="47" spans="1:5" ht="18.75">
      <c r="A47" s="107">
        <v>43</v>
      </c>
      <c r="B47" s="8" t="s">
        <v>185</v>
      </c>
      <c r="C47" s="105" t="s">
        <v>22</v>
      </c>
      <c r="D47" s="105" t="s">
        <v>227</v>
      </c>
      <c r="E47" s="105">
        <v>0.36</v>
      </c>
    </row>
    <row r="48" spans="1:5" s="45" customFormat="1" ht="75">
      <c r="A48" s="107">
        <v>44</v>
      </c>
      <c r="B48" s="8" t="s">
        <v>186</v>
      </c>
      <c r="C48" s="105" t="s">
        <v>21</v>
      </c>
      <c r="D48" s="105" t="s">
        <v>227</v>
      </c>
      <c r="E48" s="97">
        <v>41</v>
      </c>
    </row>
    <row r="49" spans="1:5" s="45" customFormat="1" ht="37.5">
      <c r="A49" s="107">
        <v>45</v>
      </c>
      <c r="B49" s="8" t="s">
        <v>585</v>
      </c>
      <c r="C49" s="105" t="s">
        <v>21</v>
      </c>
      <c r="D49" s="105" t="s">
        <v>227</v>
      </c>
      <c r="E49" s="97">
        <f>5.1-3.2</f>
        <v>1.8999999999999995</v>
      </c>
    </row>
    <row r="50" spans="1:5" s="135" customFormat="1" ht="56.25">
      <c r="A50" s="107">
        <v>46</v>
      </c>
      <c r="B50" s="8" t="s">
        <v>187</v>
      </c>
      <c r="C50" s="105" t="s">
        <v>21</v>
      </c>
      <c r="D50" s="105" t="s">
        <v>227</v>
      </c>
      <c r="E50" s="97">
        <v>33.6</v>
      </c>
    </row>
    <row r="51" spans="1:5" s="135" customFormat="1" ht="37.5">
      <c r="A51" s="107">
        <v>47</v>
      </c>
      <c r="B51" s="8" t="s">
        <v>586</v>
      </c>
      <c r="C51" s="105" t="s">
        <v>21</v>
      </c>
      <c r="D51" s="105" t="s">
        <v>227</v>
      </c>
      <c r="E51" s="97">
        <v>2.7</v>
      </c>
    </row>
    <row r="52" spans="1:5" s="15" customFormat="1" ht="37.5">
      <c r="A52" s="227">
        <v>49</v>
      </c>
      <c r="B52" s="228" t="s">
        <v>587</v>
      </c>
      <c r="C52" s="229" t="s">
        <v>21</v>
      </c>
      <c r="D52" s="105" t="s">
        <v>102</v>
      </c>
      <c r="E52" s="65">
        <v>0.20693000000000003</v>
      </c>
    </row>
    <row r="53" spans="1:5" s="15" customFormat="1" ht="18.75">
      <c r="A53" s="227"/>
      <c r="B53" s="228"/>
      <c r="C53" s="230"/>
      <c r="D53" s="106" t="s">
        <v>73</v>
      </c>
      <c r="E53" s="65">
        <v>0.20445</v>
      </c>
    </row>
    <row r="54" spans="1:5" s="15" customFormat="1" ht="18.75">
      <c r="A54" s="227"/>
      <c r="B54" s="228"/>
      <c r="C54" s="230"/>
      <c r="D54" s="106" t="s">
        <v>55</v>
      </c>
      <c r="E54" s="65">
        <v>0.08087000000000001</v>
      </c>
    </row>
    <row r="55" spans="1:5" s="15" customFormat="1" ht="18.75">
      <c r="A55" s="227"/>
      <c r="B55" s="228"/>
      <c r="C55" s="230"/>
      <c r="D55" s="106" t="s">
        <v>59</v>
      </c>
      <c r="E55" s="65">
        <v>0.041839999999999995</v>
      </c>
    </row>
    <row r="56" spans="1:5" s="15" customFormat="1" ht="18.75">
      <c r="A56" s="227"/>
      <c r="B56" s="228"/>
      <c r="C56" s="230"/>
      <c r="D56" s="106" t="s">
        <v>235</v>
      </c>
      <c r="E56" s="65">
        <v>0.01616</v>
      </c>
    </row>
    <row r="57" spans="1:5" s="15" customFormat="1" ht="18.75">
      <c r="A57" s="227"/>
      <c r="B57" s="228"/>
      <c r="C57" s="230"/>
      <c r="D57" s="106" t="s">
        <v>75</v>
      </c>
      <c r="E57" s="65">
        <v>0.0054</v>
      </c>
    </row>
    <row r="58" spans="1:5" s="15" customFormat="1" ht="18.75">
      <c r="A58" s="227"/>
      <c r="B58" s="228"/>
      <c r="C58" s="230"/>
      <c r="D58" s="106" t="s">
        <v>68</v>
      </c>
      <c r="E58" s="65">
        <v>0.014</v>
      </c>
    </row>
    <row r="59" spans="1:5" s="15" customFormat="1" ht="18.75">
      <c r="A59" s="227"/>
      <c r="B59" s="228"/>
      <c r="C59" s="230"/>
      <c r="D59" s="106" t="s">
        <v>69</v>
      </c>
      <c r="E59" s="65">
        <v>0.012209999999999999</v>
      </c>
    </row>
    <row r="60" spans="1:5" s="15" customFormat="1" ht="18.75">
      <c r="A60" s="227"/>
      <c r="B60" s="228"/>
      <c r="C60" s="231"/>
      <c r="D60" s="106" t="s">
        <v>58</v>
      </c>
      <c r="E60" s="65">
        <v>0.01004</v>
      </c>
    </row>
    <row r="61" spans="1:5" s="15" customFormat="1" ht="18.75">
      <c r="A61" s="227">
        <v>50</v>
      </c>
      <c r="B61" s="223" t="s">
        <v>589</v>
      </c>
      <c r="C61" s="229" t="s">
        <v>588</v>
      </c>
      <c r="D61" s="105" t="s">
        <v>44</v>
      </c>
      <c r="E61" s="65">
        <v>0.10304</v>
      </c>
    </row>
    <row r="62" spans="1:5" s="15" customFormat="1" ht="37.5">
      <c r="A62" s="227"/>
      <c r="B62" s="223"/>
      <c r="C62" s="230"/>
      <c r="D62" s="105" t="s">
        <v>52</v>
      </c>
      <c r="E62" s="65">
        <v>0.98787</v>
      </c>
    </row>
    <row r="63" spans="1:5" s="15" customFormat="1" ht="18.75">
      <c r="A63" s="227"/>
      <c r="B63" s="223"/>
      <c r="C63" s="230"/>
      <c r="D63" s="105" t="s">
        <v>59</v>
      </c>
      <c r="E63" s="65">
        <v>0.08272</v>
      </c>
    </row>
    <row r="64" spans="1:5" s="15" customFormat="1" ht="37.5">
      <c r="A64" s="227"/>
      <c r="B64" s="223"/>
      <c r="C64" s="230"/>
      <c r="D64" s="105" t="s">
        <v>31</v>
      </c>
      <c r="E64" s="65">
        <v>0.208</v>
      </c>
    </row>
    <row r="65" spans="1:5" s="15" customFormat="1" ht="37.5">
      <c r="A65" s="227"/>
      <c r="B65" s="223"/>
      <c r="C65" s="230"/>
      <c r="D65" s="105" t="s">
        <v>60</v>
      </c>
      <c r="E65" s="65">
        <v>0.07295</v>
      </c>
    </row>
    <row r="66" spans="1:5" s="15" customFormat="1" ht="37.5">
      <c r="A66" s="227"/>
      <c r="B66" s="223"/>
      <c r="C66" s="230"/>
      <c r="D66" s="105" t="s">
        <v>66</v>
      </c>
      <c r="E66" s="65">
        <v>0.004</v>
      </c>
    </row>
    <row r="67" spans="1:5" s="15" customFormat="1" ht="18.75">
      <c r="A67" s="227"/>
      <c r="B67" s="223"/>
      <c r="C67" s="230"/>
      <c r="D67" s="105" t="s">
        <v>131</v>
      </c>
      <c r="E67" s="65">
        <v>0.034</v>
      </c>
    </row>
    <row r="68" spans="1:5" s="15" customFormat="1" ht="37.5">
      <c r="A68" s="227"/>
      <c r="B68" s="223"/>
      <c r="C68" s="230"/>
      <c r="D68" s="105" t="s">
        <v>51</v>
      </c>
      <c r="E68" s="65">
        <v>0.22141999999999998</v>
      </c>
    </row>
    <row r="69" spans="1:5" s="15" customFormat="1" ht="18.75">
      <c r="A69" s="227"/>
      <c r="B69" s="223"/>
      <c r="C69" s="230"/>
      <c r="D69" s="105" t="s">
        <v>55</v>
      </c>
      <c r="E69" s="65">
        <v>0.09033</v>
      </c>
    </row>
    <row r="70" spans="1:5" s="15" customFormat="1" ht="37.5">
      <c r="A70" s="227"/>
      <c r="B70" s="223"/>
      <c r="C70" s="230"/>
      <c r="D70" s="105" t="s">
        <v>49</v>
      </c>
      <c r="E70" s="65">
        <v>0.053</v>
      </c>
    </row>
    <row r="71" spans="1:5" s="15" customFormat="1" ht="18.75">
      <c r="A71" s="227"/>
      <c r="B71" s="223"/>
      <c r="C71" s="230"/>
      <c r="D71" s="105" t="s">
        <v>58</v>
      </c>
      <c r="E71" s="65">
        <v>0.013</v>
      </c>
    </row>
    <row r="72" spans="1:5" s="15" customFormat="1" ht="18.75">
      <c r="A72" s="227"/>
      <c r="B72" s="223"/>
      <c r="C72" s="230"/>
      <c r="D72" s="105" t="s">
        <v>42</v>
      </c>
      <c r="E72" s="65">
        <v>0.1045</v>
      </c>
    </row>
    <row r="73" spans="1:5" s="15" customFormat="1" ht="37.5">
      <c r="A73" s="227"/>
      <c r="B73" s="223"/>
      <c r="C73" s="230"/>
      <c r="D73" s="105" t="s">
        <v>75</v>
      </c>
      <c r="E73" s="65">
        <v>0.01103</v>
      </c>
    </row>
    <row r="74" spans="1:5" s="15" customFormat="1" ht="18.75">
      <c r="A74" s="227"/>
      <c r="B74" s="223"/>
      <c r="C74" s="230"/>
      <c r="D74" s="105" t="s">
        <v>70</v>
      </c>
      <c r="E74" s="65">
        <v>0.0091</v>
      </c>
    </row>
    <row r="75" spans="1:5" s="15" customFormat="1" ht="18.75">
      <c r="A75" s="227"/>
      <c r="B75" s="223"/>
      <c r="C75" s="230"/>
      <c r="D75" s="105" t="s">
        <v>193</v>
      </c>
      <c r="E75" s="65">
        <v>0.01</v>
      </c>
    </row>
    <row r="76" spans="1:5" s="15" customFormat="1" ht="18.75">
      <c r="A76" s="227"/>
      <c r="B76" s="223"/>
      <c r="C76" s="230"/>
      <c r="D76" s="105" t="s">
        <v>50</v>
      </c>
      <c r="E76" s="65">
        <v>0.0055</v>
      </c>
    </row>
    <row r="77" spans="1:5" s="15" customFormat="1" ht="18.75">
      <c r="A77" s="227"/>
      <c r="B77" s="223"/>
      <c r="C77" s="230"/>
      <c r="D77" s="105" t="s">
        <v>235</v>
      </c>
      <c r="E77" s="65">
        <v>0.059789999999999996</v>
      </c>
    </row>
    <row r="78" spans="1:5" s="15" customFormat="1" ht="37.5">
      <c r="A78" s="227"/>
      <c r="B78" s="223"/>
      <c r="C78" s="230"/>
      <c r="D78" s="105" t="s">
        <v>475</v>
      </c>
      <c r="E78" s="65">
        <v>0.01022</v>
      </c>
    </row>
    <row r="79" spans="1:5" s="15" customFormat="1" ht="37.5">
      <c r="A79" s="227"/>
      <c r="B79" s="223"/>
      <c r="C79" s="230"/>
      <c r="D79" s="105" t="s">
        <v>68</v>
      </c>
      <c r="E79" s="65">
        <v>0.019</v>
      </c>
    </row>
    <row r="80" spans="1:5" s="15" customFormat="1" ht="18.75">
      <c r="A80" s="227"/>
      <c r="B80" s="223"/>
      <c r="C80" s="231"/>
      <c r="D80" s="105" t="s">
        <v>476</v>
      </c>
      <c r="E80" s="65">
        <v>0.04</v>
      </c>
    </row>
    <row r="81" spans="1:5" ht="18.75">
      <c r="A81" s="103" t="s">
        <v>27</v>
      </c>
      <c r="B81" s="60" t="s">
        <v>397</v>
      </c>
      <c r="C81" s="66"/>
      <c r="D81" s="105"/>
      <c r="E81" s="108">
        <f>SUM(E82:E162)</f>
        <v>204.32478000000003</v>
      </c>
    </row>
    <row r="82" spans="1:5" s="15" customFormat="1" ht="37.5">
      <c r="A82" s="105">
        <v>1</v>
      </c>
      <c r="B82" s="123" t="s">
        <v>297</v>
      </c>
      <c r="C82" s="124" t="s">
        <v>11</v>
      </c>
      <c r="D82" s="105" t="s">
        <v>102</v>
      </c>
      <c r="E82" s="56">
        <v>10.18</v>
      </c>
    </row>
    <row r="83" spans="1:5" s="15" customFormat="1" ht="37.5">
      <c r="A83" s="105">
        <v>2</v>
      </c>
      <c r="B83" s="6" t="s">
        <v>590</v>
      </c>
      <c r="C83" s="97" t="s">
        <v>6</v>
      </c>
      <c r="D83" s="97" t="s">
        <v>53</v>
      </c>
      <c r="E83" s="32">
        <v>0.133</v>
      </c>
    </row>
    <row r="84" spans="1:5" s="15" customFormat="1" ht="37.5">
      <c r="A84" s="105">
        <v>3</v>
      </c>
      <c r="B84" s="119" t="s">
        <v>591</v>
      </c>
      <c r="C84" s="105" t="s">
        <v>6</v>
      </c>
      <c r="D84" s="56" t="s">
        <v>73</v>
      </c>
      <c r="E84" s="56">
        <v>7.04</v>
      </c>
    </row>
    <row r="85" spans="1:5" s="15" customFormat="1" ht="37.5">
      <c r="A85" s="105">
        <v>4</v>
      </c>
      <c r="B85" s="119" t="s">
        <v>592</v>
      </c>
      <c r="C85" s="105" t="s">
        <v>6</v>
      </c>
      <c r="D85" s="56" t="s">
        <v>42</v>
      </c>
      <c r="E85" s="56">
        <v>3.54</v>
      </c>
    </row>
    <row r="86" spans="1:5" s="15" customFormat="1" ht="37.5">
      <c r="A86" s="105">
        <v>5</v>
      </c>
      <c r="B86" s="119" t="s">
        <v>593</v>
      </c>
      <c r="C86" s="105" t="s">
        <v>9</v>
      </c>
      <c r="D86" s="56" t="s">
        <v>42</v>
      </c>
      <c r="E86" s="56">
        <v>3.71</v>
      </c>
    </row>
    <row r="87" spans="1:5" s="15" customFormat="1" ht="18.75">
      <c r="A87" s="105">
        <v>6</v>
      </c>
      <c r="B87" s="119" t="s">
        <v>309</v>
      </c>
      <c r="C87" s="105" t="s">
        <v>6</v>
      </c>
      <c r="D87" s="56" t="s">
        <v>114</v>
      </c>
      <c r="E87" s="56">
        <v>63</v>
      </c>
    </row>
    <row r="88" spans="1:5" s="15" customFormat="1" ht="18.75">
      <c r="A88" s="105">
        <v>7</v>
      </c>
      <c r="B88" s="119" t="s">
        <v>310</v>
      </c>
      <c r="C88" s="105" t="s">
        <v>6</v>
      </c>
      <c r="D88" s="56" t="s">
        <v>55</v>
      </c>
      <c r="E88" s="56">
        <v>0.5</v>
      </c>
    </row>
    <row r="89" spans="1:5" s="15" customFormat="1" ht="37.5">
      <c r="A89" s="105">
        <v>8</v>
      </c>
      <c r="B89" s="119" t="s">
        <v>311</v>
      </c>
      <c r="C89" s="105" t="s">
        <v>6</v>
      </c>
      <c r="D89" s="56" t="s">
        <v>196</v>
      </c>
      <c r="E89" s="56">
        <v>0.6</v>
      </c>
    </row>
    <row r="90" spans="1:5" s="15" customFormat="1" ht="37.5">
      <c r="A90" s="105">
        <v>9</v>
      </c>
      <c r="B90" s="119" t="s">
        <v>312</v>
      </c>
      <c r="C90" s="105" t="s">
        <v>13</v>
      </c>
      <c r="D90" s="56" t="s">
        <v>50</v>
      </c>
      <c r="E90" s="56">
        <v>0.49</v>
      </c>
    </row>
    <row r="91" spans="1:5" s="15" customFormat="1" ht="18.75">
      <c r="A91" s="105">
        <v>10</v>
      </c>
      <c r="B91" s="119" t="s">
        <v>313</v>
      </c>
      <c r="C91" s="105" t="s">
        <v>6</v>
      </c>
      <c r="D91" s="56" t="s">
        <v>131</v>
      </c>
      <c r="E91" s="56">
        <v>2.5</v>
      </c>
    </row>
    <row r="92" spans="1:5" s="15" customFormat="1" ht="37.5">
      <c r="A92" s="105">
        <v>11</v>
      </c>
      <c r="B92" s="119" t="s">
        <v>314</v>
      </c>
      <c r="C92" s="105" t="s">
        <v>6</v>
      </c>
      <c r="D92" s="56" t="s">
        <v>66</v>
      </c>
      <c r="E92" s="56">
        <v>0.42</v>
      </c>
    </row>
    <row r="93" spans="1:5" s="15" customFormat="1" ht="37.5">
      <c r="A93" s="105">
        <v>12</v>
      </c>
      <c r="B93" s="119" t="s">
        <v>315</v>
      </c>
      <c r="C93" s="105" t="s">
        <v>13</v>
      </c>
      <c r="D93" s="56" t="s">
        <v>66</v>
      </c>
      <c r="E93" s="56">
        <v>2.3</v>
      </c>
    </row>
    <row r="94" spans="1:5" s="15" customFormat="1" ht="37.5">
      <c r="A94" s="105">
        <v>13</v>
      </c>
      <c r="B94" s="119" t="s">
        <v>316</v>
      </c>
      <c r="C94" s="105" t="s">
        <v>9</v>
      </c>
      <c r="D94" s="56" t="s">
        <v>131</v>
      </c>
      <c r="E94" s="56">
        <v>0.59</v>
      </c>
    </row>
    <row r="95" spans="1:5" s="15" customFormat="1" ht="37.5">
      <c r="A95" s="105">
        <v>14</v>
      </c>
      <c r="B95" s="119" t="s">
        <v>317</v>
      </c>
      <c r="C95" s="105" t="s">
        <v>6</v>
      </c>
      <c r="D95" s="56" t="s">
        <v>289</v>
      </c>
      <c r="E95" s="56">
        <v>2.5</v>
      </c>
    </row>
    <row r="96" spans="1:5" s="15" customFormat="1" ht="37.5">
      <c r="A96" s="105">
        <v>15</v>
      </c>
      <c r="B96" s="119" t="s">
        <v>318</v>
      </c>
      <c r="C96" s="105" t="s">
        <v>7</v>
      </c>
      <c r="D96" s="56" t="s">
        <v>319</v>
      </c>
      <c r="E96" s="56">
        <v>0.2</v>
      </c>
    </row>
    <row r="97" spans="1:5" s="15" customFormat="1" ht="56.25">
      <c r="A97" s="105">
        <v>16</v>
      </c>
      <c r="B97" s="6" t="s">
        <v>125</v>
      </c>
      <c r="C97" s="97" t="s">
        <v>450</v>
      </c>
      <c r="D97" s="105" t="s">
        <v>227</v>
      </c>
      <c r="E97" s="97">
        <v>39.6</v>
      </c>
    </row>
    <row r="98" spans="1:5" s="130" customFormat="1" ht="37.5">
      <c r="A98" s="105">
        <v>17</v>
      </c>
      <c r="B98" s="119" t="s">
        <v>295</v>
      </c>
      <c r="C98" s="105" t="s">
        <v>13</v>
      </c>
      <c r="D98" s="105" t="s">
        <v>227</v>
      </c>
      <c r="E98" s="97">
        <v>21.6</v>
      </c>
    </row>
    <row r="99" spans="1:5" s="15" customFormat="1" ht="37.5">
      <c r="A99" s="105">
        <v>18</v>
      </c>
      <c r="B99" s="119" t="s">
        <v>532</v>
      </c>
      <c r="C99" s="105" t="s">
        <v>21</v>
      </c>
      <c r="D99" s="106" t="s">
        <v>69</v>
      </c>
      <c r="E99" s="106">
        <v>0.463</v>
      </c>
    </row>
    <row r="100" spans="1:5" s="15" customFormat="1" ht="18.75">
      <c r="A100" s="105">
        <v>19</v>
      </c>
      <c r="B100" s="119" t="s">
        <v>248</v>
      </c>
      <c r="C100" s="105" t="s">
        <v>21</v>
      </c>
      <c r="D100" s="106" t="s">
        <v>42</v>
      </c>
      <c r="E100" s="106">
        <v>0.044</v>
      </c>
    </row>
    <row r="101" spans="1:5" s="15" customFormat="1" ht="18.75">
      <c r="A101" s="105">
        <v>20</v>
      </c>
      <c r="B101" s="119" t="s">
        <v>249</v>
      </c>
      <c r="C101" s="105" t="s">
        <v>21</v>
      </c>
      <c r="D101" s="106" t="s">
        <v>42</v>
      </c>
      <c r="E101" s="106">
        <v>0.026</v>
      </c>
    </row>
    <row r="102" spans="1:5" s="15" customFormat="1" ht="37.5">
      <c r="A102" s="105">
        <v>21</v>
      </c>
      <c r="B102" s="127" t="s">
        <v>341</v>
      </c>
      <c r="C102" s="128" t="s">
        <v>21</v>
      </c>
      <c r="D102" s="128" t="s">
        <v>42</v>
      </c>
      <c r="E102" s="129">
        <v>0.61</v>
      </c>
    </row>
    <row r="103" spans="1:5" s="15" customFormat="1" ht="37.5">
      <c r="A103" s="105">
        <v>22</v>
      </c>
      <c r="B103" s="8" t="s">
        <v>385</v>
      </c>
      <c r="C103" s="105" t="s">
        <v>15</v>
      </c>
      <c r="D103" s="97" t="s">
        <v>48</v>
      </c>
      <c r="E103" s="97">
        <f>(5900+35953)/10000</f>
        <v>4.1853</v>
      </c>
    </row>
    <row r="104" spans="1:5" s="15" customFormat="1" ht="37.5">
      <c r="A104" s="105">
        <v>23</v>
      </c>
      <c r="B104" s="8" t="s">
        <v>386</v>
      </c>
      <c r="C104" s="106" t="s">
        <v>23</v>
      </c>
      <c r="D104" s="106" t="s">
        <v>34</v>
      </c>
      <c r="E104" s="25">
        <v>10</v>
      </c>
    </row>
    <row r="105" spans="1:5" s="15" customFormat="1" ht="18.75">
      <c r="A105" s="105">
        <v>24</v>
      </c>
      <c r="B105" s="125" t="s">
        <v>388</v>
      </c>
      <c r="C105" s="126" t="s">
        <v>21</v>
      </c>
      <c r="D105" s="105" t="s">
        <v>70</v>
      </c>
      <c r="E105" s="62">
        <f>550/10000</f>
        <v>0.055</v>
      </c>
    </row>
    <row r="106" spans="1:5" s="15" customFormat="1" ht="18.75">
      <c r="A106" s="105">
        <v>25</v>
      </c>
      <c r="B106" s="6" t="s">
        <v>124</v>
      </c>
      <c r="C106" s="97" t="s">
        <v>13</v>
      </c>
      <c r="D106" s="105" t="s">
        <v>59</v>
      </c>
      <c r="E106" s="106">
        <v>0.75</v>
      </c>
    </row>
    <row r="107" spans="1:5" s="15" customFormat="1" ht="37.5">
      <c r="A107" s="105">
        <v>26</v>
      </c>
      <c r="B107" s="67" t="s">
        <v>252</v>
      </c>
      <c r="C107" s="77" t="s">
        <v>6</v>
      </c>
      <c r="D107" s="122" t="s">
        <v>67</v>
      </c>
      <c r="E107" s="106">
        <v>0.068</v>
      </c>
    </row>
    <row r="108" spans="1:5" s="15" customFormat="1" ht="37.5">
      <c r="A108" s="105">
        <v>27</v>
      </c>
      <c r="B108" s="67" t="s">
        <v>253</v>
      </c>
      <c r="C108" s="77" t="s">
        <v>6</v>
      </c>
      <c r="D108" s="122" t="s">
        <v>60</v>
      </c>
      <c r="E108" s="106">
        <v>0.138</v>
      </c>
    </row>
    <row r="109" spans="1:5" s="15" customFormat="1" ht="56.25">
      <c r="A109" s="105">
        <v>28</v>
      </c>
      <c r="B109" s="8" t="s">
        <v>254</v>
      </c>
      <c r="C109" s="105" t="s">
        <v>326</v>
      </c>
      <c r="D109" s="122" t="s">
        <v>42</v>
      </c>
      <c r="E109" s="106">
        <v>3.13</v>
      </c>
    </row>
    <row r="110" spans="1:5" s="3" customFormat="1" ht="37.5">
      <c r="A110" s="105">
        <v>29</v>
      </c>
      <c r="B110" s="39" t="s">
        <v>153</v>
      </c>
      <c r="C110" s="73" t="s">
        <v>21</v>
      </c>
      <c r="D110" s="105" t="s">
        <v>44</v>
      </c>
      <c r="E110" s="97">
        <v>0.33</v>
      </c>
    </row>
    <row r="111" spans="1:5" s="3" customFormat="1" ht="37.5">
      <c r="A111" s="105">
        <v>30</v>
      </c>
      <c r="B111" s="39" t="s">
        <v>594</v>
      </c>
      <c r="C111" s="73" t="s">
        <v>10</v>
      </c>
      <c r="D111" s="105" t="s">
        <v>47</v>
      </c>
      <c r="E111" s="97">
        <v>0.33</v>
      </c>
    </row>
    <row r="112" spans="1:5" s="15" customFormat="1" ht="37.5">
      <c r="A112" s="105">
        <v>31</v>
      </c>
      <c r="B112" s="8" t="s">
        <v>168</v>
      </c>
      <c r="C112" s="105" t="s">
        <v>21</v>
      </c>
      <c r="D112" s="97" t="s">
        <v>196</v>
      </c>
      <c r="E112" s="176">
        <v>3.18</v>
      </c>
    </row>
    <row r="113" spans="1:5" s="15" customFormat="1" ht="37.5">
      <c r="A113" s="105">
        <v>32</v>
      </c>
      <c r="B113" s="8" t="s">
        <v>306</v>
      </c>
      <c r="C113" s="105" t="s">
        <v>20</v>
      </c>
      <c r="D113" s="106" t="s">
        <v>46</v>
      </c>
      <c r="E113" s="106">
        <v>0.35</v>
      </c>
    </row>
    <row r="114" spans="1:5" s="15" customFormat="1" ht="37.5">
      <c r="A114" s="105">
        <v>33</v>
      </c>
      <c r="B114" s="8" t="s">
        <v>595</v>
      </c>
      <c r="C114" s="105" t="s">
        <v>20</v>
      </c>
      <c r="D114" s="106" t="s">
        <v>46</v>
      </c>
      <c r="E114" s="106">
        <v>0.23</v>
      </c>
    </row>
    <row r="115" spans="1:5" s="15" customFormat="1" ht="18.75">
      <c r="A115" s="105">
        <v>34</v>
      </c>
      <c r="B115" s="8" t="s">
        <v>255</v>
      </c>
      <c r="C115" s="105" t="s">
        <v>21</v>
      </c>
      <c r="D115" s="106" t="s">
        <v>48</v>
      </c>
      <c r="E115" s="106">
        <v>1.74</v>
      </c>
    </row>
    <row r="116" spans="1:5" s="15" customFormat="1" ht="75">
      <c r="A116" s="105">
        <v>35</v>
      </c>
      <c r="B116" s="8" t="s">
        <v>304</v>
      </c>
      <c r="C116" s="105" t="s">
        <v>21</v>
      </c>
      <c r="D116" s="105" t="s">
        <v>55</v>
      </c>
      <c r="E116" s="97">
        <v>1.23</v>
      </c>
    </row>
    <row r="117" spans="1:5" s="3" customFormat="1" ht="37.5">
      <c r="A117" s="105">
        <v>36</v>
      </c>
      <c r="B117" s="39" t="s">
        <v>79</v>
      </c>
      <c r="C117" s="73" t="s">
        <v>13</v>
      </c>
      <c r="D117" s="105" t="s">
        <v>533</v>
      </c>
      <c r="E117" s="97">
        <v>11</v>
      </c>
    </row>
    <row r="118" spans="1:5" s="135" customFormat="1" ht="37.5">
      <c r="A118" s="105">
        <v>37</v>
      </c>
      <c r="B118" s="10" t="s">
        <v>120</v>
      </c>
      <c r="C118" s="105" t="s">
        <v>9</v>
      </c>
      <c r="D118" s="97" t="s">
        <v>45</v>
      </c>
      <c r="E118" s="97">
        <v>0.34</v>
      </c>
    </row>
    <row r="119" spans="1:5" s="15" customFormat="1" ht="18.75">
      <c r="A119" s="105">
        <v>38</v>
      </c>
      <c r="B119" s="8" t="s">
        <v>271</v>
      </c>
      <c r="C119" s="105" t="s">
        <v>11</v>
      </c>
      <c r="D119" s="106" t="s">
        <v>114</v>
      </c>
      <c r="E119" s="106">
        <v>0.38</v>
      </c>
    </row>
    <row r="120" spans="1:5" s="15" customFormat="1" ht="18.75">
      <c r="A120" s="105">
        <v>39</v>
      </c>
      <c r="B120" s="8" t="s">
        <v>270</v>
      </c>
      <c r="C120" s="105" t="s">
        <v>13</v>
      </c>
      <c r="D120" s="106" t="s">
        <v>114</v>
      </c>
      <c r="E120" s="106">
        <v>0.17</v>
      </c>
    </row>
    <row r="121" spans="1:5" s="15" customFormat="1" ht="18.75">
      <c r="A121" s="105">
        <v>40</v>
      </c>
      <c r="B121" s="119" t="s">
        <v>257</v>
      </c>
      <c r="C121" s="105" t="s">
        <v>13</v>
      </c>
      <c r="D121" s="106" t="s">
        <v>45</v>
      </c>
      <c r="E121" s="106">
        <v>0.55</v>
      </c>
    </row>
    <row r="122" spans="1:5" s="15" customFormat="1" ht="18.75">
      <c r="A122" s="105">
        <v>41</v>
      </c>
      <c r="B122" s="119" t="s">
        <v>256</v>
      </c>
      <c r="C122" s="105" t="s">
        <v>13</v>
      </c>
      <c r="D122" s="106" t="s">
        <v>45</v>
      </c>
      <c r="E122" s="106">
        <v>0.25</v>
      </c>
    </row>
    <row r="123" spans="1:5" s="15" customFormat="1" ht="37.5">
      <c r="A123" s="227">
        <v>42</v>
      </c>
      <c r="B123" s="223" t="s">
        <v>596</v>
      </c>
      <c r="C123" s="229" t="s">
        <v>327</v>
      </c>
      <c r="D123" s="105" t="s">
        <v>52</v>
      </c>
      <c r="E123" s="65">
        <v>0.057</v>
      </c>
    </row>
    <row r="124" spans="1:5" s="15" customFormat="1" ht="18.75">
      <c r="A124" s="227"/>
      <c r="B124" s="223"/>
      <c r="C124" s="230"/>
      <c r="D124" s="106" t="s">
        <v>50</v>
      </c>
      <c r="E124" s="65">
        <v>0.015</v>
      </c>
    </row>
    <row r="125" spans="1:5" s="15" customFormat="1" ht="18.75">
      <c r="A125" s="227"/>
      <c r="B125" s="223"/>
      <c r="C125" s="230"/>
      <c r="D125" s="106" t="s">
        <v>73</v>
      </c>
      <c r="E125" s="65">
        <v>0.04</v>
      </c>
    </row>
    <row r="126" spans="1:5" s="15" customFormat="1" ht="18.75">
      <c r="A126" s="227"/>
      <c r="B126" s="223"/>
      <c r="C126" s="230"/>
      <c r="D126" s="106" t="s">
        <v>69</v>
      </c>
      <c r="E126" s="65">
        <v>0.059</v>
      </c>
    </row>
    <row r="127" spans="1:5" s="15" customFormat="1" ht="18.75">
      <c r="A127" s="227"/>
      <c r="B127" s="223"/>
      <c r="C127" s="230"/>
      <c r="D127" s="106" t="s">
        <v>34</v>
      </c>
      <c r="E127" s="65">
        <v>0.06556000000000001</v>
      </c>
    </row>
    <row r="128" spans="1:5" s="15" customFormat="1" ht="18.75">
      <c r="A128" s="227"/>
      <c r="B128" s="223"/>
      <c r="C128" s="230"/>
      <c r="D128" s="106" t="s">
        <v>45</v>
      </c>
      <c r="E128" s="65">
        <v>0.144</v>
      </c>
    </row>
    <row r="129" spans="1:5" s="15" customFormat="1" ht="18.75">
      <c r="A129" s="227"/>
      <c r="B129" s="223"/>
      <c r="C129" s="230"/>
      <c r="D129" s="106" t="s">
        <v>65</v>
      </c>
      <c r="E129" s="65">
        <v>0.04</v>
      </c>
    </row>
    <row r="130" spans="1:5" s="15" customFormat="1" ht="18.75">
      <c r="A130" s="227"/>
      <c r="B130" s="223"/>
      <c r="C130" s="230"/>
      <c r="D130" s="106" t="s">
        <v>196</v>
      </c>
      <c r="E130" s="65">
        <v>0.02</v>
      </c>
    </row>
    <row r="131" spans="1:5" s="15" customFormat="1" ht="18.75">
      <c r="A131" s="227"/>
      <c r="B131" s="223"/>
      <c r="C131" s="230"/>
      <c r="D131" s="106" t="s">
        <v>48</v>
      </c>
      <c r="E131" s="65">
        <v>0.035230000000000004</v>
      </c>
    </row>
    <row r="132" spans="1:5" s="15" customFormat="1" ht="18.75">
      <c r="A132" s="227"/>
      <c r="B132" s="223"/>
      <c r="C132" s="230"/>
      <c r="D132" s="106" t="s">
        <v>227</v>
      </c>
      <c r="E132" s="65">
        <v>0.12982</v>
      </c>
    </row>
    <row r="133" spans="1:5" s="15" customFormat="1" ht="18.75">
      <c r="A133" s="227"/>
      <c r="B133" s="223"/>
      <c r="C133" s="230"/>
      <c r="D133" s="106" t="s">
        <v>319</v>
      </c>
      <c r="E133" s="65">
        <v>0.035</v>
      </c>
    </row>
    <row r="134" spans="1:5" s="15" customFormat="1" ht="18.75">
      <c r="A134" s="227"/>
      <c r="B134" s="223"/>
      <c r="C134" s="231"/>
      <c r="D134" s="106" t="s">
        <v>29</v>
      </c>
      <c r="E134" s="65">
        <v>0.1029</v>
      </c>
    </row>
    <row r="135" spans="1:5" s="15" customFormat="1" ht="37.5">
      <c r="A135" s="223">
        <v>43</v>
      </c>
      <c r="B135" s="228" t="s">
        <v>490</v>
      </c>
      <c r="C135" s="229" t="s">
        <v>327</v>
      </c>
      <c r="D135" s="105" t="s">
        <v>342</v>
      </c>
      <c r="E135" s="62">
        <v>1.8957100000000002</v>
      </c>
    </row>
    <row r="136" spans="1:5" s="15" customFormat="1" ht="18.75">
      <c r="A136" s="223"/>
      <c r="B136" s="228"/>
      <c r="C136" s="230"/>
      <c r="D136" s="105" t="s">
        <v>343</v>
      </c>
      <c r="E136" s="62">
        <v>0.092</v>
      </c>
    </row>
    <row r="137" spans="1:5" s="15" customFormat="1" ht="18.75">
      <c r="A137" s="223"/>
      <c r="B137" s="228"/>
      <c r="C137" s="230"/>
      <c r="D137" s="105" t="s">
        <v>344</v>
      </c>
      <c r="E137" s="62">
        <v>0.10787000000000001</v>
      </c>
    </row>
    <row r="138" spans="1:5" s="15" customFormat="1" ht="18.75">
      <c r="A138" s="223"/>
      <c r="B138" s="228"/>
      <c r="C138" s="230"/>
      <c r="D138" s="105" t="s">
        <v>59</v>
      </c>
      <c r="E138" s="62">
        <v>0.06175</v>
      </c>
    </row>
    <row r="139" spans="1:5" s="15" customFormat="1" ht="37.5">
      <c r="A139" s="223"/>
      <c r="B139" s="228"/>
      <c r="C139" s="230"/>
      <c r="D139" s="105" t="s">
        <v>345</v>
      </c>
      <c r="E139" s="62">
        <v>0.1716</v>
      </c>
    </row>
    <row r="140" spans="1:5" s="15" customFormat="1" ht="18.75">
      <c r="A140" s="223"/>
      <c r="B140" s="228"/>
      <c r="C140" s="230"/>
      <c r="D140" s="105" t="s">
        <v>346</v>
      </c>
      <c r="E140" s="62">
        <v>0.15331</v>
      </c>
    </row>
    <row r="141" spans="1:5" s="15" customFormat="1" ht="18.75">
      <c r="A141" s="223"/>
      <c r="B141" s="228"/>
      <c r="C141" s="230"/>
      <c r="D141" s="105" t="s">
        <v>347</v>
      </c>
      <c r="E141" s="62">
        <v>0.08138</v>
      </c>
    </row>
    <row r="142" spans="1:5" s="15" customFormat="1" ht="18.75">
      <c r="A142" s="223"/>
      <c r="B142" s="228"/>
      <c r="C142" s="230"/>
      <c r="D142" s="105" t="s">
        <v>348</v>
      </c>
      <c r="E142" s="62">
        <v>0.09227</v>
      </c>
    </row>
    <row r="143" spans="1:5" s="15" customFormat="1" ht="37.5">
      <c r="A143" s="223"/>
      <c r="B143" s="228"/>
      <c r="C143" s="230"/>
      <c r="D143" s="105" t="s">
        <v>477</v>
      </c>
      <c r="E143" s="62">
        <v>0.00821</v>
      </c>
    </row>
    <row r="144" spans="1:5" s="15" customFormat="1" ht="37.5">
      <c r="A144" s="223"/>
      <c r="B144" s="228"/>
      <c r="C144" s="230"/>
      <c r="D144" s="105" t="s">
        <v>349</v>
      </c>
      <c r="E144" s="62">
        <v>0.011859999999999999</v>
      </c>
    </row>
    <row r="145" spans="1:5" s="15" customFormat="1" ht="37.5">
      <c r="A145" s="223"/>
      <c r="B145" s="228"/>
      <c r="C145" s="230"/>
      <c r="D145" s="105" t="s">
        <v>350</v>
      </c>
      <c r="E145" s="62">
        <v>0.06489</v>
      </c>
    </row>
    <row r="146" spans="1:5" s="15" customFormat="1" ht="18.75">
      <c r="A146" s="223"/>
      <c r="B146" s="228"/>
      <c r="C146" s="230"/>
      <c r="D146" s="105" t="s">
        <v>489</v>
      </c>
      <c r="E146" s="62">
        <v>0.057679999999999995</v>
      </c>
    </row>
    <row r="147" spans="1:5" s="15" customFormat="1" ht="37.5">
      <c r="A147" s="223"/>
      <c r="B147" s="228"/>
      <c r="C147" s="230"/>
      <c r="D147" s="105" t="s">
        <v>351</v>
      </c>
      <c r="E147" s="62">
        <v>0.07929</v>
      </c>
    </row>
    <row r="148" spans="1:5" s="15" customFormat="1" ht="18.75">
      <c r="A148" s="223"/>
      <c r="B148" s="228"/>
      <c r="C148" s="230"/>
      <c r="D148" s="105" t="s">
        <v>352</v>
      </c>
      <c r="E148" s="62">
        <v>0.19025</v>
      </c>
    </row>
    <row r="149" spans="1:5" s="15" customFormat="1" ht="37.5">
      <c r="A149" s="223"/>
      <c r="B149" s="228"/>
      <c r="C149" s="230"/>
      <c r="D149" s="105" t="s">
        <v>353</v>
      </c>
      <c r="E149" s="62">
        <v>0.03676</v>
      </c>
    </row>
    <row r="150" spans="1:5" s="15" customFormat="1" ht="37.5">
      <c r="A150" s="223"/>
      <c r="B150" s="228"/>
      <c r="C150" s="230"/>
      <c r="D150" s="105" t="s">
        <v>354</v>
      </c>
      <c r="E150" s="62">
        <v>0.031</v>
      </c>
    </row>
    <row r="151" spans="1:5" s="15" customFormat="1" ht="18.75">
      <c r="A151" s="223"/>
      <c r="B151" s="228"/>
      <c r="C151" s="230"/>
      <c r="D151" s="105" t="s">
        <v>355</v>
      </c>
      <c r="E151" s="62">
        <v>0.0086</v>
      </c>
    </row>
    <row r="152" spans="1:5" s="15" customFormat="1" ht="37.5">
      <c r="A152" s="223"/>
      <c r="B152" s="228"/>
      <c r="C152" s="230"/>
      <c r="D152" s="105" t="s">
        <v>194</v>
      </c>
      <c r="E152" s="62">
        <v>0.17979</v>
      </c>
    </row>
    <row r="153" spans="1:5" s="15" customFormat="1" ht="37.5">
      <c r="A153" s="223"/>
      <c r="B153" s="228"/>
      <c r="C153" s="230"/>
      <c r="D153" s="105" t="s">
        <v>356</v>
      </c>
      <c r="E153" s="59">
        <v>0.07795</v>
      </c>
    </row>
    <row r="154" spans="1:5" s="15" customFormat="1" ht="37.5">
      <c r="A154" s="223"/>
      <c r="B154" s="228"/>
      <c r="C154" s="230"/>
      <c r="D154" s="105" t="s">
        <v>357</v>
      </c>
      <c r="E154" s="32">
        <v>0.0788</v>
      </c>
    </row>
    <row r="155" spans="1:5" s="15" customFormat="1" ht="18.75">
      <c r="A155" s="223"/>
      <c r="B155" s="228"/>
      <c r="C155" s="230"/>
      <c r="D155" s="105" t="s">
        <v>358</v>
      </c>
      <c r="E155" s="59">
        <v>0.06767999999999999</v>
      </c>
    </row>
    <row r="156" spans="1:5" s="15" customFormat="1" ht="37.5">
      <c r="A156" s="223"/>
      <c r="B156" s="228"/>
      <c r="C156" s="230"/>
      <c r="D156" s="105" t="s">
        <v>359</v>
      </c>
      <c r="E156" s="59">
        <v>0.26948</v>
      </c>
    </row>
    <row r="157" spans="1:5" s="15" customFormat="1" ht="37.5">
      <c r="A157" s="223"/>
      <c r="B157" s="228"/>
      <c r="C157" s="230"/>
      <c r="D157" s="105" t="s">
        <v>360</v>
      </c>
      <c r="E157" s="59">
        <v>0.15739</v>
      </c>
    </row>
    <row r="158" spans="1:5" s="15" customFormat="1" ht="18.75">
      <c r="A158" s="223"/>
      <c r="B158" s="228"/>
      <c r="C158" s="230"/>
      <c r="D158" s="105" t="s">
        <v>361</v>
      </c>
      <c r="E158" s="59">
        <v>0.33491</v>
      </c>
    </row>
    <row r="159" spans="1:5" s="15" customFormat="1" ht="37.5">
      <c r="A159" s="223"/>
      <c r="B159" s="228"/>
      <c r="C159" s="230"/>
      <c r="D159" s="105" t="s">
        <v>290</v>
      </c>
      <c r="E159" s="59">
        <v>0.17812999999999998</v>
      </c>
    </row>
    <row r="160" spans="1:5" s="15" customFormat="1" ht="37.5">
      <c r="A160" s="223"/>
      <c r="B160" s="228"/>
      <c r="C160" s="230"/>
      <c r="D160" s="105" t="s">
        <v>362</v>
      </c>
      <c r="E160" s="59">
        <v>0.38497</v>
      </c>
    </row>
    <row r="161" spans="1:5" s="15" customFormat="1" ht="18.75">
      <c r="A161" s="223"/>
      <c r="B161" s="228"/>
      <c r="C161" s="230"/>
      <c r="D161" s="106" t="s">
        <v>363</v>
      </c>
      <c r="E161" s="62">
        <v>0.23360999999999998</v>
      </c>
    </row>
    <row r="162" spans="1:5" s="15" customFormat="1" ht="18.75">
      <c r="A162" s="223"/>
      <c r="B162" s="228"/>
      <c r="C162" s="231"/>
      <c r="D162" s="106" t="s">
        <v>364</v>
      </c>
      <c r="E162" s="62">
        <v>0.021830000000000002</v>
      </c>
    </row>
    <row r="163" spans="1:5" s="15" customFormat="1" ht="21" customHeight="1">
      <c r="A163" s="105"/>
      <c r="B163" s="232" t="s">
        <v>525</v>
      </c>
      <c r="C163" s="233"/>
      <c r="D163" s="234"/>
      <c r="E163" s="136">
        <f>E81+E5</f>
        <v>390.05115</v>
      </c>
    </row>
  </sheetData>
  <sheetProtection/>
  <mergeCells count="16">
    <mergeCell ref="A135:A162"/>
    <mergeCell ref="B135:B162"/>
    <mergeCell ref="A123:A134"/>
    <mergeCell ref="B123:B134"/>
    <mergeCell ref="C123:C134"/>
    <mergeCell ref="C61:C80"/>
    <mergeCell ref="A1:E1"/>
    <mergeCell ref="B163:D163"/>
    <mergeCell ref="C135:C162"/>
    <mergeCell ref="A61:A80"/>
    <mergeCell ref="A2:E2"/>
    <mergeCell ref="A3:E3"/>
    <mergeCell ref="C52:C60"/>
    <mergeCell ref="A52:A60"/>
    <mergeCell ref="B52:B60"/>
    <mergeCell ref="B61:B80"/>
  </mergeCells>
  <printOptions/>
  <pageMargins left="0.75" right="0.25" top="0.25" bottom="0.25" header="0.3" footer="0.3"/>
  <pageSetup fitToHeight="0" fitToWidth="1" horizontalDpi="600" verticalDpi="600" orientation="portrait" paperSize="9" scale="19" r:id="rId2"/>
  <headerFooter>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L47"/>
  <sheetViews>
    <sheetView tabSelected="1" zoomScale="85" zoomScaleNormal="85" zoomScalePageLayoutView="0" workbookViewId="0" topLeftCell="A1">
      <selection activeCell="H5" sqref="H5"/>
    </sheetView>
  </sheetViews>
  <sheetFormatPr defaultColWidth="9.00390625" defaultRowHeight="15"/>
  <cols>
    <col min="1" max="1" width="6.28125" style="148" customWidth="1"/>
    <col min="2" max="2" width="61.28125" style="149" customWidth="1"/>
    <col min="3" max="3" width="19.28125" style="148" customWidth="1"/>
    <col min="4" max="4" width="10.421875" style="150" customWidth="1"/>
    <col min="5" max="5" width="9.8515625" style="151" customWidth="1"/>
    <col min="6" max="6" width="9.140625" style="152" customWidth="1"/>
    <col min="7" max="7" width="9.421875" style="153" customWidth="1"/>
    <col min="8" max="8" width="28.140625" style="139" customWidth="1"/>
    <col min="9" max="9" width="9.00390625" style="139" customWidth="1"/>
    <col min="10" max="10" width="9.8515625" style="139" bestFit="1" customWidth="1"/>
    <col min="11" max="16384" width="9.00390625" style="139" customWidth="1"/>
  </cols>
  <sheetData>
    <row r="1" spans="1:7" ht="21.75" customHeight="1">
      <c r="A1" s="212" t="s">
        <v>599</v>
      </c>
      <c r="B1" s="212"/>
      <c r="C1" s="212"/>
      <c r="D1" s="212"/>
      <c r="E1" s="212"/>
      <c r="F1" s="212"/>
      <c r="G1" s="212"/>
    </row>
    <row r="2" spans="1:7" ht="44.25" customHeight="1">
      <c r="A2" s="226" t="s">
        <v>536</v>
      </c>
      <c r="B2" s="226"/>
      <c r="C2" s="226"/>
      <c r="D2" s="226"/>
      <c r="E2" s="226"/>
      <c r="F2" s="226"/>
      <c r="G2" s="226"/>
    </row>
    <row r="3" spans="1:7" ht="33" customHeight="1">
      <c r="A3" s="235" t="str">
        <f>PL1!$A$3</f>
        <v>(Kèm theo Quyết định số:       /QĐ-UBND ngày     tháng    năm 2023 của Ủy ban nhân dân tỉnh Thừa Thiên Huế)</v>
      </c>
      <c r="B3" s="222"/>
      <c r="C3" s="222"/>
      <c r="D3" s="222"/>
      <c r="E3" s="222"/>
      <c r="F3" s="222"/>
      <c r="G3" s="222"/>
    </row>
    <row r="4" spans="1:7" s="15" customFormat="1" ht="68.25" customHeight="1">
      <c r="A4" s="236" t="s">
        <v>0</v>
      </c>
      <c r="B4" s="236" t="s">
        <v>188</v>
      </c>
      <c r="C4" s="236" t="s">
        <v>28</v>
      </c>
      <c r="D4" s="237" t="s">
        <v>537</v>
      </c>
      <c r="E4" s="236" t="s">
        <v>189</v>
      </c>
      <c r="F4" s="236"/>
      <c r="G4" s="236"/>
    </row>
    <row r="5" spans="1:7" s="15" customFormat="1" ht="81.75" customHeight="1">
      <c r="A5" s="236"/>
      <c r="B5" s="236"/>
      <c r="C5" s="236"/>
      <c r="D5" s="237"/>
      <c r="E5" s="210" t="s">
        <v>538</v>
      </c>
      <c r="F5" s="210" t="s">
        <v>539</v>
      </c>
      <c r="G5" s="211" t="s">
        <v>540</v>
      </c>
    </row>
    <row r="6" spans="1:7" s="15" customFormat="1" ht="37.5">
      <c r="A6" s="179" t="s">
        <v>1</v>
      </c>
      <c r="B6" s="180" t="s">
        <v>136</v>
      </c>
      <c r="C6" s="180"/>
      <c r="D6" s="180"/>
      <c r="E6" s="180"/>
      <c r="F6" s="180"/>
      <c r="G6" s="180"/>
    </row>
    <row r="7" spans="1:7" s="15" customFormat="1" ht="37.5">
      <c r="A7" s="181">
        <v>1</v>
      </c>
      <c r="B7" s="182" t="s">
        <v>119</v>
      </c>
      <c r="C7" s="183" t="s">
        <v>197</v>
      </c>
      <c r="D7" s="9">
        <v>25.62</v>
      </c>
      <c r="E7" s="9"/>
      <c r="F7" s="177"/>
      <c r="G7" s="178"/>
    </row>
    <row r="8" spans="1:12" s="15" customFormat="1" ht="42" customHeight="1">
      <c r="A8" s="184" t="s">
        <v>27</v>
      </c>
      <c r="B8" s="185" t="s">
        <v>597</v>
      </c>
      <c r="C8" s="185"/>
      <c r="D8" s="185"/>
      <c r="E8" s="185"/>
      <c r="F8" s="185"/>
      <c r="G8" s="185"/>
      <c r="H8" s="135"/>
      <c r="I8" s="135"/>
      <c r="J8" s="135"/>
      <c r="K8" s="135"/>
      <c r="L8" s="135"/>
    </row>
    <row r="9" spans="1:12" s="15" customFormat="1" ht="18.75">
      <c r="A9" s="184"/>
      <c r="B9" s="185" t="s">
        <v>469</v>
      </c>
      <c r="C9" s="185"/>
      <c r="D9" s="186"/>
      <c r="E9" s="185"/>
      <c r="F9" s="185"/>
      <c r="G9" s="185"/>
      <c r="H9" s="135"/>
      <c r="I9" s="135"/>
      <c r="J9" s="135"/>
      <c r="K9" s="135"/>
      <c r="L9" s="135"/>
    </row>
    <row r="10" spans="1:12" s="15" customFormat="1" ht="37.5">
      <c r="A10" s="181">
        <v>1</v>
      </c>
      <c r="B10" s="57" t="s">
        <v>61</v>
      </c>
      <c r="C10" s="181" t="s">
        <v>29</v>
      </c>
      <c r="D10" s="9">
        <v>1.5</v>
      </c>
      <c r="E10" s="185"/>
      <c r="F10" s="185"/>
      <c r="G10" s="185"/>
      <c r="H10" s="135"/>
      <c r="I10" s="135"/>
      <c r="J10" s="135"/>
      <c r="K10" s="135"/>
      <c r="L10" s="135"/>
    </row>
    <row r="11" spans="1:12" s="15" customFormat="1" ht="63" customHeight="1">
      <c r="A11" s="184" t="s">
        <v>190</v>
      </c>
      <c r="B11" s="185" t="s">
        <v>191</v>
      </c>
      <c r="C11" s="185"/>
      <c r="D11" s="185"/>
      <c r="E11" s="185"/>
      <c r="F11" s="185"/>
      <c r="G11" s="185"/>
      <c r="H11" s="140"/>
      <c r="I11" s="141"/>
      <c r="J11" s="142"/>
      <c r="K11" s="143"/>
      <c r="L11" s="144"/>
    </row>
    <row r="12" spans="1:12" s="15" customFormat="1" ht="18.75">
      <c r="A12" s="184"/>
      <c r="B12" s="185" t="s">
        <v>469</v>
      </c>
      <c r="C12" s="185"/>
      <c r="D12" s="186"/>
      <c r="E12" s="185"/>
      <c r="F12" s="185"/>
      <c r="G12" s="185"/>
      <c r="H12" s="135"/>
      <c r="I12" s="135"/>
      <c r="J12" s="135"/>
      <c r="K12" s="135"/>
      <c r="L12" s="135"/>
    </row>
    <row r="13" spans="1:12" s="15" customFormat="1" ht="37.5">
      <c r="A13" s="181">
        <v>1</v>
      </c>
      <c r="B13" s="57" t="s">
        <v>61</v>
      </c>
      <c r="C13" s="181" t="s">
        <v>29</v>
      </c>
      <c r="D13" s="9">
        <v>1.5</v>
      </c>
      <c r="E13" s="9">
        <v>1.3</v>
      </c>
      <c r="F13" s="185"/>
      <c r="G13" s="185"/>
      <c r="H13" s="135"/>
      <c r="I13" s="135"/>
      <c r="J13" s="135"/>
      <c r="K13" s="135"/>
      <c r="L13" s="135"/>
    </row>
    <row r="14" spans="1:12" s="15" customFormat="1" ht="18.75">
      <c r="A14" s="181">
        <v>2</v>
      </c>
      <c r="B14" s="187" t="s">
        <v>80</v>
      </c>
      <c r="C14" s="9" t="s">
        <v>29</v>
      </c>
      <c r="D14" s="9">
        <f>1.5-0.65</f>
        <v>0.85</v>
      </c>
      <c r="E14" s="9">
        <v>0.2</v>
      </c>
      <c r="F14" s="185"/>
      <c r="G14" s="185"/>
      <c r="H14" s="135"/>
      <c r="I14" s="135"/>
      <c r="J14" s="135"/>
      <c r="K14" s="135"/>
      <c r="L14" s="135"/>
    </row>
    <row r="15" spans="1:12" s="15" customFormat="1" ht="37.5">
      <c r="A15" s="181">
        <v>3</v>
      </c>
      <c r="B15" s="182" t="s">
        <v>109</v>
      </c>
      <c r="C15" s="181" t="s">
        <v>164</v>
      </c>
      <c r="D15" s="9">
        <v>0.37</v>
      </c>
      <c r="E15" s="9">
        <v>0.01</v>
      </c>
      <c r="F15" s="188"/>
      <c r="G15" s="188"/>
      <c r="H15" s="140"/>
      <c r="I15" s="141"/>
      <c r="J15" s="142"/>
      <c r="K15" s="143"/>
      <c r="L15" s="144"/>
    </row>
    <row r="16" spans="1:10" ht="45" customHeight="1">
      <c r="A16" s="184" t="s">
        <v>192</v>
      </c>
      <c r="B16" s="185" t="s">
        <v>541</v>
      </c>
      <c r="C16" s="185"/>
      <c r="D16" s="185"/>
      <c r="E16" s="185"/>
      <c r="F16" s="185"/>
      <c r="G16" s="185"/>
      <c r="H16" s="145"/>
      <c r="I16" s="145"/>
      <c r="J16" s="145"/>
    </row>
    <row r="17" spans="1:10" ht="18.75">
      <c r="A17" s="184" t="s">
        <v>547</v>
      </c>
      <c r="B17" s="188" t="s">
        <v>469</v>
      </c>
      <c r="C17" s="188"/>
      <c r="D17" s="188"/>
      <c r="E17" s="188"/>
      <c r="F17" s="188"/>
      <c r="G17" s="188"/>
      <c r="H17" s="145"/>
      <c r="I17" s="145"/>
      <c r="J17" s="145"/>
    </row>
    <row r="18" spans="1:10" ht="37.5">
      <c r="A18" s="189">
        <v>1</v>
      </c>
      <c r="B18" s="187" t="s">
        <v>237</v>
      </c>
      <c r="C18" s="9" t="s">
        <v>70</v>
      </c>
      <c r="D18" s="9">
        <v>0.06</v>
      </c>
      <c r="E18" s="190"/>
      <c r="F18" s="190"/>
      <c r="G18" s="191"/>
      <c r="H18" s="145"/>
      <c r="I18" s="145"/>
      <c r="J18" s="145"/>
    </row>
    <row r="19" spans="1:10" ht="37.5">
      <c r="A19" s="189">
        <v>2</v>
      </c>
      <c r="B19" s="187" t="s">
        <v>94</v>
      </c>
      <c r="C19" s="181" t="s">
        <v>42</v>
      </c>
      <c r="D19" s="63">
        <v>0.0039</v>
      </c>
      <c r="E19" s="190"/>
      <c r="F19" s="190"/>
      <c r="G19" s="192"/>
      <c r="H19" s="145"/>
      <c r="I19" s="145"/>
      <c r="J19" s="145"/>
    </row>
    <row r="20" spans="1:10" ht="37.5">
      <c r="A20" s="189">
        <v>3</v>
      </c>
      <c r="B20" s="187" t="s">
        <v>95</v>
      </c>
      <c r="C20" s="181" t="s">
        <v>308</v>
      </c>
      <c r="D20" s="63">
        <v>0.002</v>
      </c>
      <c r="E20" s="190"/>
      <c r="F20" s="190"/>
      <c r="G20" s="192"/>
      <c r="H20" s="145"/>
      <c r="I20" s="145"/>
      <c r="J20" s="145"/>
    </row>
    <row r="21" spans="1:10" ht="37.5">
      <c r="A21" s="189">
        <v>4</v>
      </c>
      <c r="B21" s="187" t="s">
        <v>91</v>
      </c>
      <c r="C21" s="181" t="s">
        <v>49</v>
      </c>
      <c r="D21" s="63">
        <v>0.01</v>
      </c>
      <c r="E21" s="190"/>
      <c r="F21" s="190"/>
      <c r="G21" s="192"/>
      <c r="H21" s="145"/>
      <c r="I21" s="145"/>
      <c r="J21" s="145"/>
    </row>
    <row r="22" spans="1:10" ht="37.5">
      <c r="A22" s="189">
        <v>5</v>
      </c>
      <c r="B22" s="187" t="s">
        <v>92</v>
      </c>
      <c r="C22" s="181" t="s">
        <v>51</v>
      </c>
      <c r="D22" s="63">
        <v>0.05</v>
      </c>
      <c r="E22" s="193"/>
      <c r="F22" s="190"/>
      <c r="G22" s="192"/>
      <c r="H22" s="145"/>
      <c r="I22" s="145"/>
      <c r="J22" s="145"/>
    </row>
    <row r="23" spans="1:10" ht="37.5">
      <c r="A23" s="189">
        <v>6</v>
      </c>
      <c r="B23" s="187" t="s">
        <v>93</v>
      </c>
      <c r="C23" s="181" t="s">
        <v>49</v>
      </c>
      <c r="D23" s="63">
        <v>0.03</v>
      </c>
      <c r="E23" s="190"/>
      <c r="F23" s="190"/>
      <c r="G23" s="192"/>
      <c r="H23" s="145"/>
      <c r="I23" s="145"/>
      <c r="J23" s="145"/>
    </row>
    <row r="24" spans="1:10" ht="18.75">
      <c r="A24" s="189">
        <v>7</v>
      </c>
      <c r="B24" s="187" t="s">
        <v>195</v>
      </c>
      <c r="C24" s="181" t="s">
        <v>44</v>
      </c>
      <c r="D24" s="63">
        <v>0.08</v>
      </c>
      <c r="E24" s="190"/>
      <c r="F24" s="190"/>
      <c r="G24" s="192"/>
      <c r="H24" s="145"/>
      <c r="I24" s="145"/>
      <c r="J24" s="145"/>
    </row>
    <row r="25" spans="1:10" ht="18.75">
      <c r="A25" s="189">
        <v>8</v>
      </c>
      <c r="B25" s="57" t="s">
        <v>96</v>
      </c>
      <c r="C25" s="181" t="s">
        <v>70</v>
      </c>
      <c r="D25" s="63">
        <v>0.008</v>
      </c>
      <c r="E25" s="190"/>
      <c r="F25" s="190"/>
      <c r="G25" s="192"/>
      <c r="H25" s="145"/>
      <c r="I25" s="145"/>
      <c r="J25" s="145"/>
    </row>
    <row r="26" spans="1:10" ht="37.5">
      <c r="A26" s="189">
        <v>9</v>
      </c>
      <c r="B26" s="57" t="s">
        <v>97</v>
      </c>
      <c r="C26" s="181" t="s">
        <v>70</v>
      </c>
      <c r="D26" s="63">
        <v>0.002</v>
      </c>
      <c r="E26" s="193"/>
      <c r="F26" s="190"/>
      <c r="G26" s="9"/>
      <c r="H26" s="145"/>
      <c r="I26" s="145"/>
      <c r="J26" s="145"/>
    </row>
    <row r="27" spans="1:10" ht="37.5">
      <c r="A27" s="189">
        <v>10</v>
      </c>
      <c r="B27" s="57" t="s">
        <v>98</v>
      </c>
      <c r="C27" s="181" t="s">
        <v>42</v>
      </c>
      <c r="D27" s="63">
        <v>0.006</v>
      </c>
      <c r="E27" s="193"/>
      <c r="F27" s="190"/>
      <c r="G27" s="192"/>
      <c r="H27" s="145"/>
      <c r="I27" s="145"/>
      <c r="J27" s="145"/>
    </row>
    <row r="28" spans="1:10" ht="37.5">
      <c r="A28" s="189">
        <v>11</v>
      </c>
      <c r="B28" s="187" t="s">
        <v>99</v>
      </c>
      <c r="C28" s="9" t="s">
        <v>50</v>
      </c>
      <c r="D28" s="63">
        <v>0.03</v>
      </c>
      <c r="E28" s="193"/>
      <c r="F28" s="190"/>
      <c r="G28" s="192"/>
      <c r="H28" s="145"/>
      <c r="I28" s="145"/>
      <c r="J28" s="145"/>
    </row>
    <row r="29" spans="1:10" ht="37.5">
      <c r="A29" s="189">
        <v>12</v>
      </c>
      <c r="B29" s="187" t="s">
        <v>169</v>
      </c>
      <c r="C29" s="9" t="s">
        <v>544</v>
      </c>
      <c r="D29" s="194">
        <v>4.2</v>
      </c>
      <c r="E29" s="192"/>
      <c r="F29" s="190"/>
      <c r="G29" s="192"/>
      <c r="H29" s="145"/>
      <c r="I29" s="145"/>
      <c r="J29" s="145"/>
    </row>
    <row r="30" spans="1:10" ht="37.5">
      <c r="A30" s="189">
        <v>13</v>
      </c>
      <c r="B30" s="182" t="s">
        <v>173</v>
      </c>
      <c r="C30" s="181" t="s">
        <v>47</v>
      </c>
      <c r="D30" s="63">
        <v>0.03</v>
      </c>
      <c r="E30" s="193"/>
      <c r="F30" s="190"/>
      <c r="G30" s="192"/>
      <c r="H30" s="145"/>
      <c r="I30" s="145"/>
      <c r="J30" s="145"/>
    </row>
    <row r="31" spans="1:10" ht="37.5">
      <c r="A31" s="189">
        <v>14</v>
      </c>
      <c r="B31" s="182" t="s">
        <v>111</v>
      </c>
      <c r="C31" s="181" t="s">
        <v>47</v>
      </c>
      <c r="D31" s="63">
        <v>0.25</v>
      </c>
      <c r="E31" s="195"/>
      <c r="F31" s="196"/>
      <c r="G31" s="197"/>
      <c r="H31" s="145"/>
      <c r="I31" s="145"/>
      <c r="J31" s="145"/>
    </row>
    <row r="32" spans="1:10" ht="18.75">
      <c r="A32" s="189">
        <v>15</v>
      </c>
      <c r="B32" s="182" t="s">
        <v>244</v>
      </c>
      <c r="C32" s="198" t="s">
        <v>114</v>
      </c>
      <c r="D32" s="199">
        <v>0.06</v>
      </c>
      <c r="E32" s="9"/>
      <c r="F32" s="9"/>
      <c r="G32" s="9"/>
      <c r="H32" s="145"/>
      <c r="I32" s="145"/>
      <c r="J32" s="145"/>
    </row>
    <row r="33" spans="1:9" ht="18.75">
      <c r="A33" s="189">
        <v>16</v>
      </c>
      <c r="B33" s="200" t="s">
        <v>115</v>
      </c>
      <c r="C33" s="181" t="s">
        <v>114</v>
      </c>
      <c r="D33" s="201">
        <v>0.07</v>
      </c>
      <c r="E33" s="195"/>
      <c r="F33" s="196"/>
      <c r="G33" s="197"/>
      <c r="H33" s="145"/>
      <c r="I33" s="145"/>
    </row>
    <row r="34" spans="1:8" ht="37.5">
      <c r="A34" s="189">
        <v>17</v>
      </c>
      <c r="B34" s="202" t="s">
        <v>112</v>
      </c>
      <c r="C34" s="181" t="s">
        <v>47</v>
      </c>
      <c r="D34" s="63">
        <v>2</v>
      </c>
      <c r="E34" s="195"/>
      <c r="F34" s="196"/>
      <c r="G34" s="197"/>
      <c r="H34" s="145"/>
    </row>
    <row r="35" spans="1:8" ht="18.75">
      <c r="A35" s="189">
        <v>18</v>
      </c>
      <c r="B35" s="200" t="s">
        <v>108</v>
      </c>
      <c r="C35" s="181" t="s">
        <v>34</v>
      </c>
      <c r="D35" s="203">
        <v>0.55</v>
      </c>
      <c r="E35" s="195"/>
      <c r="F35" s="196"/>
      <c r="G35" s="197"/>
      <c r="H35" s="145"/>
    </row>
    <row r="36" spans="1:8" ht="18.75">
      <c r="A36" s="189">
        <v>19</v>
      </c>
      <c r="B36" s="100" t="s">
        <v>174</v>
      </c>
      <c r="C36" s="190" t="s">
        <v>45</v>
      </c>
      <c r="D36" s="194">
        <v>0.49</v>
      </c>
      <c r="E36" s="195"/>
      <c r="F36" s="196"/>
      <c r="G36" s="197"/>
      <c r="H36" s="145"/>
    </row>
    <row r="37" spans="1:8" ht="18.75">
      <c r="A37" s="189">
        <v>20</v>
      </c>
      <c r="B37" s="100" t="s">
        <v>107</v>
      </c>
      <c r="C37" s="190" t="s">
        <v>65</v>
      </c>
      <c r="D37" s="194">
        <v>0.1</v>
      </c>
      <c r="E37" s="195"/>
      <c r="F37" s="196"/>
      <c r="G37" s="197"/>
      <c r="H37" s="145"/>
    </row>
    <row r="38" spans="1:7" ht="37.5">
      <c r="A38" s="189">
        <v>21</v>
      </c>
      <c r="B38" s="100" t="s">
        <v>117</v>
      </c>
      <c r="C38" s="9" t="s">
        <v>197</v>
      </c>
      <c r="D38" s="63">
        <v>5.39</v>
      </c>
      <c r="E38" s="195"/>
      <c r="F38" s="196"/>
      <c r="G38" s="197"/>
    </row>
    <row r="39" spans="1:7" ht="37.5">
      <c r="A39" s="189">
        <v>22</v>
      </c>
      <c r="B39" s="100" t="s">
        <v>448</v>
      </c>
      <c r="C39" s="9" t="s">
        <v>65</v>
      </c>
      <c r="D39" s="194">
        <v>0.19</v>
      </c>
      <c r="E39" s="195"/>
      <c r="F39" s="196"/>
      <c r="G39" s="197"/>
    </row>
    <row r="40" spans="1:7" ht="37.5">
      <c r="A40" s="189">
        <v>23</v>
      </c>
      <c r="B40" s="100" t="s">
        <v>106</v>
      </c>
      <c r="C40" s="9" t="s">
        <v>197</v>
      </c>
      <c r="D40" s="194">
        <v>14.33</v>
      </c>
      <c r="E40" s="195"/>
      <c r="F40" s="196"/>
      <c r="G40" s="197"/>
    </row>
    <row r="41" spans="1:7" ht="37.5">
      <c r="A41" s="189">
        <v>24</v>
      </c>
      <c r="B41" s="100" t="s">
        <v>606</v>
      </c>
      <c r="C41" s="9" t="s">
        <v>197</v>
      </c>
      <c r="D41" s="194">
        <v>5.54</v>
      </c>
      <c r="E41" s="195"/>
      <c r="F41" s="196"/>
      <c r="G41" s="197"/>
    </row>
    <row r="42" spans="1:7" ht="75">
      <c r="A42" s="189">
        <v>25</v>
      </c>
      <c r="B42" s="57" t="s">
        <v>598</v>
      </c>
      <c r="C42" s="181" t="s">
        <v>434</v>
      </c>
      <c r="D42" s="63">
        <v>0.534</v>
      </c>
      <c r="E42" s="195"/>
      <c r="F42" s="196"/>
      <c r="G42" s="197"/>
    </row>
    <row r="43" spans="1:7" ht="56.25">
      <c r="A43" s="189">
        <v>26</v>
      </c>
      <c r="B43" s="57" t="s">
        <v>435</v>
      </c>
      <c r="C43" s="181" t="s">
        <v>434</v>
      </c>
      <c r="D43" s="63">
        <v>0.422</v>
      </c>
      <c r="E43" s="195"/>
      <c r="F43" s="196"/>
      <c r="G43" s="197"/>
    </row>
    <row r="44" spans="1:7" s="146" customFormat="1" ht="18.75">
      <c r="A44" s="204" t="s">
        <v>542</v>
      </c>
      <c r="B44" s="137" t="s">
        <v>470</v>
      </c>
      <c r="C44" s="179"/>
      <c r="D44" s="138"/>
      <c r="E44" s="205"/>
      <c r="F44" s="206"/>
      <c r="G44" s="207"/>
    </row>
    <row r="45" spans="1:7" ht="56.25">
      <c r="A45" s="189">
        <v>1</v>
      </c>
      <c r="B45" s="182" t="s">
        <v>126</v>
      </c>
      <c r="C45" s="181" t="s">
        <v>127</v>
      </c>
      <c r="D45" s="208">
        <v>2.5</v>
      </c>
      <c r="E45" s="195"/>
      <c r="F45" s="196"/>
      <c r="G45" s="197"/>
    </row>
    <row r="46" spans="1:7" s="146" customFormat="1" ht="18.75">
      <c r="A46" s="204" t="s">
        <v>543</v>
      </c>
      <c r="B46" s="137" t="s">
        <v>307</v>
      </c>
      <c r="C46" s="179"/>
      <c r="D46" s="138"/>
      <c r="E46" s="205"/>
      <c r="F46" s="206"/>
      <c r="G46" s="207"/>
    </row>
    <row r="47" spans="1:7" ht="37.5">
      <c r="A47" s="181">
        <v>1</v>
      </c>
      <c r="B47" s="182" t="s">
        <v>263</v>
      </c>
      <c r="C47" s="209" t="s">
        <v>69</v>
      </c>
      <c r="D47" s="209">
        <v>0.12</v>
      </c>
      <c r="E47" s="195"/>
      <c r="F47" s="196"/>
      <c r="G47" s="197"/>
    </row>
  </sheetData>
  <sheetProtection/>
  <mergeCells count="8">
    <mergeCell ref="A3:G3"/>
    <mergeCell ref="A2:G2"/>
    <mergeCell ref="A1:G1"/>
    <mergeCell ref="A4:A5"/>
    <mergeCell ref="B4:B5"/>
    <mergeCell ref="C4:C5"/>
    <mergeCell ref="D4:D5"/>
    <mergeCell ref="E4:G4"/>
  </mergeCells>
  <printOptions/>
  <pageMargins left="0.7" right="0.2" top="0.5" bottom="0.5" header="0.3" footer="0.3"/>
  <pageSetup horizontalDpi="600" verticalDpi="600" orientation="landscape" paperSize="9" scale="75"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andongnhi.violet.vn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ANDONGNHI</dc:creator>
  <cp:keywords/>
  <dc:description/>
  <cp:lastModifiedBy>Admin</cp:lastModifiedBy>
  <cp:lastPrinted>2022-12-21T07:31:31Z</cp:lastPrinted>
  <dcterms:created xsi:type="dcterms:W3CDTF">2021-05-27T03:22:28Z</dcterms:created>
  <dcterms:modified xsi:type="dcterms:W3CDTF">2023-02-07T02:35:27Z</dcterms:modified>
  <cp:category/>
  <cp:version/>
  <cp:contentType/>
  <cp:contentStatus/>
</cp:coreProperties>
</file>