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0730" windowHeight="11760" tabRatio="692" firstSheet="1" activeTab="4"/>
  </bookViews>
  <sheets>
    <sheet name="foxz" sheetId="7" state="veryHidden" r:id="rId1"/>
    <sheet name="THU HOI DAT 2023" sheetId="6" r:id="rId2"/>
    <sheet name="DANH MUC CMĐ 2023 (PL2)" sheetId="2" r:id="rId3"/>
    <sheet name="CHUYEN TIEP THU HOI 2021,2022" sheetId="3" r:id="rId4"/>
    <sheet name="CHUYENTIEP_CMD2021,2022" sheetId="4" r:id="rId5"/>
    <sheet name="HUY BO" sheetId="5" r:id="rId6"/>
  </sheets>
  <definedNames>
    <definedName name="_xlnm._FilterDatabase" localSheetId="3" hidden="1">'CHUYEN TIEP THU HOI 2021,2022'!$A$5:$AH$5</definedName>
    <definedName name="_xlnm._FilterDatabase" localSheetId="4" hidden="1">'CHUYENTIEP_CMD2021,2022'!$A$6:$AG$203</definedName>
    <definedName name="_xlnm._FilterDatabase" localSheetId="2" hidden="1">'DANH MUC CMĐ 2023 (PL2)'!$A$6:$V$6</definedName>
    <definedName name="_xlnm._FilterDatabase" localSheetId="5" hidden="1">'HUY BO'!$A$6:$I$43</definedName>
    <definedName name="_xlnm._FilterDatabase" localSheetId="1" hidden="1">'THU HOI DAT 2023'!$5:$5</definedName>
    <definedName name="_xlnm.Print_Area" localSheetId="3">'CHUYEN TIEP THU HOI 2021,2022'!$A$1:$E$332</definedName>
    <definedName name="_xlnm.Print_Area" localSheetId="4">'CHUYENTIEP_CMD2021,2022'!$A$1:$H$203</definedName>
    <definedName name="_xlnm.Print_Area" localSheetId="2">'DANH MUC CMĐ 2023 (PL2)'!$A$1:$H$136</definedName>
    <definedName name="_xlnm.Print_Area" localSheetId="5">'HUY BO'!$A$1:$H$43</definedName>
    <definedName name="_xlnm.Print_Area" localSheetId="1">'THU HOI DAT 2023'!$A$1:$E$208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
  <c r="F7" i="2"/>
  <c r="G7"/>
  <c r="A3"/>
  <c r="I2" i="3"/>
  <c r="H2"/>
  <c r="G9" i="5"/>
  <c r="G8" s="1"/>
  <c r="E12"/>
  <c r="E11" s="1"/>
  <c r="F12"/>
  <c r="F11" s="1"/>
  <c r="G12"/>
  <c r="G11" s="1"/>
  <c r="E54" l="1"/>
  <c r="E53" s="1"/>
  <c r="F54"/>
  <c r="F53" s="1"/>
  <c r="G54"/>
  <c r="G53" s="1"/>
  <c r="D54"/>
  <c r="D53" s="1"/>
  <c r="E26"/>
  <c r="E25" s="1"/>
  <c r="F26"/>
  <c r="F25" s="1"/>
  <c r="G26"/>
  <c r="G25"/>
  <c r="E43"/>
  <c r="E42" s="1"/>
  <c r="F43"/>
  <c r="F42" s="1"/>
  <c r="G43"/>
  <c r="G42" s="1"/>
  <c r="D43"/>
  <c r="D42" s="1"/>
  <c r="G46" l="1"/>
  <c r="G45" s="1"/>
  <c r="F46"/>
  <c r="F45" s="1"/>
  <c r="E46"/>
  <c r="E45" s="1"/>
  <c r="D46"/>
  <c r="D45" s="1"/>
  <c r="G40"/>
  <c r="G38" s="1"/>
  <c r="G37" s="1"/>
  <c r="F40"/>
  <c r="F38" s="1"/>
  <c r="F37" s="1"/>
  <c r="D40"/>
  <c r="D38" s="1"/>
  <c r="D37" s="1"/>
  <c r="E38"/>
  <c r="E37" s="1"/>
  <c r="G35"/>
  <c r="G34" s="1"/>
  <c r="F35"/>
  <c r="F34" s="1"/>
  <c r="E35"/>
  <c r="E34" s="1"/>
  <c r="D35"/>
  <c r="D34" s="1"/>
  <c r="D33" s="1"/>
  <c r="D26"/>
  <c r="D25" s="1"/>
  <c r="G18"/>
  <c r="G17" s="1"/>
  <c r="G7" s="1"/>
  <c r="F18"/>
  <c r="F17" s="1"/>
  <c r="E18"/>
  <c r="E17" s="1"/>
  <c r="D18"/>
  <c r="D17" s="1"/>
  <c r="D15"/>
  <c r="D14" s="1"/>
  <c r="D12"/>
  <c r="D11" s="1"/>
  <c r="F9"/>
  <c r="F8" s="1"/>
  <c r="E9"/>
  <c r="E8" s="1"/>
  <c r="D9"/>
  <c r="D8" s="1"/>
  <c r="E7" l="1"/>
  <c r="E33"/>
  <c r="D7"/>
  <c r="G33"/>
  <c r="F7"/>
  <c r="F33"/>
  <c r="H4" i="3"/>
  <c r="J4" s="1"/>
  <c r="F199" i="4" l="1"/>
  <c r="G199"/>
  <c r="E176"/>
  <c r="F176"/>
  <c r="G176"/>
  <c r="E161"/>
  <c r="F161"/>
  <c r="G161"/>
  <c r="E144"/>
  <c r="F144"/>
  <c r="E128"/>
  <c r="F128"/>
  <c r="G128"/>
  <c r="G117"/>
  <c r="E117"/>
  <c r="F117"/>
  <c r="E111"/>
  <c r="F111"/>
  <c r="G111"/>
  <c r="E90"/>
  <c r="F90"/>
  <c r="G90"/>
  <c r="E84"/>
  <c r="F84"/>
  <c r="G84"/>
  <c r="G82"/>
  <c r="E82"/>
  <c r="F82"/>
  <c r="E70"/>
  <c r="F70"/>
  <c r="G70"/>
  <c r="F62"/>
  <c r="G62"/>
  <c r="E50"/>
  <c r="F50"/>
  <c r="G50"/>
  <c r="E34"/>
  <c r="F34"/>
  <c r="G34"/>
  <c r="E32"/>
  <c r="F32"/>
  <c r="G32"/>
  <c r="E30"/>
  <c r="F30"/>
  <c r="G30"/>
  <c r="E8"/>
  <c r="F8"/>
  <c r="G8"/>
  <c r="D82"/>
  <c r="D328" i="3"/>
  <c r="G7" i="4" l="1"/>
  <c r="F7"/>
  <c r="E134" i="2"/>
  <c r="E125"/>
  <c r="F125"/>
  <c r="E107"/>
  <c r="F107"/>
  <c r="E81"/>
  <c r="F81"/>
  <c r="E61"/>
  <c r="F61"/>
  <c r="E45"/>
  <c r="F45"/>
  <c r="E39"/>
  <c r="E25"/>
  <c r="E7"/>
  <c r="D160" i="6" l="1"/>
  <c r="D32"/>
  <c r="G144" i="4" l="1"/>
  <c r="D144"/>
  <c r="D50"/>
  <c r="D220" i="3"/>
  <c r="D92"/>
  <c r="D85"/>
  <c r="D75"/>
  <c r="D73"/>
  <c r="D107" i="2" l="1"/>
  <c r="D161" i="4" l="1"/>
  <c r="E69"/>
  <c r="E62" s="1"/>
  <c r="E7" s="1"/>
  <c r="D69"/>
  <c r="D62" s="1"/>
  <c r="D264" i="3"/>
  <c r="D95"/>
  <c r="D81" i="2"/>
  <c r="D39"/>
  <c r="D47" i="6"/>
  <c r="D119"/>
  <c r="D117" i="4"/>
  <c r="D128" l="1"/>
  <c r="D182" i="3"/>
  <c r="D62" i="6"/>
  <c r="E202" i="4"/>
  <c r="E199" s="1"/>
  <c r="D42"/>
  <c r="D34" s="1"/>
  <c r="D67" i="3"/>
  <c r="D62"/>
  <c r="D51" i="2"/>
  <c r="D45" s="1"/>
  <c r="D36" i="3" l="1"/>
  <c r="D30" i="4"/>
  <c r="D8"/>
  <c r="D90"/>
  <c r="D7" i="2" l="1"/>
  <c r="D150" i="3"/>
  <c r="D149"/>
  <c r="D148"/>
  <c r="D147"/>
  <c r="D7"/>
  <c r="D111" i="4" l="1"/>
  <c r="D158" i="3"/>
  <c r="D25" i="2"/>
  <c r="D302" i="3" l="1"/>
  <c r="D113"/>
  <c r="E195" i="4"/>
  <c r="E89" s="1"/>
  <c r="F195"/>
  <c r="F89" s="1"/>
  <c r="G195"/>
  <c r="G89" s="1"/>
  <c r="D195"/>
  <c r="D308" i="3"/>
  <c r="D114"/>
  <c r="D125" i="2"/>
  <c r="D206" i="6"/>
  <c r="D108" i="3" l="1"/>
  <c r="D134" i="2"/>
  <c r="D177" i="6" l="1"/>
  <c r="D143"/>
  <c r="A3" i="4" l="1"/>
  <c r="A3" i="3"/>
  <c r="D97" i="6" l="1"/>
  <c r="D199" i="4" l="1"/>
  <c r="D176"/>
  <c r="D84"/>
  <c r="D70"/>
  <c r="D32"/>
  <c r="D299" i="3"/>
  <c r="D283"/>
  <c r="D166"/>
  <c r="D116"/>
  <c r="D99"/>
  <c r="D72"/>
  <c r="D33"/>
  <c r="D61" i="2"/>
  <c r="D7" i="4" l="1"/>
  <c r="D89"/>
  <c r="D6" i="3"/>
  <c r="H5" s="1"/>
  <c r="D121"/>
  <c r="D120" s="1"/>
  <c r="I5" s="1"/>
  <c r="J5" l="1"/>
</calcChain>
</file>

<file path=xl/sharedStrings.xml><?xml version="1.0" encoding="utf-8"?>
<sst xmlns="http://schemas.openxmlformats.org/spreadsheetml/2006/main" count="2702" uniqueCount="1604">
  <si>
    <t>STT</t>
  </si>
  <si>
    <t>Tên công trình, dự án</t>
  </si>
  <si>
    <t>Địa điểm</t>
  </si>
  <si>
    <t>Diện tích khoảng
(ha)</t>
  </si>
  <si>
    <t>Căn cứ pháp lý</t>
  </si>
  <si>
    <t>I</t>
  </si>
  <si>
    <t>HUYỆN PHONG ĐIỀN</t>
  </si>
  <si>
    <t>Nhà sinh hoạt cộng đồng thôn Thanh Hương Tây</t>
  </si>
  <si>
    <t>Xã Điền Hương</t>
  </si>
  <si>
    <t>Xã Phong An</t>
  </si>
  <si>
    <t>Quy hoạch và đầu tư hạ tầng nghĩa trang nghĩa địa Triều Dương</t>
  </si>
  <si>
    <t>Xã Phong Hiền</t>
  </si>
  <si>
    <t>Đường giao thông lâm sinh phục vụ phát triển rừng sản xuất, phòng chống cháy rừng và phát triển trồng cây ăn quả khu vực Độn Muồng, xã Phong Sơn</t>
  </si>
  <si>
    <t>Xã Phong Sơn</t>
  </si>
  <si>
    <t>Nghị quyết số 110/NQ-HĐND ngày 14/10/2021 của HĐND tỉnh về việc bổ sung vốn từ nguồn tăng thu năm 2021 để đẩy nhanh tiến độ thực hiện các dự án quan trọng;
Quyết định số 3274/QĐ-UBND ngày 31/8/2021 của UBND huyện Phong Điền về việc phê duyệt Báo cáo kinh tế kỹ thuật đầu tư xây dựng công trình Đường giao thông lâm sinh phục vụ phát triển rừng sản xuất, phòng chống cháy rừng và phát triển trồng cây ăn quả khu vực Độn Muồng, xã Phong Sơn.</t>
  </si>
  <si>
    <t>Hạ tầng kỹ thuật khu tái định cư dự án đầu tư xây dựng và khai thác mỏ quặng sắt Laterit tại xã Phong Mỹ, huyện Phong Điền</t>
  </si>
  <si>
    <t>Xã Phong Mỹ</t>
  </si>
  <si>
    <t>Quyết định số 3549/QĐ-UBND ngày 24/9/2021 của UBND huyện Phong Điền về việc phê duyệt Báo cáo kinh tế - kỹ thuật đầu tư xây dựng công trình Hạ tầng kỹ thuật khu tái định cư dự án đầu tư xây dựng và khai thác mỏ quặng sắt Laterit tại xã Phong Mỹ, huyện Phong Điền, tỉnh Thừa Thiên Huế.</t>
  </si>
  <si>
    <t>Chỉnh trang đường liên xã đoạn qua xã Điền Lộc (Phần bổ sung)</t>
  </si>
  <si>
    <t>Xã Điền Lộc</t>
  </si>
  <si>
    <t>Quyết định số 1986/QĐ-UBND ngày 25/5/2021 của Ủy ban nhân dân huyện Phong Điền về việc phê duyệt dự án đầu tư Chỉnh trang đường liên xã đoạn qua xã Điền Lộc (Phần bổ sung).</t>
  </si>
  <si>
    <t>Đường vào nhà máy chế biến bột cát thạch anh ít sắt chất lượng cao huyện Phong Điền (Tổng diện tích: 2,8 ha, đã thực hiện 2,3 ha)</t>
  </si>
  <si>
    <t xml:space="preserve">Xã Phong Bình </t>
  </si>
  <si>
    <t>Đường vào khu sản xuất Khe Thai, xã Phong Sơn</t>
  </si>
  <si>
    <t>Quyết định số 2983/QĐ-UBND ngày 30/10/2019 của UBND huyện Phong Điền về việc phê duyệt Báo cáo kinh tế - kỹ thuật đầu tư xây dựng công trình Đường vào khu sản xuất Khe Thai;
Thông báo số 2850/QĐ-UBND ngày 06/8/2021 của UBND huyện Phong Điền về việc bổ sung vốn đầu tư XDCB, vốn sự nghiệp kinh tế năm 2021.</t>
  </si>
  <si>
    <t>Đường giao thông liên thôn kết hợp phát triển sản xuất Thanh Hương Tây - Thanh Hương Đông</t>
  </si>
  <si>
    <t>Xã Phong Thu</t>
  </si>
  <si>
    <t>II</t>
  </si>
  <si>
    <t>HUYỆN QUẢNG ĐIỀN</t>
  </si>
  <si>
    <t>Xã Quảng An</t>
  </si>
  <si>
    <t>Xã Quảng Công</t>
  </si>
  <si>
    <t>Xã Quảng Ngạn</t>
  </si>
  <si>
    <t>Khu nghĩa trang cải táng xã Quảng Thành</t>
  </si>
  <si>
    <t>Xã Quảng Thành</t>
  </si>
  <si>
    <t>Quyết định số 191/QĐ-UBND ngày 17/09/2021 của UBND xã Quảng Thành về việc phê duyệt Báo cáo kinh tế kỹ thuật và kế hoạch lựa chọn nhà thầu công trình: Quy hoạch khu nghĩa trang cải táng xã Quảng Thành.</t>
  </si>
  <si>
    <t>Xã Quảng Vinh</t>
  </si>
  <si>
    <t>Nạo vét và gia cố các thủy đạo sau cống thoát lũ kết hợp giao thông (cống An Xuân, Hà Đồ, Mai Dương, Bàu Bang, Bạch Đằng , Bàu Sau và Quán Cửa)</t>
  </si>
  <si>
    <t>Huyện Quảng Điền</t>
  </si>
  <si>
    <t>Hệ thống trạm bơm (Vụng Trẹn, xã Quảng Vinh; Xuân Tùy, Pheo, xã Quảng An), huyện Quảng Điền</t>
  </si>
  <si>
    <t>Nạo vét, kè gia cố hói An Xuân và hói Kim Đôi, huyện Quảng Điền</t>
  </si>
  <si>
    <t>III</t>
  </si>
  <si>
    <t>THỊ XÃ HƯƠNG TRÀ</t>
  </si>
  <si>
    <t>Phường Hương Xuân</t>
  </si>
  <si>
    <t>Nâng cấp, mở rộng đường cứu nạn nối đường Khe Trái và đường Nguyên Hồng</t>
  </si>
  <si>
    <t>Phường Hương Vân</t>
  </si>
  <si>
    <t>Nâng cấp, mở rộng đường xóm Bún (điểm đầu Trần Văn Trà - điểm cuối đường Khe Trái)- 420 m</t>
  </si>
  <si>
    <t>Xã Bình Tiến</t>
  </si>
  <si>
    <t>Phường Hương Chữ</t>
  </si>
  <si>
    <t>Phường Tứ Hạ
Phường Hương Vân</t>
  </si>
  <si>
    <t>Nâng cấp, mở rộng đường trục chính thôn Bình Dương (điểm đầu giao TL16- cầu hiện trạng)</t>
  </si>
  <si>
    <t>Xã Hương Bình</t>
  </si>
  <si>
    <t>Xây dựng cầu ông Ân, thị xã Hương Trà</t>
  </si>
  <si>
    <t>Xã Bình Thành</t>
  </si>
  <si>
    <t>Nghị quyết số 111/NQ-HĐND ngày 14/10/2021 của HĐND tỉnh về việc giao kế hoạch đầu tư công trung hạn vốn ngân sách nhà nước giai đoạn 2021-2025 tỉnh Thừa Thiên Huế; 
Nghị quyết số 112/NQ-HĐND ngày 14/10/2021 của HĐND tỉnh về việc cho ý kiến kế hoạch đầu tư vốn ngân sách nhà nước năm 2022;
Nghị quyết số 109/NQ-HĐND ngày 14/10/2021 của HĐND tỉnh về việc điều chỉnh kế hoạch đầu tư vốn ngân sách nhà nước nguồn ngân sách địa phương năm 2021;</t>
  </si>
  <si>
    <t>IV</t>
  </si>
  <si>
    <t>THÀNH PHỐ HUẾ</t>
  </si>
  <si>
    <t>Xử lý các điểm thường xuyên ngập lụt đoạn Km20+400- Km21+100, Quốc lộ 49 tỉnh Thừa Thiên Huế</t>
  </si>
  <si>
    <t>Xã Thủy Bằng</t>
  </si>
  <si>
    <t>Đường vào lăng Trường Phong (chúa Nguyễn Phúc Chu) kết hợp trồng cây xanh trước lăng vua Gia Long</t>
  </si>
  <si>
    <t>Xã Hương Thọ</t>
  </si>
  <si>
    <t>Đầu tư Bảo tồn, tu bổ và tôn tạo hệ thống kinh thành Huế (di dời dân cư tại khu vực I di tích kinh thành Huế khu vực Thượng Thành)
( Tổng quy mô công trình là 17,87 ha)</t>
  </si>
  <si>
    <t xml:space="preserve"> Phường Đông Ba, Thuận Lộc, Thuận Hòa, Tây Lộc</t>
  </si>
  <si>
    <t>Dự án Đầu tư Bảo tồn, tu bổ và tôn tạo hệ thống Kinh thành Huế. Trong đó: 
- Khu vực Eo Bầu: 5,5 ha;
- Khu vực Hộ thành hào và Tuyến phòng lộ: 5,6 ha
( Tổng quy mô dự án ban đầu là 27,60 ha. Trong đó: 
- Khu vực Eo Bầu: 11,0 ha;
- Khu vực Hộ thành hào và Tuyến phòng lộ: 16,6 ha)</t>
  </si>
  <si>
    <t>Phường Thuận Lộc,  Thuận Hòa, Tây Lộc, Đông Ba</t>
  </si>
  <si>
    <t>Phường An Cựu,
 An Tây</t>
  </si>
  <si>
    <t>Dự án đường Nguyễn Hoàng và cầu Vượt sông Hương</t>
  </si>
  <si>
    <t>Phường Kim Long, phường Hương Long, phường Phường Đúc</t>
  </si>
  <si>
    <t>Chỉnh trang mở rộng nút giao Trần Phú - Đặng Huy Trứ - Đoàn Hữu Trưng</t>
  </si>
  <si>
    <t>Phường Phước Vĩnh</t>
  </si>
  <si>
    <t>Khu tái định cư Phú Hiệp giai đoạn 2</t>
  </si>
  <si>
    <t>Phường Gia Hội</t>
  </si>
  <si>
    <t>Khu ở - Thương mại OTM3 và khu công viên vui chơi giải trí CX3, thuộc khu A - Đô thị mới An Vân Dương</t>
  </si>
  <si>
    <t>Phường An Đông</t>
  </si>
  <si>
    <t>Phường An Đông, Xuân Phú</t>
  </si>
  <si>
    <t>Công viên nghĩa trang phường Hương An (giai đoạn 2)</t>
  </si>
  <si>
    <t>Phường Hương An</t>
  </si>
  <si>
    <t xml:space="preserve">Nghĩa trang nhân dân phía Bắc </t>
  </si>
  <si>
    <t>Phường Hương Hồ</t>
  </si>
  <si>
    <t>Phường Thủy Vân</t>
  </si>
  <si>
    <t xml:space="preserve">Khu phức hợp Thủy Vân (giai đoạn 2, thuộc Khu đô thị  mới An Vân Dương),
(Tổng quy mô 44,65 đã thực hiện 43,55 ha chuyển tiếp 1,1 ha). </t>
  </si>
  <si>
    <t>Dự án đầu tư Tuyến đường bộ ven biển qua tỉnh Thừa Thiên Huế và cầu cửa biển Thuận An</t>
  </si>
  <si>
    <t>Xã Hải Dương, phường Thuận An</t>
  </si>
  <si>
    <t>V</t>
  </si>
  <si>
    <t>THỊ XÃ HƯƠNG THỦY</t>
  </si>
  <si>
    <t>Phường Thủy Dương</t>
  </si>
  <si>
    <t>Quyết định số 7524/QĐ-UBND ngày 10/8/2021 của UBND thị xã Hương Thủy về việc phê duyệt danh mục công trình Kế hoạch đầu tư công năm 2022 nguồn vốn ngân sách thị xã quản lý.</t>
  </si>
  <si>
    <t>Dự án nhà ở xã hội tại khu đất XH1 thuộc khu E</t>
  </si>
  <si>
    <t>Quyết định số 8216/QĐ-UBND ngày 28/10/2021 của UBND thị xã Hương Thủy về việc  phê duyệt điều chỉnh dự án Nâng cấp mở rộng Đường Trưng Nữ Vương giai đoạn 1.</t>
  </si>
  <si>
    <t>Phường Thủy Phương</t>
  </si>
  <si>
    <t>Đường Nguyễn Văn Chính (đường Thanh Lam-Trưng Nữ Vương)</t>
  </si>
  <si>
    <t>Di dời đường dây 22 KV qua khu vực cánh đồng Thanh Lam</t>
  </si>
  <si>
    <t>Quyết định số 7858/QĐ-UBND ngày 6/9/2021 của UBND thị xã Hương Thủy về việc phê duyệt Dự án bồi thường, hỗ trợ và tái định cư công trình Di dời đường dây 22 KV qua khu vực cánh đồng Thanh Lam.</t>
  </si>
  <si>
    <t>Quyết định số 2471/QĐ-UBND ngày 23/8/2019 của UBND thị xã Hương Thủy về việc phê duyệt Báo cáo kinh tế kỹ thuật đầu tư xây dựng công trình hạ tầng kỹ thuật khu dân cư đường Nguyễn Văn Chư, tổ 8 phường Thủy Phương.</t>
  </si>
  <si>
    <t>Hạ tầng kỹ thuật khu dân cư Thủy Châu giai đoạn 2</t>
  </si>
  <si>
    <t>Phường Thủy Châu</t>
  </si>
  <si>
    <t>Đường giao thông phân khu số 1- Khu Trung tâm hành chính thị xã Hương Thủy</t>
  </si>
  <si>
    <t>Phường Thủy Châu; phường Phú Bài</t>
  </si>
  <si>
    <t>Nâng cấp mở rộng đường và mương thoát nước đường Võ Khoa</t>
  </si>
  <si>
    <t>Kè chống sạt lở bờ sông Vực (cầu đường sắt đến cầu Kênh)</t>
  </si>
  <si>
    <t>Thủy Phương, Thủy Châu</t>
  </si>
  <si>
    <t>Nghị quyết số 23/NQ-HĐND ngày 12/3/2021 của HĐND thị xã Hương Thủy  về phê duyệt điều chỉnh chủ trương đầu tư công trình Kè chống sạt lở bờ sông Vực (cầu đường sắt đến cầu Kênh);
Quyết định số 3218/QĐ-UBND ngày 30/10/2019 của UBND thị xã Hương Thủy về việc phê duyệt báo cáo KTKT công trình Kè chống sạt lở bờ sông Vực (cầu đường sắt đến cầu Kênh).</t>
  </si>
  <si>
    <t>Phường Phú Bài</t>
  </si>
  <si>
    <t>Phường Thủy Lương</t>
  </si>
  <si>
    <t>Nâng cấp mở rộng đường Bùi Huy Bích phường Thủy Lương  (Điểm đầu đường Võ Trác đến kiệt 14 Nguyễn Thái Bình)</t>
  </si>
  <si>
    <t>Nâng cấp mở rộng đường liên xã Thanh Vân (đoạn từ cầu Thống nhất đến trạm bơm)</t>
  </si>
  <si>
    <t>Xã Thủy Thanh</t>
  </si>
  <si>
    <t>Quyết định số 443/QĐ-UBND ngày 01/02/2021 của UBND thị xã Hương Thuỷ về việc phê duyệt Báo cáo kinh tế kỹ thuật đầu tư xây dựng công trình Công sở xã Thủy Thanh.</t>
  </si>
  <si>
    <t>Mở rộng đường từ Nghĩa trang liệt sĩ đến trường Mầm non số 1 xã Thủy Thanh</t>
  </si>
  <si>
    <t>Quyết định số 2231/QĐ-UBND ngày 23/6/2021 của UBND thị xã Hương Thủy về việc phê duyệt báo cáo kinh tế kỹ thuật đầu tư xây dựng công trình Mở rộng đường từ Nghĩa trang liệt sĩ đến trường Mầm non số 1 xã Thủy Thanh.</t>
  </si>
  <si>
    <t>Bệnh viện đa khoa Quốc tế (thuộc Đô thị mới An Vân Dương)</t>
  </si>
  <si>
    <t>Xã Thủy Tân</t>
  </si>
  <si>
    <t>Đường Trung tâm xã Thủy Tân giai đoạn 4</t>
  </si>
  <si>
    <t>Hạ tầng kỹ thuật khu dân cư thôn 8B, xã Thủy Phù (giai đoạn 2)</t>
  </si>
  <si>
    <t>Xã Thủy Phù</t>
  </si>
  <si>
    <t>Mở rộng tuyến đường Thủy Phù - Phú Sơn</t>
  </si>
  <si>
    <t>Bãi chôn lấp rác dự phòng Phú Sơn</t>
  </si>
  <si>
    <t>Xã Phú Sơn</t>
  </si>
  <si>
    <t>Sân vận động xã Phú Sơn</t>
  </si>
  <si>
    <t>Nâng cấp, mở rộng Kiệt 303 Nguyễn Tất Thành</t>
  </si>
  <si>
    <t>Hạ tầng kỹ thuật khu dân cư đường Quang Trung – Phù Nam giai đoạn 2 (phần bổ sung)</t>
  </si>
  <si>
    <t>Nâng cấp tuyến đường nội đồng đến cầu Kênh, phường Thủy Châu</t>
  </si>
  <si>
    <t>Nâng cấp mở rộng đường và mương thoát nước kiệt 747 Nguyễn Tất Thành, phường Thủy Châu</t>
  </si>
  <si>
    <t>Nghị quyết số 67/NQ-HĐND ngày 10/11/2020 của HĐND thị xã Hương Thủy về phê duyệt chủ trương đầu tư công trình Nâng cấp mở rộng đường và mương thoát nước kiệt 747 Nguyễn Tất Thành, phường Thủy Châu;
Quyết định số 373/QĐ-UBND ngày 29/01/2021 của UBND thị xã Hương Thuỷ về việc phê duyệt Báo cáo kinh tế kỹ thuật đầu tư xây dựng công trình Nâng cấp mở rộng đường và mương thoát nước kiệt 747 Nguyễn Tất Thành, phường Thủy Châu;
Thông báo số 33/TB-TCKH ngày 05/01/2021 của Phòng Tài chính - Kế hoạch thị xã Hương Thủy về việc giao kế hoạch vốn năm 2021 nguồn thu tiền sử dụng đất và nguồn vốn ngân sách tỉnh ủy quyền.</t>
  </si>
  <si>
    <t>Hạ tầng kỹ thuật khu dân cư Thủy Châu ( khu vực gần BCHQS thị xã)</t>
  </si>
  <si>
    <t>Nút giao thông đường 2-9 và đường Nguyễn Tất Thành</t>
  </si>
  <si>
    <t>Hạ tầng kỹ thuật khu dân cư tổ 7 phường Thủy Lương (Phần bổ sung)</t>
  </si>
  <si>
    <t>Nghị quyết số 22/QĐ-UBND ngày 10/11/2020 của HĐND thị xã Hương Thủy về việc phê duyệt chủ trương đầu tư công trình HTKT Khu dân cư tổ 7 phường Thủy Lương;
Quyết định số 761/QĐ-UBND ngày 09/3/2021 của UBND thị xã Hương Thủy về việc phê duyệt Báo cáo kinh tế kỹ thuật đầu tư xây dựng công trình HTKT Khu dân cư tổ 7 phường Thủy Lương.</t>
  </si>
  <si>
    <t>Nâng cấp, mở rộng đường tỉnh lộ 10E (đoạn Km0+900-Km1+500)</t>
  </si>
  <si>
    <t>Quyết định số 616/QĐ-UBND ngày 20/4/2021 của Sở GTVT tỉnh về việc phê duyệt Báo cáo kinh tế kỹ thuật công trình: Sửa chữa hư hỏng nền, mặt đường Km0+900 – Km1+500 đường tỉnh 10E; Km1+300 – Km2+100 đường tỉnh 2; Km6+400 – Km8+000 đường tỉnh 25;
Quyết định số 7452/QĐ-UBND ngày 04/8/2021 của UBND thị xã Hương Thủy về việc phê duyệt dự án bồi thường, hỗ trợ và tái định cư khi Nhà nước thu hồi đất để thực hiện dự án Nâng cấp, mở rộng đường tỉnh lộ 10E (đoạn Km0+900-Km1+500) tại phường Thủy Lương, thị xã Hương Thủy.</t>
  </si>
  <si>
    <t>Hạ tầng kỹ thuật khu nghĩa trang xã Thủy Phù (giai đoạn 2) thị xã Hương Thủy</t>
  </si>
  <si>
    <t>Nút giao cầu vượt Thủy Phù</t>
  </si>
  <si>
    <t>Nâng cấp, mở rộng đường tỉnh 15 (đoạn từ đường tránh Huế đến ranh giới KCN Phú Bài giai đoạn IV)</t>
  </si>
  <si>
    <t>Nghị quyết số 32/NQ-HĐND ngày 25/5/2021 của HĐND tỉnh về chủ trương đầu tư dự án Nâng cấp, mở rộng đường tỉnh 15 (đoạn từ đường tránh Huế đến ranh giới KCN Phú Bài giai đoạn VI).</t>
  </si>
  <si>
    <t>VI</t>
  </si>
  <si>
    <t>HUYỆN PHÚ VANG</t>
  </si>
  <si>
    <t>Xã Phú An</t>
  </si>
  <si>
    <t>Xã Vinh Thanh</t>
  </si>
  <si>
    <t>Đường quy hoạch Vinh Thanh từ Tỉnh lộ 18 đến đường Nội thị 5</t>
  </si>
  <si>
    <t>Nghị quyết số 85/NQ-HĐND ngày 26/8/2021 của HĐND tỉnh về việc phê duyệt chủ trương đầu tư dự án Hạ tầng đô thị Vinh Thanh, huyện Phú Vang.</t>
  </si>
  <si>
    <t>Đường quy hoạch trung tâm</t>
  </si>
  <si>
    <t>Hệ thống điện chiếu sáng Tỉnh lộ 10 A huyện Phú Vang</t>
  </si>
  <si>
    <t>Xã Phú An
Xã Phú Mỹ
Xã Phú Xuân
Xã Phú Lương
xã Phú Hồ
TT Phú Đa</t>
  </si>
  <si>
    <t>Xã Phú Diên</t>
  </si>
  <si>
    <t>Nghị quyết số 03/NQ-HĐND ngày 26/2/2021 của HĐND tỉnh về chủ trương đầu tư dự án Hệ thống đường giao thông nông thôn, huyện Phú Vang.</t>
  </si>
  <si>
    <t>Tuyến đường liên xã thôn Xuân Ổ - Thủy Diện</t>
  </si>
  <si>
    <t>Xã Phú Xuân</t>
  </si>
  <si>
    <t>Hạ tầng đô thị Phú Đa, huyện Phú Vang (Nâng cấp mở rộng đường Huỳnh Khái, thị trấn Phú Đa; Đường Trung tâm huyện lỵ nối dài đến phá (gđ2), thị trấn Phú Đa</t>
  </si>
  <si>
    <t>TT Phú Đa</t>
  </si>
  <si>
    <t>Hệ thống kênh thoát lũ cách ly Phú Lương, Diêm Tụ - Phú Gia và nâng cấp đê Trường Lưu Phú Đa 2, đê Đại Giang đoạn từ hói Trường Lưu về cầu Đại Giang, huyện Phú Vang</t>
  </si>
  <si>
    <t>TT Phú Đa
Xã Phú Gia
Xã Phú Lương</t>
  </si>
  <si>
    <t>Chỉnh trang nút giao QL49B và TL18 (giai đoạn 1)</t>
  </si>
  <si>
    <t>Xây dựng kênh cấp 2 TB Thanh Lam Phú Đa</t>
  </si>
  <si>
    <t>Xã Phú Hồ</t>
  </si>
  <si>
    <t>Xã Phú Mỹ</t>
  </si>
  <si>
    <t>Xã Vinh Hà</t>
  </si>
  <si>
    <t>Xã Vinh Xuân</t>
  </si>
  <si>
    <t>Xã Phú Gia</t>
  </si>
  <si>
    <t>Chợ thủy hải sản Vinh Thanh</t>
  </si>
  <si>
    <t>Thị trấn Phú Đa</t>
  </si>
  <si>
    <t>VII</t>
  </si>
  <si>
    <t>HUYỆN PHÚ LỘC</t>
  </si>
  <si>
    <t xml:space="preserve">Hạ tầng kỹ thuật khu dân cư Đồng Thanh Niên </t>
  </si>
  <si>
    <t>Thị trấn Phú Lộc</t>
  </si>
  <si>
    <t>Quyết định số 3409/QĐ-UBND ngày 16/11/2021 của UBND huyện về việc phê duyệt báo cáo kinh tế kỹ thuật công trình hạ tầng kỹ thuật Khu dân cư Đồng Thanh niên, thị trấn Phú Lộc.</t>
  </si>
  <si>
    <t>Khu dân cư Bàu Quyết Thủy, thôn An Sơn</t>
  </si>
  <si>
    <t>Xã Lộc Sơn</t>
  </si>
  <si>
    <t>Quyết định số 3408/QĐ-UBND ngày 16/11/2021 của UBND huyện về việc phê duyệt báo cáo kinh tế kỹ thuật công trình Khu dân cư Bàu Quyết Thủy, thôn An Sơn, xã Lộc Sơn.</t>
  </si>
  <si>
    <t>Đường giao thông xóm Loài Mộc Sơn</t>
  </si>
  <si>
    <t>Quyết định số 3875/QĐ-UBND ngày 02/12/2020 của UBND huyện Phú Lộc về việc phê duyệt báo cáo kinh tế kỹ thuật công trình Đường giao thông xóm Loài Mộc Sơn, Tổ dân phố 4, thị trấn Phú Lộc.</t>
  </si>
  <si>
    <t xml:space="preserve">Hệ thống thoát lũ khu vực Cầu Hai </t>
  </si>
  <si>
    <t>Xã Lộc Thủy</t>
  </si>
  <si>
    <t>Xã Xuân Lộc</t>
  </si>
  <si>
    <t>Xã Lộc Tiến</t>
  </si>
  <si>
    <t xml:space="preserve">Nâng cấp, sửa chữa hạ tầng kỹ thuật Nghĩa trang nhân dân Chân Mây </t>
  </si>
  <si>
    <t>VIII</t>
  </si>
  <si>
    <t>HUYỆN NAM ĐÔNG</t>
  </si>
  <si>
    <t>Nâng cấp hệ thống thoát nước thị trấn Khe Tre</t>
  </si>
  <si>
    <t>Thị trấn Khe Tre</t>
  </si>
  <si>
    <t>Xã Hương Phú</t>
  </si>
  <si>
    <t>Xã Thượng Long</t>
  </si>
  <si>
    <t>Di dân tái định cư tập trung thôn Lấp, Tà Rinh, A Tin, xã Thượng Nhật</t>
  </si>
  <si>
    <t>Xã Thượng Nhật</t>
  </si>
  <si>
    <t>Khu bảo tồn làng văn hóa truyền thống dân tộc Cơ Tu, huyện Nam Đông (giai đoạn 1)</t>
  </si>
  <si>
    <t>Xã Thượng Lộ</t>
  </si>
  <si>
    <t>IX</t>
  </si>
  <si>
    <t>HUYỆN A LƯỚI</t>
  </si>
  <si>
    <t>Nhà văn hóa Thị trấn A Lưới</t>
  </si>
  <si>
    <t>Thị trấn A Lưới</t>
  </si>
  <si>
    <t>Xã A Roàng</t>
  </si>
  <si>
    <t>Xã Hồng Hạ</t>
  </si>
  <si>
    <t>Xã Quảng Nhâm</t>
  </si>
  <si>
    <t>Đường dân sinh từ nhà Quỳnh Hoàn đến nhà ông Cường thôn A Hố</t>
  </si>
  <si>
    <t>Xã Hồng Vân</t>
  </si>
  <si>
    <t>Đường sản xuất vào khu Ka Treo Hồng Hạ thôn PaRing-Cân Sâm</t>
  </si>
  <si>
    <t>Đường phục vụ sản xuất nông nghiệp thôn Đút 1</t>
  </si>
  <si>
    <t>Xã Hồng Kim</t>
  </si>
  <si>
    <t>Xã Trung Sơn</t>
  </si>
  <si>
    <t>Đường nối thôn Tân Hối (nhà Lê Văn Lai) đến khu hậu cứ</t>
  </si>
  <si>
    <t>Xã Hồng Bắc</t>
  </si>
  <si>
    <t>Tuyến đường từ nhà bà Nguyên đến nhà ông Lại thôn Quảng Phú</t>
  </si>
  <si>
    <t>Xã Sơn Thủy</t>
  </si>
  <si>
    <t>Dự án đường dân sinh Y Reo - Briềng</t>
  </si>
  <si>
    <t>Xã Hồng Thái</t>
  </si>
  <si>
    <t xml:space="preserve">Đường dân sinh từ cụm Pa Ris - Ka Vin - nhà ông Nhíp </t>
  </si>
  <si>
    <t>Xã Lâm Đớt</t>
  </si>
  <si>
    <t>Đường nội đồng vào khu sản xuất Pa Re giai đoạn 2</t>
  </si>
  <si>
    <t>Xã Đông Sơn</t>
  </si>
  <si>
    <t>Đường nội đồng vào khu sản xuất Pa Re</t>
  </si>
  <si>
    <t>Xã Hồng Thủy</t>
  </si>
  <si>
    <t xml:space="preserve">Đường vào khu sản xuất thôn Tru Pi - Kê 1 (nhánh 2) </t>
  </si>
  <si>
    <t>Đường vào khu sản xuất thôn Ki Tôm</t>
  </si>
  <si>
    <t>Xã Hương Nguyên</t>
  </si>
  <si>
    <t>Đường vào khu sản xuất thôn A Pró</t>
  </si>
  <si>
    <t>Kênh chống ngập úng thôn A Tia 1</t>
  </si>
  <si>
    <t xml:space="preserve">Kênh mương thôn Quảng Lộc, Quảng Hợp và Quảng Phú </t>
  </si>
  <si>
    <t>X</t>
  </si>
  <si>
    <t>CÔNG TRÌNH LIÊN HUYỆN</t>
  </si>
  <si>
    <t xml:space="preserve">Tên công trình, dự án
</t>
  </si>
  <si>
    <t>Trong đó diện tích xin chuyển mục đích sử dụng (ha)</t>
  </si>
  <si>
    <t xml:space="preserve">Đất trồng lúa </t>
  </si>
  <si>
    <t>Đất rừng phòng hộ</t>
  </si>
  <si>
    <t>Đất rừng đặc dụng</t>
  </si>
  <si>
    <t>Xã Phong Mỹ, Phong Xuân, Phong Sơn</t>
  </si>
  <si>
    <t>Công văn số 7621/UBND-GT ngày 05/10/2018 của UBND tỉnh về việc phối hợp triển khai công tác giải phóng mặt bằng phục vụ dự án đường Hồ Chí Minh Cam Lộ - La Sơn.</t>
  </si>
  <si>
    <t>1</t>
  </si>
  <si>
    <t>2</t>
  </si>
  <si>
    <t>Sân vận động phường Thủy Lương</t>
  </si>
  <si>
    <t>Khu xen cư thôn Thanh Thủy Chánh, xã Thủy Thanh</t>
  </si>
  <si>
    <t>Quyết định số 228a ngày 14/12/2020 của UBND xã Thủy Thanh về việc phê duyệt báo cáo kinh tế kỹ thuật đầu tư xây dựng công trình Khu xen cư thôn Thanh Thủy Chánh, xã Thủy Thanh.</t>
  </si>
  <si>
    <t>Xã Phú An
xã Phú Mỹ
Xã Phú Xuân
Xã Phú Lương
xã Phú Hồ
TT Phú Đa</t>
  </si>
  <si>
    <t xml:space="preserve">Mở rộng chợ Mỹ Lợi </t>
  </si>
  <si>
    <t>Xã Vinh Mỹ</t>
  </si>
  <si>
    <t>Cải tạo, chỉnh trang hệ thống cây xanh cảnh quan, điện chiếu sáng, nút giao tuyến đường nối Quốc lộ 1A - cảng Chân Mây</t>
  </si>
  <si>
    <t>Xã Lộc Vĩnh</t>
  </si>
  <si>
    <t>Đường từ Đồn Biên phòng Nhâm ra biên giới</t>
  </si>
  <si>
    <t>Năm 2020</t>
  </si>
  <si>
    <t>Năm 2021</t>
  </si>
  <si>
    <t>A</t>
  </si>
  <si>
    <t>Khu dân cư Xạ Biêu giai đoạn 2 (Phần bổ sung)</t>
  </si>
  <si>
    <t>Thị trấn Phong Điền</t>
  </si>
  <si>
    <t>Quyết định số 148/QĐ-UBND ngày 20/9/2019 của UBND thị trấn Phong Điền về việc phê duyệt điều chỉnh Báo cáo kinh tế - kỹ thuật đầu tư xây dựng công trình Khu dân cư Xạ Biêu giai đoạn 2 (phần bổ sung); 
Quyết định số 2266/QĐ-UBND ngày 22/7/2019 của UBND huyện Phong Điền về việc phê duyệt điều chỉnh Báo cáo kinh tế - kỹ thuật đầu tư xây dựng công trình Khu dân cư Xạ Biêu giai đoạn 2.</t>
  </si>
  <si>
    <t>Xã Phong Hòa</t>
  </si>
  <si>
    <t>Đầu tư khai thác mỏ đá vôi - giai đoạn 2</t>
  </si>
  <si>
    <t>Xã Phong Xuân</t>
  </si>
  <si>
    <t>Hạ tầng khu dân cư Đồng Bào - Đức Trọng (giai đoạn 1)</t>
  </si>
  <si>
    <t>Đường Phước Lập - Giang Đông nối dài đến đường Vinh Lợi</t>
  </si>
  <si>
    <t>Thị trấn Sịa, xã Quảng Lợi</t>
  </si>
  <si>
    <t>Phường Tứ Hạ</t>
  </si>
  <si>
    <t>Phường Kim Long</t>
  </si>
  <si>
    <t>Phường Xuân Phú</t>
  </si>
  <si>
    <t>Đường Lâm Hoằng nối dài</t>
  </si>
  <si>
    <t>Phường
 Vỹ Dạ</t>
  </si>
  <si>
    <t>Nạo vét và xây dựng kè hói Đốc Sơ- An Hoà (từ cửa vào sông An Hoà đến đường Nguyễn Văn Linh)</t>
  </si>
  <si>
    <t>Phường An Hoà, Hương Sơ</t>
  </si>
  <si>
    <t>Phường Thuận Lộc</t>
  </si>
  <si>
    <t>Đầu tư Bảo tồn, tu bổ và tôn tạo hệ thống kinh thành Huế (di dời dân cư, GPMB tại khu vực I di tích kinh thành Huế) - khu vực hồ Tịnh Tâm</t>
  </si>
  <si>
    <t>Phường Thuận Lộc, phường Đông Ba</t>
  </si>
  <si>
    <t>Tuyến đường dọc bờ sông Hương (phía Nam) đoạn từ cầu Dã Viên đến đường Huyền Trân Công Chúa</t>
  </si>
  <si>
    <t>Phường Phường Đúc</t>
  </si>
  <si>
    <t>Đầu tư xây dựng công trình Trường tiểu học Thủy Biều (giai đoạn 1)</t>
  </si>
  <si>
    <t>Phường Thủy Biều</t>
  </si>
  <si>
    <t>Khu Phức hợp Thủy Vân giai đoạn 1 (thuộc Khu đô thị  mới An Vân Dương)</t>
  </si>
  <si>
    <t>Hạ tầng kỹ thuật khu dân cư Cư Chánh 2  (gần khu tái định cư cao tốc)</t>
  </si>
  <si>
    <t>Quyết định số 3254/QĐ-UBND ngày 31/10/2019 của UBND thị xã Hương Thủy về việc phê duyệt báo cáo kinh tế kỹ thuật đầu tư công trình Hạ tầng kỹ thuật khu dân cư Cư Chánh 2 xã Thủy Bằng (gần khu tái định cư cao tốc).</t>
  </si>
  <si>
    <t>Khu đô thị hai bên tuyến đường Chợ Mai-Tân Mỹ, thuộc Khu C - Đô thị mới An Vân Dương</t>
  </si>
  <si>
    <t xml:space="preserve">Phường Phú Thượng
</t>
  </si>
  <si>
    <t>Nghị quyết số 109/NQ-HĐND ngày 14/10/2021 của HĐND tỉnh về việc điều chỉnh kế hoạch đầu tư vốn ngân sách nhà nước nguồn ngân sách địa phương năm 2021;
Quyết định số 2433/QĐ-UBND ngày 18/9/2020 của UBND tỉnh về việc phê duyệt dự án Hạ tầng kỹ thuật khu đất phường Thủy Dương, thị xã Hương Thủy để thực hiện dự án trọng điểm của tỉnh;
Nghị quyết số 62/NQ-HĐND ngày 19/6/2020 của HĐND tỉnh về điều chỉnh chủ trương đầu tư dự án San nền khu đất phường Thủy Dương, thị xã Hương Thủy.</t>
  </si>
  <si>
    <t xml:space="preserve">Quyết định số 3245/QĐ-UBND ngày 31/10/2019 của UBND thị xã Hương Thủy về việc phê duyệt báo cáo kinh tế kỹ thuật đầu tư xây dựng công trình Hạ tầng kỹ thuật các khu xen ghép xã Thủy Thanh. </t>
  </si>
  <si>
    <t xml:space="preserve"> Sân bóng đá xã Thủy Tân    </t>
  </si>
  <si>
    <t>Khu dân cư thôn Phường 1, Phường 2, Phường 3</t>
  </si>
  <si>
    <t xml:space="preserve">Xây dựng cầu Sư Lỗ </t>
  </si>
  <si>
    <t>Mở rộng Trường Mầm non Phú Đa 1</t>
  </si>
  <si>
    <t>Quyết định số 3649/QĐ-UBND ngày 30/10/2019 của UBND huyện về việc phê duyệt báo cáo kinh tế kỹ thuật xây dựng công trình Mở rộng Trường Mầm non Phú Đa 1; 
Quyết định số 3166/QĐ-UBND ngày 27/9/2019 của UBND huyện về việc phê duyệt chủ trương đầu tư xây dựng công trình Mở rộng Trường Mầm non Phú Đa 1.</t>
  </si>
  <si>
    <t>Khu vui chơi giải trí công cộng (giai đoạn 2)</t>
  </si>
  <si>
    <t>Đê thoát lũ Phú Lộ</t>
  </si>
  <si>
    <t>Quyết định số 3610/QĐ-UBND ngày 29/10/2019 của UBND huyện Phú Vang về việc phê duyệt báo cáo kinh tế kỹ thuật đầu tư xây dựng công trình: Đê thoát lũ Phú Lộ.</t>
  </si>
  <si>
    <t xml:space="preserve">Đê Bầu Đỏ Phú Đa (đoạn còn lại) </t>
  </si>
  <si>
    <t>Quyết định số 3775/QĐ-UBND ngày 30/10/2018 của UBND huyện Phú Vang về việc phê duyệt báo cáo kinh tế kỹ thuật đầu tư xây dựng công trình: Đê Bàu Đỏ Phú Đa.</t>
  </si>
  <si>
    <t>Xã Lộc An</t>
  </si>
  <si>
    <t>Đường giao thông trục trung tâm đô thị mới La sơn</t>
  </si>
  <si>
    <t>Quyết định số 3068/QĐ-UBND ngày 11/10/2019 của UBND huyện Phú Lộc  về việc phê duyệt báo cáo kinh tế kỹ thuật công trình Đường giao thông trục trung tâm đô thị mới La Sơn.</t>
  </si>
  <si>
    <t>Nhà văn hóa trung tâm xã Lộc Sơn</t>
  </si>
  <si>
    <t>Quyết định số 3276/QĐ-UBND ngày 29/10/2019 của UBND huyện Phú Lộc về việc phê duyệt báo cáo kinh tế kỹ thuật công trình Nhà văn hóa trung tâm xã Lộc Sơn.</t>
  </si>
  <si>
    <t>Hạ tầng kỹ thuật khu quy hoạch dân cư Nương Thiền (mở rộng)</t>
  </si>
  <si>
    <t>Quyết định số 2027/QĐ-UBND ngày 04/07/2020 của UBND huyện Phú Lộc về việc phê duyệt báo cáo kinh tế kỹ thuật và kế hoạch lựa chọn nhà thầu công trình Hạ tầng kỹ thuật khu quy hoạch dân cư Nương Thiền (mở rộng).</t>
  </si>
  <si>
    <t>Xã Lộc Trì</t>
  </si>
  <si>
    <t>Quyết định số 3235/QĐ-UBND ngày 24/10/2019 của UBND huyện Phú Lộc về việc phê duyệt báo cáo kinh tế kỹ thuật công trình Khu dân cư đường vào thác Nhị Hồ, xã Lộc Trì.</t>
  </si>
  <si>
    <t>Hạ tầng kỹ thuật khu TĐC An Bình , thôn Tân An Hải, xã Lộc Bình</t>
  </si>
  <si>
    <t>Xã Lộc Bình</t>
  </si>
  <si>
    <t>Quyết định số 3257/QĐ-UBND ngày 28/10/2019 của UBND huyện Phú Lộc về việc phê duyệt báo cáo kinh tế kỹ thuật công trình Hạ tầng kỹ thuật khu TĐC An Bình, thôn Tân An Hải, xã Lộc Bình.</t>
  </si>
  <si>
    <t>Hạ tầng kỹ thuật khu TĐC Hòa An, xã Lộc Bình</t>
  </si>
  <si>
    <t>Quyết định số 3247/QĐ-UBND ngày 25/10/2019 của UBND huyện Phú Lộc về việc phê duyệt báo cáo kinh tế kỹ thuật công trình Hạ tầng kỹ thuật khu TĐC Hòa An, xã Lộc Bình.</t>
  </si>
  <si>
    <t>Xã Vinh Hưng</t>
  </si>
  <si>
    <t>Xã Giang Hải</t>
  </si>
  <si>
    <t>Dự án Bảo tồn làng truyền thống dân tộc Cơ Tu, huyện Nam Đông thuộc danh mục dự án Bảo tồn và phát huy giá trị di sản văn hóa của Chương trình mục tiêu phát triển Văn hóa</t>
  </si>
  <si>
    <t>Xã Thượng Lộ, Thượng Long</t>
  </si>
  <si>
    <t>CÔNG TRÌNH, DỰ ÁN LIÊN HUYỆN</t>
  </si>
  <si>
    <t>B</t>
  </si>
  <si>
    <t>Chuyển tiếp từ năm 2021</t>
  </si>
  <si>
    <t>Đường trục chính khu trung tâm xã Phong An, huyện Phong Điền (Tổng diện tích 7,5 ha, đã thực hiện 3,16 ha)</t>
  </si>
  <si>
    <t>Nâng cấp, sửa chữa tuyến Hói Hà, Hói Nậy xã Phong Bình và xã Phong Chương</t>
  </si>
  <si>
    <t>Xã Phong Bình, Xã Phong Chương</t>
  </si>
  <si>
    <t>Chỉnh trang đường từ Tỉnh lộ 11B đi độn Hốc thôn Phò Ninh, xã Phong An</t>
  </si>
  <si>
    <t>Chỉnh trang đường trục xã từ Cầu Kẽm - Hiền Lương - Sơn Tùng - Cao Ban, xã Phong Hiền</t>
  </si>
  <si>
    <t>Xã Phong Bình</t>
  </si>
  <si>
    <t>Mở rộng trường mầm non Phong Chương 2</t>
  </si>
  <si>
    <t>Xã Phong Chương</t>
  </si>
  <si>
    <t>Đường liên xã đoạn Hiền Sỹ- Tứ Chánh</t>
  </si>
  <si>
    <t>Hạ tầng phát triển quỹ đất khu trung tâm xã Điền Lộc (Tổng 4,9 ha, đã thực hiện 1,7)</t>
  </si>
  <si>
    <t>Kè chống sạt lở 02 bên hói Trung Thạnh, xã Phong Bình</t>
  </si>
  <si>
    <t>Hạ tầng phát triển quỹ đất khu quy hoạch trung tâm xã Phong Mỹ (Giai đoạn 2)</t>
  </si>
  <si>
    <t>Hạ tầng phát triển quỹ đất khu dân cư xứ Cồn Khoai, thôn An Lỗ, xã Phong Hiền (Giai đoạn 2) (Tổng diện tích: 4 ha, đã thực hiện 2,09 ha)</t>
  </si>
  <si>
    <t>Chỉnh trang đường từ QL49B đến đường 68 (Giáp khu vực TĐC xóm Chồ)</t>
  </si>
  <si>
    <t>Xã Điền Hải</t>
  </si>
  <si>
    <t>Mở rộng đường từ QL49B đến thôn Niêm , xã Phong Hòa</t>
  </si>
  <si>
    <t>Xã Điền Hòa</t>
  </si>
  <si>
    <t>Chỉnh trang trục đường vào khu trung tâm văn hóa xã Điền Hòa (Từ QL49B vào đường hương thôn)</t>
  </si>
  <si>
    <t>Chỉnh trang đường trục chính Phong Hải (đoạn tiếp giáp Điền Hải)</t>
  </si>
  <si>
    <t>Xã Phong Hải</t>
  </si>
  <si>
    <t>Chỉnh trang đường liên xã Phong Thu - Phong Mỹ, xã Phong Thu</t>
  </si>
  <si>
    <t>Mở rộng đường trục xã Phong Chương từ TL6 nối TL8C</t>
  </si>
  <si>
    <t>Xã Điền Môn</t>
  </si>
  <si>
    <t xml:space="preserve">Hạ tầng phát triển quỹ đất khu vực tái định cư </t>
  </si>
  <si>
    <t xml:space="preserve">Chỉnh trang đường đất đỏ </t>
  </si>
  <si>
    <t>Quyết định số 1590/QĐ-UBND ngày 11/11/2020 của UBND huyện Phong Điền về việc phê duyệt báo cáo kinh tế - kỹ thuật đầu tư xây dựng công trình Chỉnh trang đường đất đỏ.</t>
  </si>
  <si>
    <t>Chỉnh trang đường liên xã đoạn qua xã Điền Lộc</t>
  </si>
  <si>
    <t>Quyết định số 1633/QĐ-UBND ngày 18/11/2020 của UBND huyện Phong Điền về việc phê duyệt báo cáo kinh tế kỹ thuật đầu tư công trình Chỉnh trang đường liên xã đoạn qua xã Điền Lộc.</t>
  </si>
  <si>
    <t>Hạ tầng phát triển quỹ đất khu trung tâm xã</t>
  </si>
  <si>
    <t>Chỉnh trang các tuyến đường từ TL 11B đến đường trục chính khu trung tâm xã Phong An</t>
  </si>
  <si>
    <t>Quyết định số 1630/QĐ-UBND ngày 18/11/2020 của UBND huyện Phong Điền về việc phê duyệt báo cáo kinh tế kỹ thuật đầu tư Chỉnh trang các tuyến đường từ TL 11B đến đường trục chính khu trung tâm xã Phong An.</t>
  </si>
  <si>
    <t>Gia cố chỉnh trang khu dân cư sát bờ sông Bồ</t>
  </si>
  <si>
    <t>Quyết định số 1632/QĐ-UBND ngày 18/11/2020 của UBND huyện Phong Điền về việc phê duyệt báo cáo kinh tế kỹ thuật đầu tư Gia cố chỉnh trang khu dân cư sát bờ sông Bồ.</t>
  </si>
  <si>
    <t>Đầu tư xây dựng và khai thác mỏ Đá sét đen làm phụ gia xi măng</t>
  </si>
  <si>
    <t>Đầu tư xây dựng và khai thác mỏ quặng sắt Laterit làm phụ gia xi măng</t>
  </si>
  <si>
    <t>Giấy phép khai thác khoáng sản số 2953/GP-BTNMT ngày 22/12/2016 của Bộ Tài nguyên và Môi trường;
Giấy chứng nhận đầu tư số 31131000265, do UBND tỉnh cấp ngày 07/7/2014; Giấy chứng nhận đầu tư điều chỉnh lần thứ nhất số 3266550643 do Sở Kế hoạch và Đầu tư cấp ngày 04/12/2020.</t>
  </si>
  <si>
    <t>Hạ tầng phát triển quỹ đất khu dân cư xứ Ma Đa</t>
  </si>
  <si>
    <t>Đường liên xã Quảng Vinh-Quảng Lợi nối tỉnh lộ 4</t>
  </si>
  <si>
    <t>Xã Quảng Vinh, Quảng Lợi</t>
  </si>
  <si>
    <t>Nghị quyết số 108/NQ-HĐND ngày 13/11/2020 của HĐND tỉnh về phê duyệt chủ trương đầu tư dự án Đường liên xã Quảng Vinh-Quảng Lợi nối tỉnh lộ 4.</t>
  </si>
  <si>
    <t>Phường Tứ Hạ, 
Phường Hương Xuân,
Phường Hương Vân</t>
  </si>
  <si>
    <t>Dự án hạ tầng kỹ thuật khu dân cư phía Bắc Hương Sơ (khu vực 9)</t>
  </si>
  <si>
    <t>Phường Hương Sơ</t>
  </si>
  <si>
    <t>Dự án hạ tầng kỹ thuật khu dân cư  phía Bắc Hương Sơ (khu vực 10)</t>
  </si>
  <si>
    <t>Dự án xây dựng cầu Bắc qua sông Lợi Nông  (thuộc Khu đô thị  mới An Vân Dương)</t>
  </si>
  <si>
    <t>Khu dân cư tại khu quy hoạch LK8, LK9, CX11 và CC5 thuộc khu A- Đô thị mới An Vân Dương</t>
  </si>
  <si>
    <t>Cầu Vân Dương (Tổng quy mô dự án là 0,70 ha)</t>
  </si>
  <si>
    <t>Khu tái định cư Lịch Đợi 3 (thuộc Dự án Cầu đường bộ Bạch Hổ qua sông Hương)
( Tổng quy mô dự án là 8,34 ha)</t>
  </si>
  <si>
    <t>Phường Phường Đúc, Thủy Xuân, Trường An</t>
  </si>
  <si>
    <t>Đường vào phố chợ Kim Long</t>
  </si>
  <si>
    <t xml:space="preserve">Phường An Cựu </t>
  </si>
  <si>
    <t>Dự án đền bù giải phóng mặt bằng của Đại học Huế (Giải toả các hộ dân trước khu TDTT - Đại học Huế thuộc tổ 21 phường An Cựu và Thư viện Trường Đại học Kinh tế, Đại học Huế)</t>
  </si>
  <si>
    <t>Trường trung học phổ thông Đặng Trần Côn giai đoạn 1</t>
  </si>
  <si>
    <t>Phường Hương Long</t>
  </si>
  <si>
    <t>Hạ tầng kỹ thuật khu vực Thuỷ Biều giai đoạn 1</t>
  </si>
  <si>
    <t>Dự án Vườn sưu tầm thực vật Huế</t>
  </si>
  <si>
    <t>Phường An Tây</t>
  </si>
  <si>
    <t>Dự án Chỉnh trang vỉa hè đường Trần Cao Vân (từ đường Hà Nội đến đường Bến Nghé - Đội Cung)</t>
  </si>
  <si>
    <t>Phường Vĩnh Ninh, Phú Nhuận, Phú Hội</t>
  </si>
  <si>
    <t>Đầu tư xây dựng và kinh doanh chợ An Hoà</t>
  </si>
  <si>
    <t xml:space="preserve"> Phường An Hoà</t>
  </si>
  <si>
    <t>Dự án đầu tư xây dựng khu biệt thự Thủy Trường</t>
  </si>
  <si>
    <t>Phường An Tây , Trường An</t>
  </si>
  <si>
    <t>Đầu tư Bảo tồn, tu bổ và tôn tạo hệ thống kinh thành Huế (Giai đoạn 2)</t>
  </si>
  <si>
    <t>Thành phố Huế</t>
  </si>
  <si>
    <t>Khu vực Hồ Học Hải</t>
  </si>
  <si>
    <t>Khu vực Đàn Xã Tắc</t>
  </si>
  <si>
    <t>Phường Thuận Hòa</t>
  </si>
  <si>
    <t>Khu vực Khâm Thiên Giám</t>
  </si>
  <si>
    <t>Phường Đông Ba</t>
  </si>
  <si>
    <t>Khu vực Xiển Võ Từ</t>
  </si>
  <si>
    <t>Khu vực I di tích tiếp giáp với BCH quân sự tỉnh tại các đường Mang Cá, Lê Trung Định, Lương Y, Xuân 68</t>
  </si>
  <si>
    <t>Khu vực Lục bộ</t>
  </si>
  <si>
    <t>Dự án Hạ tầng kỹ thuật Khu tái định cư Đại học Huế</t>
  </si>
  <si>
    <t>Phường An Cựu, phường An Tây</t>
  </si>
  <si>
    <t>Dự án hạ tầng kỹ thuật chợ đầu mối Phú Hậu giai đoạn 2</t>
  </si>
  <si>
    <t>Phường Phú Hậu</t>
  </si>
  <si>
    <t>Dự án hạ tầng kỹ thuật khu dân cư đường Cao Bá Quát</t>
  </si>
  <si>
    <t>Dự án nâng cấp mở rộng đường Nguyễn Gia Thiều</t>
  </si>
  <si>
    <t>Dự án Hệ thống thu gom, khu xử lý nước thải Cụm công nghiệp An Hòa (giai đoạn 1)</t>
  </si>
  <si>
    <t>Phường An Hòa</t>
  </si>
  <si>
    <t>Dự án mở rộng Trường mầm non Thủy Xuân</t>
  </si>
  <si>
    <t>Phường Thủy Xuân</t>
  </si>
  <si>
    <t xml:space="preserve">Hạ tầng kỹ thuật khu dân cư  phục vụ chỉnh trang di tích Hổ Quyền - Voi Ré </t>
  </si>
  <si>
    <t>Phường Phường Đúc; phường Thủy Biều</t>
  </si>
  <si>
    <t>Hạ tầng kỹ thuật khu đất xen ghép tại Tổ 4, Khu vực 2, phường An Đông</t>
  </si>
  <si>
    <t>Hạ tầng kỹ thuật khu đất xen ghép tại Tổ 9, Khu vực 4, phường An Hòa</t>
  </si>
  <si>
    <t>Hạ tầng kỹ thuật khu đất xen ghép tại Tổ 6, Khu vực 3, phường Kim Long</t>
  </si>
  <si>
    <t>Xây dựng Miếu thờ và đình làng thôn Nguyệt Biều tại thôn Nguyệt Biều, xã Thủy Bằng</t>
  </si>
  <si>
    <t>Xã Hương Phong</t>
  </si>
  <si>
    <t>Mở rộng chợ Dạ Lê</t>
  </si>
  <si>
    <t>Quyết định số 3433/QĐ-UBND ngày 20/11/2017 của UBND thị xã Hương Thủy về việc phê duyệt phương án bồi thường mở rộng chợ Dạ Lê.</t>
  </si>
  <si>
    <t>Tuyến đường mặt cắt 100m nối từ đường quy hoạch 60m đến đường quy hoạch mặt cắt 36m thuộc khu B đô thị mới An Vân Dương</t>
  </si>
  <si>
    <t>Đường mặt cắt 36m, đường mặt cắt 19,5m qua khu Phức hợp Thủy Vân giai đoạn 1, khu đô thị mới An Vân Dương</t>
  </si>
  <si>
    <t>Phường Thuận An</t>
  </si>
  <si>
    <t>Hệ thống thoát lũ Phổ Lợi, Mộc Hàn, Phú Khê, huyện Phú Vang</t>
  </si>
  <si>
    <t>Xã Phú Mậu
Phường Phú Thượng, 
Xã Phú Dương</t>
  </si>
  <si>
    <t xml:space="preserve">Đấu nối đường gom từ Dương Thiệu Tước đến đường Phùng Quán </t>
  </si>
  <si>
    <t>Hoàn thiện hạ tầng khu quy hoạch tổ 12, phường Thủy Dương</t>
  </si>
  <si>
    <t>Chỉnh trang vỉa hè đường Khúc Thừa Dụ</t>
  </si>
  <si>
    <t>Quyết định số 15/QĐ-UBND-XD ngày 25/01/2021 về việc phê duyệt báo cáo kinh tế kỹ thuật đầu tư xây dựng công trình chỉnh trang vỉa hè đường Khúc Thừa Dụ.</t>
  </si>
  <si>
    <t>Mở rộng và kè đê hói thoát nước đường Khúc Thừa Dụ</t>
  </si>
  <si>
    <t>Quyết định số 17/QĐ-UBND ngày 25/01/2021 về việc phê duyệt báo cáo kinh tế kỹ thuật đầu tư xây dựng công trình Mở rộng và  kè hói thoát nước đường Khúc Thừa Dụ.</t>
  </si>
  <si>
    <t>Công viên cây xanh vỉa hè khu quy hoạch Vịnh Mộc</t>
  </si>
  <si>
    <t>Quyết định số 2117/QĐ-UBND ngày 17/6/2021 của UBND thị xã Hương Thuỷ về việc Báo cáo kinh tế kỹ thuật đầu tư xây dựng công trình Công viên cây xanh vỉa hè khu quy hoạch Vịnh Mộc.</t>
  </si>
  <si>
    <t>Quyết định số 1222/QĐ-UBND ngày 07/4/2021 của  UBND thị xã Hương Thủy, về việc phê duyệt dự án đầu tư xây dựng công trình Hạ tầng kỹ thuật Khu dân cư Đại Giang.</t>
  </si>
  <si>
    <t>Nghị quyết số 05/NQ-HĐND ngày 26/02/2021 của HĐND tỉnh về việc chủ trương đầu tư dự án Hạ tầng kỹ thuật khu dân cư OTT4 thuộc khu E - đô thị mới An Vân Dương;
Nghị quyết số 109/NQ-HĐND ngày 14/10/2021 của HĐND tỉnh về việc điều chỉnh kế hoạch đầu tư vốn ngân sách nhà nước nguồn ngân sách địa phương năm 2021; 
Thông báo số 405/TB-SKHĐT ngày 08/02/2021 của Sở Kế hoạch và Đầu tư về việc giao kế hoạch đầu tư vốn ngân sách nhà nước năm 2021 (các dự án chuẩn bị đầu tư), nguồn vốn ngân sách tỉnh quản lý.</t>
  </si>
  <si>
    <t>Xã Thủy Thanh; Phường Thủy Dương</t>
  </si>
  <si>
    <t>Phường Thủy Phương, Thủy Dương</t>
  </si>
  <si>
    <t>Quyết định số 728/QĐ-UBND ngày 19/03/2020 của UBND thị xã Hương Thủy việc phê duyệt điều chỉnh  Báo cáo kinh tế kỹ thuật đầu tư xây dựng công trình Kè gia cố và xử lý thoát lũ kênh Nam Sông Hương đoạn qua phường Thủy Dương và Thủy Phương, thị xã Hương Thủy.</t>
  </si>
  <si>
    <t>Hạ tầng kỹ thuật khu dân cư, tái định cư Bàu Tròn giai đoạn 1, phường Thủy Phương</t>
  </si>
  <si>
    <t>Hạ tầng kỹ thuật khu dân cư Thanh Lam giai đoạn 3 phường Thủy Phương (phần diện tích bổ sung)</t>
  </si>
  <si>
    <t>Quyết định số 113/QĐ-UBND ngày 17/01/2020 của UBND thị xã Hương Thủy về việc phê duyệt điều chỉnh Báo cáo kinh tế kỹ thuật đầu tư xây dựng công trình Hạ tầng kỹ thuật Khu dân cư Thanh Lam giai đoạn 3.</t>
  </si>
  <si>
    <t>Dự án bồi thường, hỗ trợ và tái định cư công trình Mở rộng Cảng hàng không Quốc tế Phú Bài (hạng mục di dời Cụm điệp báo C35) tại phường Phú Bài</t>
  </si>
  <si>
    <t xml:space="preserve">Quyết định số 565/QĐ-UBND ngày 05/02/2021 của UBND thị xã Hương Thủy về việc phê duyệt dự án đầu tư xây dựng công trình Nâng cấp, mở rộng đường Ngô Thị Sĩ. </t>
  </si>
  <si>
    <t>Quyết định số 3251/QĐ-UBND ngày 31/10/2019 của UBND thị xã Hương Thủy về việc phê duyệt báo cáo kinh tế kỹ thuật đầu tư xây dựng Đường từ đường Thuận Hóa đến đường Thân Nhân Trung;
Công văn số 735/UBND ngày 18/5/2020 của UBND thị xã Hương Thủy về việc thống nhất chủ trương sử dụng kinh phí dự phòng, điều chỉnh quy mô công trình do Ban QLDA - ĐTXD khu vực làm chủ đầu tư.</t>
  </si>
  <si>
    <t>Hạ tầng kỹ thuật Khu dân cư thôn Vân Thê Trung, xã Thủy Thanh</t>
  </si>
  <si>
    <t xml:space="preserve"> Xã Thủy Thanh</t>
  </si>
  <si>
    <t>Nâng cấp mở rộng Đường tỉnh 1 (đoạn từ đường Trường Chinh về cầu Ngói Thanh Toàn)</t>
  </si>
  <si>
    <t>Kè chống sạt lở hai bờ sông Phù Bài</t>
  </si>
  <si>
    <t>Chỉnh trang khu nghĩa trang nhân dân xã Thủy Phù</t>
  </si>
  <si>
    <t>Xã Vinh An</t>
  </si>
  <si>
    <t>Mở rộng Trường Mầm non Phú Gia</t>
  </si>
  <si>
    <t>Nâng cấp hệ thống đê sông Thiệu Hóa</t>
  </si>
  <si>
    <t>Thị trấn Phú Đa
Xã Phú Gia
Xã Vinh Hà</t>
  </si>
  <si>
    <t>Mở rộng Trường Mầm non Phú Hải</t>
  </si>
  <si>
    <t>Xã Phú Hải</t>
  </si>
  <si>
    <t xml:space="preserve">Đường và cống thoát nước từ nhà bà Dư đến nhà văn hóa xã Lộc Bổn
Tổng quy mô dự án 0,42 ha, giai đoạn 1 đã thực hiện được 0,22 ha. </t>
  </si>
  <si>
    <t>Xã Lộc Bổn</t>
  </si>
  <si>
    <t xml:space="preserve">Quyết định số 3941/QĐ-UBND ngày 07/12/2020 của UBND huyện Phú Lộc về việc phê duyệt báo cáo kinh tế kỹ thuật đầu tư  xây dựng công trình Đường và cống thoát nước từ nhà bà Dư đến nhà văn hóa xã Lộc Bổn. </t>
  </si>
  <si>
    <t>Mở rộng và chỉnh trang khu dân cư gần trường THCS Lộc Sơn (giai đoạn 2)</t>
  </si>
  <si>
    <t>Quyết định số 3938/QĐ-UBND ngày 07/12/2020 của UBND huyện Phú Lộc về việc phê duyệt báo cáo kinh tế kỹ thuật đầu tư  xây dựng công trình Mở rộng và chỉnh trang  Khu dân cư gần Trường Trung học cơ sở Lộc Sơn(giai đoạn 2).</t>
  </si>
  <si>
    <t>Hạ tầng kỹ thuật khu quy dân cư số 02 đường trục chính đô thị La Sơn</t>
  </si>
  <si>
    <t>Quyết định số 3289/QĐ-UBND ngày 30/10/2019 của UBND huyện Phú Lộc về việc phê duyệt dự án đầu tư xây dựng Hạ tầng kỹ thuật khu quy hoạch dân cư  số 02 đường trục chính đô thị La Sơn.</t>
  </si>
  <si>
    <t xml:space="preserve">Hạ tầng kỹ thuật khu TĐC Lê Thái Thiện </t>
  </si>
  <si>
    <t>Khu dân cư nông thôn mới Lã Lã thôn Hòa An, thôn Hòa An, xã Lộc Bình</t>
  </si>
  <si>
    <t>Công văn số 7996/UBND - QHXT ngày 03/09/2020 của UBND tỉnh về việc thực hiện các thủ tục lựa chọn thực  hiện dự án Khu dân cư nông thôn mới xã Lộc Bình, huyện Phú Lộc;
Quyết định số 2443/QĐ-UBND ngày 18/09/2020 của UBND tỉnh  về việc phê duyệt bổ sung danh mục dự án phát triển nhà ở có sử dụng đất vào Chương trình phát triển nhà ở tỉnh Thừa Thiên Huế đến năm 2020 và tầm nhìn đến năm 2030.</t>
  </si>
  <si>
    <t>Hạ tầng kỹ thuật khu TĐC Quốc lộ 49 qua xã Vinh Hiền (mở rộng ) - Hạng mục: Đường giao thông, hệ thống cấp thoát nước, điện chiếu sáng, cắm mốc phân lô</t>
  </si>
  <si>
    <t>Xã Vinh Hiền</t>
  </si>
  <si>
    <t>Quyết định số 4008/QĐ-UBND ngày 10/12/2020 của UBND huyện Phú Lộc về việc phê duyệt báo cáo kinh tế kỹ thuật đầu tư  xây dựng công trình Hạ tầng kỹ thuật khu tái định cư Quốc lộ 49 qua xã Vinh Hiền (mở rộng)- Hạng mục: Đường giao thông, hệ thống cấp thoát nước, điện chiếu sáng, cắm mốc phân lô.</t>
  </si>
  <si>
    <t>Đường giao thông vành đai phía đông , xã Lộc Sơn (giai đoạn 2)</t>
  </si>
  <si>
    <t>Quyết định số 220/QĐ-UBND ngày 25/01/2021 của UBND tỉnh về việc phê duyệt chủ trương đầu tư công trình Đường giao thông vành đai phía đông , xã Lộc Sơn (giai đoạn 2);
Thông báo số 405/TB-SKHĐT ngày 08/02/2021 của Sở Kế hoạch và Đầu tư về việc giao kế hoạch và đầu tư vốn ngân sách nhà nước 2021;
Nghị Quyết số 111/NQ-HĐND ngày 14/10/2021 của HĐND tỉnh về việc giao kế hoạch đầu tư công trung hạn vốn ngân sách Nhà nước 2021-2025 tỉnh Thừa Thiên Huế.</t>
  </si>
  <si>
    <t>Quyết định số 605/QĐ-UBND ngày 19/03/2021 của UBND tỉnh về việc phê duyệt chủ trương đầu tư công trình Đường nối từ Quốc lộ 1A vào vườn Quốc gia Bạch Mã, huyện Phú Lộc;
Nghị quyết số 111/NQ-HĐND ngày 14/10/2021 của HĐND tỉnh về việc giao kế hoạch đầu tư công trung hạn vốn ngân sách Nhà nước 2021-2025 tỉnh Thừa Thiên Huế.</t>
  </si>
  <si>
    <t>Hạ tầng khu quy hoạch dân cư thôn 10, xã Hương Xuân</t>
  </si>
  <si>
    <t>Xã Hương Xuân</t>
  </si>
  <si>
    <t>Đường dân sinh thôn 1, xã Thượng Nhật</t>
  </si>
  <si>
    <t>Chỉnh trang vỉa hè, cây xanh trung tâm huyện Nam Đông</t>
  </si>
  <si>
    <t>Xã Hương Xuân; xã Hương Phú; thị trấn Khe Tre</t>
  </si>
  <si>
    <t>Kè chống sạt lở bờ sông Tả Trạch đoạn từ trung tâm y tế huyện đến cầu Leno</t>
  </si>
  <si>
    <t xml:space="preserve">Phường Thủy Vân, thành phố Huế và Xã Thủy Thanh, thị xã Hương Thủy;
</t>
  </si>
  <si>
    <t>Xã Hương Thọ, phường Hương Vinh, xã Phú Mậu, xã Phú Dương, xã Thủy Bằng, phường Thủy Vân -Thành phố Huế và thị xã Hương Thủy</t>
  </si>
  <si>
    <t>Phường Thủy Vân - thành phố Huế và  xã Thủy Thanh - thị xã Hương Thủy</t>
  </si>
  <si>
    <t xml:space="preserve"> </t>
  </si>
  <si>
    <t>Đất trồng lúa</t>
  </si>
  <si>
    <t xml:space="preserve">Đất rừng phòng hộ </t>
  </si>
  <si>
    <t>Đường cứu hộ cứu nạn Phong Điền - Điền Lộc (đã thực hiện 3,1 ha đất lúa )</t>
  </si>
  <si>
    <t>Nghị quyết số 111/NQ-HĐND ngày 14/10/2021 của HĐND tỉnh về việc giao kế hoạch đầu tư công trung hạn vốn ngân sách nhà nước giai đoạn 2021-2025;
Quyết định số 609/QĐ-UBND ngày 5/3/2020 của UBND tỉnh về việc phê duyệt điều chỉnh dự án đầu tư Đường cứu hộ, cứu nạn thị trấn Phong Điền - Điền Lộc, tỉnh Thừa Thiên Huế;
Quyết định số 2267/QĐ-UBND ngày 14/9/2021 của UBND tỉnh về việc phê duyệt điều chỉnh chủ trương đầu tư dự án Đường cứu hộ, cứu nạn thị trấn Phong Điền – Điền Lộc, tỉnh Thừa Thiên Huế.</t>
  </si>
  <si>
    <t>Xã Hương Toàn</t>
  </si>
  <si>
    <t>Hoàn trả tuyến đường 12B(Long Hồ), đoạn tuyến từ Km8+00 đến Km8+570, thị xã Hương Trà</t>
  </si>
  <si>
    <t>Khu tổ hợp dịch vụ - du lịch tại phường Thủy Dương</t>
  </si>
  <si>
    <t>Quyết định số 3836/QĐ-UBND ngày 15/11/2019 của UBND huyện về việc phê duyệt đầu tư dự án  khu dân cư trên địa bàn huyện Phú Vang năm 2020.</t>
  </si>
  <si>
    <t>Trạm biến áp 110 Kv Vinh Thanh và đấu nối</t>
  </si>
  <si>
    <t>Đường dọc bờ sông thôn Hòa Mỹ, xã Lộc Bổn (không bố trí tái định cư)</t>
  </si>
  <si>
    <t>Quyết định số 157/QĐ-UBND ngày 14/10/2019 của UBND xã Lộc Bổn về việc phê duyệt báo cáo kinh tế kỹ thuật công trình Đường dọc bờ sông thôn Hòa Mỹ, xã Lộc Bổn.</t>
  </si>
  <si>
    <t>Dự án mở rộng cửa hàng xăng dầu số 17 của Công ty Xăng dầu Thừa Thiên Huế</t>
  </si>
  <si>
    <t>Công văn số 6647/UBND-CT ngày 12/09/2019 của UBND tỉnh về việc đồng ý chủ trương mở rộng Cửa hàng xăng dầu số 17 của Công ty Xăng dầu Thừa Thiên Huế.</t>
  </si>
  <si>
    <t>Dự án Tổ hợp nhà máy sản xuất, lắp ráp ô tô của Công ty Cổ phần Công nghiệp chế tạo ô tô Bách Việt</t>
  </si>
  <si>
    <t>Xã Lộc Vĩnh, Xã Lộc Tiến</t>
  </si>
  <si>
    <t>Quyết định chủ trương đầu tư số 17/QĐ-KKTCN ngày 17/01/2020 của Ban Quản lý Khu kinh tế, công nghiệp.</t>
  </si>
  <si>
    <t>Xã Lộc Bình, Xã Vinh Hiền</t>
  </si>
  <si>
    <t>Xã Phong Bình, xã Phong Chương</t>
  </si>
  <si>
    <t>Quyết định số 1571/QĐ-UBND ngày 11/11/ 2020 của UBND huyện Phong Điền về việc phê duyệt báo cáo kinh tế - kỹ thuật đầu tư xây dựng công trình Kè chống sạt lở 02 bên hói Trung Thạnh, xã Phong Bình.</t>
  </si>
  <si>
    <t>Quyết định số 1570/QĐ-UBND ngày 11/11/ 2020 của UBND huyện Phong Điền về việc phê duyệt báo cáo kinh tế - kỹ thuật đầu tư xây dựng công trình Mở rộng đường trục xã Phong Chương từ TL6 nối TL8C.</t>
  </si>
  <si>
    <t>Chỉnh trang khu dân cư thôn Bình An</t>
  </si>
  <si>
    <t>Quyết định số 232/QĐ-UBND ngày 04/11/2020 của UBND xã Phong Xuân về việc phê duyệt dự án chỉnh trang khu dân cư thôn Bình An, xã Phong Xuân.</t>
  </si>
  <si>
    <t>Hệ thống đê nội đồng kết hợp giao thông xã Phong Chương</t>
  </si>
  <si>
    <t>Quyết định số 1649/QĐ-UBND ngày 18/11/2020 của UBND huyện Phong Điền về việc phê duyệt báo cáo kinh tế kỹ thuật đầu tư công trình Hệ thống đê nội đồng kết hợp giao thông xã Phong Chương.</t>
  </si>
  <si>
    <t>Khu quy hoạch đất xen ghép thôn 8</t>
  </si>
  <si>
    <t>Quyết định số 203a/QĐ-UBND ngày 15/07/2020 của UBND xã Điền Hòa về việc phê duyệt điều chỉnh báo cáo kinh tế kỹ thuật và kế hoạch lựa chọn nhà đầu tư xây dựng công trình: Khu quy hoạch đất xen ghép thôn 8, xã Điền Hòa.</t>
  </si>
  <si>
    <t>Quyết định số 1641/QĐ-UBND ngày 18/11/2020 của UBND huyện Phong Điền về việc phê duyệt báo cáo kinh tế kỹ thuật đầu tư công trình Đường liên xã đoạn Hiền Sỹ-Tứ Chánh.</t>
  </si>
  <si>
    <t>Dân cư xen ghép thôn La Vân Hạ xã Quảng Thọ</t>
  </si>
  <si>
    <t>Xã Quảng Thọ</t>
  </si>
  <si>
    <t>Phường An Hoà</t>
  </si>
  <si>
    <t>Dự án khai thác đá Granite làm vật liệu xây dựng thông thường tại thôn Liên Bằng (Hòa An), xã Hương Thọ, thị xã Hương Trà (nay thuộc xã Hương Thọ, thành phố Huế)</t>
  </si>
  <si>
    <t>Đường Cam Lộ - La Sơn</t>
  </si>
  <si>
    <t>Xã Thủy Bằng - Phú Sơn</t>
  </si>
  <si>
    <t>Tuyến đường mặt cắt 100m nối từ đường quy hoạch mặt cắt 60m đến đường quy hoạch mặt cắt 36m thuộc khu B đô thị mới An Vân Dương</t>
  </si>
  <si>
    <t>Xã Phú Mậu
Phường Phú Thượng
Xã Phú Dương</t>
  </si>
  <si>
    <t>Quy hoạch xen cư tổ 5 (sau hướng nghiệp dạy nghề)</t>
  </si>
  <si>
    <t>Quyết định số 761/QĐ-UBND ngày 09/3/2021 của UBND thị xã Hương Thủy về việc phê duyệt Báo cáo kinh tế kỹ thuật đầu tư xây dựng công trình Hạ tầng kỹ thuật khu dân cư tổ 7 phường Thủy Lương;
Quyết định số 1311/QĐ-UBND ngày 23/4/2021 của UBND thị xã Hương Thủy, về việc phê duyệt kê hoạch lựa chọn nhà thầu công trình Hạ tầng kỹ thuật khu dân cư tổ 7 phường Thủy Lương.</t>
  </si>
  <si>
    <t>Mở rộng trụ sở công an huyện</t>
  </si>
  <si>
    <t>Kè chống sạt lở bờ biển đoạn qua thôn An Dương, xã Phú Thuận, huyện Phú Vang (đoạn còn lại đã triển khai phần cọc chưa gia cố phần mái)</t>
  </si>
  <si>
    <t>Xã Phú Thuận</t>
  </si>
  <si>
    <t>Mở rộng trường Mầm non Phú Hải</t>
  </si>
  <si>
    <t>Hạ tầng bãi tắm cộng đồng Vinh Thanh</t>
  </si>
  <si>
    <t>Siêu thị vật liệu thông minh thuộc khu C - Đô thị mới An Vân Dương</t>
  </si>
  <si>
    <t>Thuỷ lợi khe Chaih</t>
  </si>
  <si>
    <t>Quyết định số 1797/QĐ-UBND ngày 16/9/2020 của UBND huyện A Lưới về việc giao kinh phí thực hiện các Chương trình mục tiêu, mục tiêu quốc gia năm 2020.</t>
  </si>
  <si>
    <t>Công trình liên huyện</t>
  </si>
  <si>
    <t>HỦY BỎ DANH MỤC CÔNG TRÌNH, DỰ ÁN CẦN THU HỒI ĐẤT; CHUYỂN MỤC ĐÍCH SỬ DỤNG 
ĐẤT TRỒNG LÚA, ĐẤT RỪNG PHÒNG HỘ, ĐẤT RỪNG ĐẶC DỤNG  NHƯNG CHƯA THỰC HIỆN</t>
  </si>
  <si>
    <t>Danh mục công trình, dự án thu hồi đất đã được Hội đồng nhân dân tỉnh thông qua</t>
  </si>
  <si>
    <t>1.1</t>
  </si>
  <si>
    <t>Thị trấn Sịa</t>
  </si>
  <si>
    <t>3.1</t>
  </si>
  <si>
    <t>Quyết định số 3243/QĐ-UBND ngày 31/10/2019 của UBND thị xã Hương Thủy về việc phê duyệt báo cáo kinh tế kỹ thuật đầu tư xây dựng công trình Hạ tầng kỹ thuật khu quy hoạch Trung tâm xã Thủy Thanh (giai đoạn 2).</t>
  </si>
  <si>
    <t>Xã Phú Lương</t>
  </si>
  <si>
    <t>Xã A Ngo</t>
  </si>
  <si>
    <t>Danh mục công trình, dự án chuyển mục đích sử dụng đất trồng lúa, đất rừng phòng hộ, đất rừng đặc dụng đã được Hội đồng nhân dân tỉnh thông qua</t>
  </si>
  <si>
    <t>Xã Quảng Lợi</t>
  </si>
  <si>
    <t>Diện tích
khoảng
(ha)</t>
  </si>
  <si>
    <t>Phường Thủy Dương- Thủy Phương</t>
  </si>
  <si>
    <t>Xã Phong An; 
Xã Phong Hiền</t>
  </si>
  <si>
    <t>Xã Phong An;
Xã Phong Hiền</t>
  </si>
  <si>
    <t>Phụ lục I:</t>
  </si>
  <si>
    <t>Phụ lục II:</t>
  </si>
  <si>
    <t>Phụ lục III:</t>
  </si>
  <si>
    <t>Phụ lục IV:</t>
  </si>
  <si>
    <t>Phụ lục V:</t>
  </si>
  <si>
    <t xml:space="preserve"> Phường Thủy Vân</t>
  </si>
  <si>
    <t xml:space="preserve">Hạ tầng kỹ thuật khu khu TĐC-02 và TĐC-03 thuộc khu B –An Vân Dương  </t>
  </si>
  <si>
    <t>Hạ tầng kỹ thuật khu tái định cư Mỹ An</t>
  </si>
  <si>
    <t>Xã Phú Dương</t>
  </si>
  <si>
    <t>Chỉnh trang khu vực cồn Dã Viên (phía Tây)</t>
  </si>
  <si>
    <t xml:space="preserve">Hạ tầng kỹ thuật khu TĐC-02, TĐ-03 thuộc khu B-An Vân Dương  </t>
  </si>
  <si>
    <t xml:space="preserve"> Phường An Đông</t>
  </si>
  <si>
    <t>Hạ tầng kỹ thuật Khu dân cư TĐC7 tại Khu B - Khu đô thị mới An Vân Dương</t>
  </si>
  <si>
    <t>Hạ tầng kỹ thuật Khu dân cư TĐC8 tại Khu B - Khu đô thị mới An Vân Dương</t>
  </si>
  <si>
    <t>Hạ tầng kỹ thuật Khu dân cư TĐC9 tại Khu B - Khu đô thị mới An Vân Dương</t>
  </si>
  <si>
    <t>Nâng cấp, mở rộng đường Bà Triệu</t>
  </si>
  <si>
    <t>Phường Phú Hội, Phường Xuân Phú</t>
  </si>
  <si>
    <t>Tổng diện tích</t>
  </si>
  <si>
    <t>Tổng công trình</t>
  </si>
  <si>
    <t>Năm 2022</t>
  </si>
  <si>
    <t>DANH MỤC CÔNG TRÌNH, DỰ ÁN CẦN THU HỒI ĐẤT NĂM 2023</t>
  </si>
  <si>
    <t>Nâng cấp tuyến đường khe Bùn xã Hồng Kim đến xã Hồng Thượng</t>
  </si>
  <si>
    <t>Kè sông Tà Rình đoạn Quảng Nhâm, Hồng Kim, Hồng Bắc</t>
  </si>
  <si>
    <t>Đường giao thông liên xã từ xã Phú Vinh đi xã Hồng Thượng</t>
  </si>
  <si>
    <t>Nâng cấp, sửa chữa tuyến đường Konh Hư (giai đoạn 2)</t>
  </si>
  <si>
    <t>Nâng cấp, sửa chữa tuyến đường Nguyễn Văn Quảng (nối dài)</t>
  </si>
  <si>
    <t>Nâng cấp, sửa chữa tuyến đường Trường Sơn (nối dài)</t>
  </si>
  <si>
    <t>Nâng cấp, sửa chữa tuyến đường Giải Phóng A So</t>
  </si>
  <si>
    <t>Nâng cấp, sửa chữa tuyến đường Nơ Trang Lơng</t>
  </si>
  <si>
    <t>Nhà sinh hoạt cộng đồng thôn Ka Rôông- A Ho, A Min - C9</t>
  </si>
  <si>
    <t>Xây dựng khu xử lý chất thải rắn huyện A Lưới, thôn Loa- Ta Vai, xã Đông Sơn</t>
  </si>
  <si>
    <t>Đường vào khu sản xuất thôn Ka Vá và thôn Tru Chaih</t>
  </si>
  <si>
    <t>Đường vào khu dược liệu tại xã Hồng Bắc</t>
  </si>
  <si>
    <t>Đường nội đồng A La - A Toong</t>
  </si>
  <si>
    <t>Nâng cấp đường sản xuất khe tổ 10 đến đội sản xuất 4 (đường nội đồng)</t>
  </si>
  <si>
    <t>Nâng cấp Trường Mầm non Hương Lâm (Cơ sở Hương Phong)</t>
  </si>
  <si>
    <t>Nâng cấp Nhà sinh hoạt cộng đồng thôn Hương Thịnh</t>
  </si>
  <si>
    <t>Đập thủy lợi và kênh mương A Tin</t>
  </si>
  <si>
    <t>Đường bê tông hóa KLeng A Bung đến thôn Pất Đuh</t>
  </si>
  <si>
    <t>Đường dân sinh từ thôn A Lưới đến thôn Pi Ây 1</t>
  </si>
  <si>
    <t>Quy hoạch sắp xếp bố trí ổn định dân cư xã Quảng Nhâm</t>
  </si>
  <si>
    <t>Trường mầm non Hoa Phong Lan</t>
  </si>
  <si>
    <t>Đường vào khu chăn nuôi tập trung xã A Ngo</t>
  </si>
  <si>
    <t>Xây dựng đường sản xuất từ nghĩa địa thôn Phú Xuân đến nhà ông A Việt Nuôi và đường từ xóm Chuồng Dê đến cầu C10</t>
  </si>
  <si>
    <t>Nâng cấp tuyến đường từ thôn Ky Ré đến thôn Căn Tôm</t>
  </si>
  <si>
    <t>Hạ tầng kỹ thuật Trạm Kiểm soát Biên phòng Hồng Thái, Trạm Kiểm soát Biên phòng cửa khẩu Hồng Vân</t>
  </si>
  <si>
    <t>Đường từ xã Trung Sơn, huyện A Lưới  đi cột mốc 646</t>
  </si>
  <si>
    <t>Xã Quảng Nhâm, Hồng Kim, Hồng Bắc</t>
  </si>
  <si>
    <t>Xã Phú Vinh, Hồng Thượng</t>
  </si>
  <si>
    <t>Xã Hồng Thượng</t>
  </si>
  <si>
    <t>Xã Phú Vinh</t>
  </si>
  <si>
    <t>Quyết định số 2827/QĐ-UBND ngày 17/8/2022 của UBND huyện A Lưới về việc phê duyệt chủ trương đầu tư xây dựng Công trình: Nâng cấp, sửa chữa tuyến đường Giải Phóng A So</t>
  </si>
  <si>
    <t>Trụ sở công an xã Hồng Kim</t>
  </si>
  <si>
    <t>Xã Hồng Kim, A Ngo, Sơn Thủy, Hồng Thượng, Thị trấn A Lưới</t>
  </si>
  <si>
    <t>DANH MỤC CÔNG TRÌNH, DỰ ÁN CẦN THU HỒI ĐẤT NĂM 2021, 2022 CHUYỂN TIẾP SANG NĂM 2023</t>
  </si>
  <si>
    <t>Chuyển tiếp từ năm 2022</t>
  </si>
  <si>
    <t>Hệ thống đường giao thông (Đường nội thị từ đường Hồ Chí Minh đi cầu Hồng Quảng giai đoạn 2; Nâng cấp mở rộng đường nội thị Kim Đồng; Đường nội thị A Sáp và Đường Hồ Huấn Nghiệp) huyện A Lưới</t>
  </si>
  <si>
    <t>Đường sản xuất từ đường Hồ Chí Minh cụm A Niêng đến đồi Cu Bung</t>
  </si>
  <si>
    <t>Đường liên thôn Kê 2 - La Ngà  đến trục chính (giai đoạn 2)</t>
  </si>
  <si>
    <t>Nhà trưng bày và giới thiệu sản phẩm thủ công, mỹ nghệ truyền thống A Lưới</t>
  </si>
  <si>
    <t>Nâng cấp các công trình thủy lợi huyện A Lưới</t>
  </si>
  <si>
    <t>Xã Hương Nguyên, Lâm Đớt, Trung Sơn, A Roàng, Sơn Thủy</t>
  </si>
  <si>
    <t>DANH MỤC CÔNG TRÌNH, DỰ ÁN CHUYỂN MỤC ĐÍCH SỬ DỤNG ĐẤT TRỒNG LÚA, 
ĐẤT RỪNG PHÒNG HỘ, ĐẤT RỪNG ĐẶC DỤNG SANG MỤC ĐÍCH KHÁC NĂM 2021, 2022 CHUYỂN TIẾP SANG NĂM 2023</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</si>
  <si>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802/QĐ-UBND ngày 07/4/2021 của UBND huyện A Lưới về việc phê duyệt báo cáo kinh tế kỹ thuật xây dựng công trình Đường dân sinh từ cụm Pa Ris - Ka Vin -nhà ông Nhíp.</t>
  </si>
  <si>
    <t>Quyết định số 3200/QĐ-UBND ngày 15/9/2022 của UBND huyện A Lưới về việc phê duyệt điều chỉnh Báo cáo kinh tế kỹ thuật và phê duyệt Kế hoạch lựa chọn nhà thầu công trình: Kênh mương thôn Quảng Lộc, Quảng Hợp và Quảng Phú;
Quyết định số 1274/QĐ-UBND ngày 30/6/2021 của UBND huyện A Lưới về việc phê duyệt Báo cáo kinh tế kỹ thuật xây dựng Công trình: Kênh mương thôn Quảng Lộc, Quảng Hợp và Quảng Phú.</t>
  </si>
  <si>
    <t>Quyết định số 2351/QĐ-UBND ngày 20/10/2018 của UBND tỉnh Thừa Thiên Huế về việc phê duyệt dự án đầu tư Nâng cấp các công trình thủy lợi huyện A Lưới; 
Quyết định số 519/QĐ-UBND ngày 23/02/2022 của UBND tỉnh Thừa Thiên Huế về việc phê duyệt kế hoạch lựa chọn nhà thầu đợt 2 công trình Nâng cấp các công trình thủy lợi huyện A Lưới; 
Thông báo số 4932/TB-SKHĐT ngày 27/12/2021 của Sở Kế hoạch và Đầu tư về việc giao kế hoạch đầu tư vốn ngân sách nhà nước năm 2022 nguồn vốn: ngân sách tỉnh quản lý.</t>
  </si>
  <si>
    <t>Quyết định số 1324/QĐ-UBND ngày 21/4/2022 của UBND huyện A Lưới về việc phê duyệt Báo cáo kinh tế kỹ thuật và Kế hoạch lựa chọn nhà thầu Công trình: Nhà văn hoá thị trấn A Lưới;
Quyết định số 1893/QĐ-UBND ngày 29/9/2021 của UBND huyện A Lưới về việc phê duyệt chủ trương đầu tư xây dựng Công trình: Nhà văn hóa thị trấn A Lưới.</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</si>
  <si>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1192/QĐ-UBND ngày 18/6/2021 của UBND huyện A Lưới về việc phê duyệt Báo cáo kinh tế kỹ thuật xây dựng Công trình: Đường dân sinh từ nhà Quỳnh Hoàn đến nhà ông Cường thôn A Hố.</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</si>
  <si>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1855/QĐ-UBND ngày 16/9/2021 của UBND huyện A Lưới về việc phê duyệt Báo cáo kinh tế kỹ thuật xây dựng Công trình: Đường sản xuất vào khu Ka Treo Hồng Hạ thôn Pa Ring-Cân Sâm, xã Hồng Hạ.</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</si>
  <si>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1193/QĐ-UBND ngày 18/6/2021 của UBND huyện A Lưới về việc phê duyệt Báo cáo kinh tế kỹ thuật xây dựng Công trình: Đường phục vụ sản xuất nông nghiệp thôn Đút 1.</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</si>
  <si>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1856/QĐ-UBND ngày 16/9/2021 của UBND huyện A Lưới về việc phê duyệt Báo cáo kinh tế kỹ thuật xây dựng Công trình: Đường sản xuất từ đường Hồ Chí Minh cụm A Niêng đến đồi Cu Bung.</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</si>
  <si>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503/QĐ-UBND ngày 09/3/2021 của UBND huyện A Lưới về việc phê duyệt Báo cáo kinh tế kỹ thuật xây dựng Công trình: Đường nối thôn Tân Hối (nhà Lê Văn Lai) đến khu hậu cứ.</t>
  </si>
  <si>
    <t>Quyết định số 3184/QĐ-UBND ngày 14/9/2022 của UBND huyện A Lưới về việc phê duyệt điều chỉnh Báo cáo kinh tế kỹ thuật và phê duyệt Kế hoạch lựa chọn nhà thầu Công trình:Tuyến đường từ nhà bà Nguyên đến nhà ông Lại thôn Quảng Phú; 
Quyết định số 316/QĐ-UBND ngày 26/2/2021 của UBND huyện A Lưới về việc phê duyệt Báo cáo kinh tế kỹ thuật xây dựng Công trình: Tuyến đường từ nhà bà Nguyên đến nhà ông Lại thôn Quảng Phú.</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</si>
  <si>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1101/QĐ-UBND ngày 3/6/2021 của UBND huyện A Lưới về việc phê duyệt Báo cáo kinh tế kỹ thuật xây dựng Công trình: Dự án đường dân sinh Y Reo - Briềng.</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</si>
  <si>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1102/QĐ-UBND ngày 3/6/2021 của UBND huyện A Lưới về việc phê duyệt Báo cáo kinh tế kỹ thuật xây dựng Công trình: Đường nội đồng vào khu sản xuất Pa Re giai đoạn 2.</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</si>
  <si>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1103/QĐ-UBND ngày 3/6/2021 của UBND huyện A Lưới về việc phê duyệt Báo cáo kinh tế kỹ thuật xây dựng Công trình: Đường nội đồng vào khu sản xuất Pa Re.</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</si>
  <si>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1275/QĐ-UBND ngày 30/6/2021 của UBND huyện A Lưới về việc phê duyệt Báo cáo kinh tế kỹ thuật xây dựng Công trình: Đường vào khu sản xuất thôn Tru Pi - Kê 1 (nhánh 2).</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</si>
  <si>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1834/QĐ-UBND ngày 09/9/2021 của UBND huyện A Lưới về việc phê duyệt Báo cáo kinh tế kỹ thuật xây dựng Công trình: Đường vào khu sản xuất thôn Ki Tôm.</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</si>
  <si>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1835/QĐ-UBND ngày 09/9/2021 của UBND huyện A Lưới về việc phê duyệt Báo cáo kinh tế kỹ thuật xây dựng Công trình: Đường vào khu sản xuất thôn A Pró.</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</si>
  <si>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1254/QĐ-UBND ngày 28/6/2021 của UBND huyện A Lưới về việc phê duyệt Báo cáo kinh tế kỹ thuật xây dựng Công trình: Kênh chống ngập úng thôn A Tia 1.</t>
  </si>
  <si>
    <t xml:space="preserve">Quyết định số 3200/QĐ-UBND ngày 15/9/2022 của UBND huyện A Lưới về việc phê duyệt điều chỉnh Báo cáo kinh tế kỹ thuật và phê duyệt Kế hoạch lựa chọn nhà thầu công trình: Kênh mương thôn Quảng Lộc, Quảng Hợp và Quảng Phú;
Quyết định số 1274/QĐ-UBND ngày 30/6/2021 của UBND huyện A Lưới về việc phê duyệt Báo cáo kinh tế kỹ thuật xây dựng Công trình: Kênh mương thôn Quảng Lộc, Quảng Hợp và Quảng Phú. </t>
  </si>
  <si>
    <t>Thông báo số 491/TB-UBND ngày 28/10/2021 của UBND tỉnh Thừa Thiên Huế về Thông báo thu hồi đất để giải phóng mặt bằng thực hiện dự án xây dựng Nhà trưng bày và giới thiệu sản phẩm thủ công, mỹ nghệ truyền thống A Lưới; 
Quyết định số 731/QĐ-UBND ngày 23/4/2020 của UBND huyện A Lưới về việc phê duyệt chủ trương đầu tư xây dựng công trình: Trạm dừng chân huyện A Lưới tại Ngã ba Bốt Đỏ;
Quyết định số 876/QĐ-UBND ngày 06/5/2021 của UBND huyện A Lưới về việc phê duyệt điều chỉnh Báo cáo kinh tế kỹ thuật xây dựng công trình: Trạm dừng chân huyện A Lưới tại Ngã ba Bốt Đỏ; 
Công văn số 2860/UBND-XDCB ngày 07/4/2020 của UBND tỉnh Thừa Thiên Huế về việc chủ trương thực hiện dự án Trạm dừng chân huyện A Lưới tại Ngã ba Bốt Đỏ.</t>
  </si>
  <si>
    <t>Quyết định số 1798/QĐ-UBND ngày 28/7/2022 của UBND tỉnh Thừa Thiên Huế về việc phê duyệt kế hoạch lựa chọn nhà thầu dự án Hệ thống đường giao thông (Đường nội thị từ đường Hồ Chí Minh đi cầu Hồng Quảng giai đoạn 2; Nâng cấp mở rộng đường nội thị Kim Đồng; Đường nội thị A Sáp và Đường Hồ Huấn Nghiệp) huyện A Lưới;
Thông báo số 15/TB-UBND ngày 10/02/2022 của UBND huyện A Lưới về thông báo thu hồi đất để thực hiện xây dựng dự án: Hệ thống đường giao thông (Đường nội thị từ đường Hồ Chí Minh đi cầu Hồng Quảng giai đoạn 2; Nâng cấp mở rộng đường nội thị Kim Đồng; Đường nội thị A Sáp và Đường Hồ Huấn Nghiệp) huyện A Lưới;
Quyết định số 752/QĐ-UBND ngày 08/4/2021 của UBND tỉnh Thừa Thiên Huế về việc phê duyệt chủ trương đầu tư công trình Hệ thống đường giao thông (Đường nội thị từ đường Hồ Chí Minh đi cầu Hồng Quảng giai đoạn 2; nâng cấp mở rộng đường nội thị Kim Đồng; Đường nội thị A Sáp và Đường Hồ Huấn Nghiệp) huyện A Lưới.</t>
  </si>
  <si>
    <t>Quyết định số 2449/QĐ-UBND ngày 20/7/2022 của UBND huyện A Lưới về việc phê duyệt Dự án đầu tư Nâng cấp tuyến đường khe Bùn xã Hồng Kim đến Hồng Thượng.</t>
  </si>
  <si>
    <t>Quyết định số 2827/QĐ-UBND ngày 17/8/2022 của UBND huyện A Lưới về việc phê duyệt chủ trương đầu tư xây dựng Công trình: Nâng cấp, sửa chữa tuyến đường Giải Phóng A So.</t>
  </si>
  <si>
    <t>Quyết định số 2429/QĐ-UBND ngày 21/7/2022 của UBND huyện A Lưới về việc phê duyệt Báo cáo kinh tế kỹ thuật và Kế hoạch lựa chọn nhà thầu Công trình: Đường vào khu sản xuất thôn Ka Vá và thôn Tru Chaih.</t>
  </si>
  <si>
    <t>Quyết định số 878/QĐ-UBND ngày 06/5/2021 của UBND huyện A Lưới về việc phê duyệt Báo cáo kinh tế kỹ thuật Công trình: Đập thủy lợi và kênh mương A Tin.</t>
  </si>
  <si>
    <t>Quyết định số 3191/QĐ-UBND ngày 14/9/2022 của UBND huyện A Lưới về việc phê duyệt điều chỉnh Báo cáo kinh tế kỹ thuật và phê duyệt Kế hoạch lựa chọn nhà thầu công trình: Đường từ Kleng A Bung đến thôn Pất Đuh.</t>
  </si>
  <si>
    <t>Quyết định số 3911/QĐ-UBND ngày 18/11/2022 của UBND huyện A Lưới về việc phê duyệt Báo cáo kinh tế kỹ thuật và Kế hoạch lựa chọn nhà thầu Công trình: Trường mầm non Hoa Phong Lan;
Quyết định số 1301/QĐ-UBND ngày 07/7/2021 của UBND huyện A Lưới về việc phê duyệt chủ trương đầu tư xây dựng Công trình: Trường mầm non Hoa Phong Lan.</t>
  </si>
  <si>
    <t>Quyết định số 2450/QĐ-UBND ngày 21/7/2022 của UBND huyện A Lưới về việc phê duyệt Dự án đầu tư Kè sông Tà Rình đoạn Quảng Nhâm, Hồng Kim, Hồng Bắc.</t>
  </si>
  <si>
    <t>Quyết định số 2451/QĐ-UBND ngày 21/7/2022 của UBND huyện A Lưới về việc phê duyệt Dự án đầu tư Đường giao thông liên xã từ xã Phú Vinh đi xã Hồng Thượng.</t>
  </si>
  <si>
    <t>Quyết định số 3798/QĐ-UBND ngày 31/10/2022 của UBND huyện A Lưới về việc phê duyệt Báo cáo kinh tế kỹ thuật và Kế hoạch lựa chọn nhà thầu Công trình: Nâng cấp, sửa chữa tuyến đường Konh Hư (giai đoạn 2);
Quyết định số 2828/QĐ-UBND ngày 17/8/2022 của UBND huyện A Lưới về việc phê duyệt chủ trương đầu tư xây dựng Công trình: Nâng cấp, sửa chữa tuyến đường Konh Hư (giai đoạn 2).</t>
  </si>
  <si>
    <t>Quyết định số 1817/QĐ-UBND ngày 18/5/2022 của UBND huyện A Lưới về việc phê duyệt Báo cáo kinh tế kỹ thuật và Kế hoạch lựa chọn nhà thầu Công trình: Nâng cấp, sửa chữa tuyến đường Nguyễn Văn Quảng (nối dài).</t>
  </si>
  <si>
    <t>Quyết định số 1833/QĐ-UBND ngày 24/5/2022 của UBND huyện A Lưới về việc phê duyệt Báo cáo kinh tế kỹ thuật và Kế hoạch lựa chọn nhà thầu Công trình: Nâng cấp, sửa chữa tuyến đường Trường Sơn (nối dài).</t>
  </si>
  <si>
    <t>Quyết định số 3523/QĐ-UBND ngày 12/10/2022 của UBND huyện A Lưới về việc phê duyệt Báo cáo kinh tế kỹ thuật và Kế hoạch lựa chọn nhà thầu Công trình: Nâng cấp, sửa chữa tuyến đường Nơ Trang Lơng;
Quyết định số 2399/QĐ-UBND ngày 14/7/2022 của UBND huyện A Lưới về việc phê duyệt chủ trương đầu tư xây dựng Công trình: Nâng cấp, sửa chữa tuyến đường Nơ Trang Lơng.</t>
  </si>
  <si>
    <t xml:space="preserve">Quyết định số 3178/QĐ-UBND ngày 13/9/2022 của UBND huyện A Lưới về việc phê duyệt điều chỉnh Báo cáo kinh tế kỹ thuật Công trình: Nhà sinh hoạt cộng đồng thôn Ka Rôông- A Ho, A Min - C9, A Roàng 2; 
Quyết định số 3050/QĐ-UBND ngày 25/8/2022 của UBND huyện A Lưới về việc phê duyệt Báo cáo kinh tế kỹ thuật và Kế hoạch lựa chọn nhà thầu Công trình: Nhà sinh hoạt cộng đồng thôn Ka Rôông- A Ho, A Min - C9, A Roàng 2. </t>
  </si>
  <si>
    <t>Quyết định số 2432/QĐ-UBND ngày 21/7/2022 của UBND huyện A Lưới về việc phê duyệt Báo cáo kinh tế kỹ thuật và Kế hoạch lựa chọn nhà thầu Công trình: Xây dựng khu xử lý chất thải rắn huyện A Lưới, thôn Loa- Ta Vai, xã Đông Sơn.</t>
  </si>
  <si>
    <t>Quyết định số 3059/QĐ-UBND ngày 26/8/2022 của UBND huyện A Lưới về việc phê duyệt Báo cáo kinh tế kỹ thuật và Kế hoạch lựa chọn nhà thầu Công trình: Đường vào khu dược liệu tại xã Hồng Bắc.</t>
  </si>
  <si>
    <t>Quyết định số 3201/QĐ-UBND ngày 15/9/2022 của UBND huyện A Lưới về việc phê duyệt điều chỉnh Báo cáo kinh tế kỹ thuật và phê duyệt Kế hoạch lựa chọn nhà thầu công trình: Đường nội đồng A La - A Toong.</t>
  </si>
  <si>
    <t>Quyết định số 2447/QĐ-UBND ngày 21/7/2022 của UBND huyện A Lưới về việc phê duyệt Báo cáo kinh tế kỹ thuật và Kế hoạch lựa chọn nhà thầu Công trình: 03 tuyến đường sản xuất xã Hồng Thượng.</t>
  </si>
  <si>
    <t>Quyết định số 3325/QĐ-BNN-XD ngày 5/9/2022 của Bộ nông nghiệp và Phát triển nông thôn về phê duyệt Dự án đầu tư xây dựng" Đầu tư kết cấu hạ tầng hỗ trợ Hợp tác xã phát triển vùng nguyên liệu".</t>
  </si>
  <si>
    <t>Quyết định số 2433/QĐ-UBND ngày 21/7/2022 của UBND huyện A Lưới về việc phê duyệt Báo cáo kinh tế kỹ thuật và Kế hoạch lựa chọn nhà thầu Công trình: Nâng cấp Trường Mầm non Hương Lâm (Cơ sở Hương Phong).</t>
  </si>
  <si>
    <t>Quyết định số 2434/QĐ-UBND ngày 21/7/2022 của UBND huyện A Lưới về việc phê duyệt Báo cáo kinh tế kỹ thuật và Kế hoạch lựa chọn nhà thầu Công trình: Nâng cấp Nhà sinh hoạt cộng đồng thôn Hương Thịnh.</t>
  </si>
  <si>
    <t>Quyết định số 3203/QĐ-UBND ngày 15/9/2022 của UBND huyện A Lưới về việc phê duyệt điều chỉnh Báo cáo kinh tế kỹ thuật và phê duyệt Kế hoạch lựa chọn nhà thầu công trình: Đường dân sinh từ thôn A Lưới đến thôn Pi Ây 1.</t>
  </si>
  <si>
    <t>Quyết định số 3230/QĐ-UBND ngày 19/9/2022 của UBND huyện A Lưới về việc bổ sung kinh phí thực hiện Chương trình mục tiêu quốc gia phát triển kinh tế-xã hội cùng đồng bằng dân tộc thiểu số và miền núi giai đoạn 2021-2030, giai đoạn I: từ năm 2021 đến năm 2025, năm 2022 (đợt 2);
Quyết định số 2427/QĐ-UBND ngày 21/7/2022 của UBND huyện A Lưới về việc phê duyệt Dự án đầu tư quy hoạch sắp xếp bố trí ổn định dân cư xã Quảng Nhâm.</t>
  </si>
  <si>
    <t>Quyết định số 2444/QĐ-UBND ngày 21/7/2022 của UBND huyện A Lưới về việc phê duyệt Báo cáo kinh tế kỹ thuật và Kế hoạch lựa chọn nhà thầu Công trình: Đường vào khu chăn nuôi tập trung xã A Ngo.</t>
  </si>
  <si>
    <t>Quyết định số 2443/QĐ-UBND ngày 21/07/2022 của UBND huyện A Lưới về việc phê duyệt Báo cáo kinh tế kỹ thuật và Kế hoạch lựa chọn nhà thầu Công trình:Xây dựng đường sản xuất từ nghĩa địa thôn Phú Xuân đến nhà ông A Việt Nuôi và đường từ xóm Chuồng Dê đến cầu C10.</t>
  </si>
  <si>
    <t>Quyết định số 2448/QĐ-UBND ngày 21/07/2022 của UBND huyện A Lưới về việc phê duyệt Báo cáo kinh tế kỹ thuật và Kế hoạch lựa chọn nhà thầu Công trình: Nâng cấp tuyến đường từ thôn Ky Ré đến thôn Căn Tôm.</t>
  </si>
  <si>
    <t>Mở rộng đường Thanh An - Phú Mậu</t>
  </si>
  <si>
    <t xml:space="preserve">Cụm công nghiệp Hương Phú </t>
  </si>
  <si>
    <t xml:space="preserve">Tôn tạo và phát huy giá trị di tích Địa điểm chiến thắng Đồn Khe Tre </t>
  </si>
  <si>
    <t>Chợ Khe Tre</t>
  </si>
  <si>
    <t>Mương thoát nước nước Cụm 1, TDP 5 thị trấn Khe Tre</t>
  </si>
  <si>
    <t>Nâng cấp các tuyến đường TDP 4 thị trấn Khe tre</t>
  </si>
  <si>
    <t>Đường sản xuất đến khe mụ Hảo thôn 2, xã Hương Lộc</t>
  </si>
  <si>
    <t>Đường sản xuất thôn 3 ( giai đoạn 2)</t>
  </si>
  <si>
    <t>Nâng cấp đường bê tông thôn Pa Noong</t>
  </si>
  <si>
    <t>Đường bê tông nhà ông Đấu thôn Cha Măng đến nhà họp dân Mụ Nằm thôn Ria Hố</t>
  </si>
  <si>
    <t>Thu hồi diện tích lòng hồ Thủy Điện</t>
  </si>
  <si>
    <t>Quy hoạch, sắp xếp, bố trí, ổn định dân cư xã Hương Hữu</t>
  </si>
  <si>
    <t>Đường sản xuất từ nhà ông Ngành thôn 3 đến nhà ông Truyền thôn 1</t>
  </si>
  <si>
    <t>Đường sản xuất từ lô đất trồng keo của ông Lói thôn 6 đến nhà ông Hoan thôn 4</t>
  </si>
  <si>
    <t>Đường liên thôn 3,4 xã Thượng Quảng</t>
  </si>
  <si>
    <t>Nâng cấp mở rộng đường trục thôn 7</t>
  </si>
  <si>
    <t>Xã Hương Lộc</t>
  </si>
  <si>
    <t>Xã Hương Sơn</t>
  </si>
  <si>
    <t>Xã Hương Hữu</t>
  </si>
  <si>
    <t>Xã Thượng Quảng</t>
  </si>
  <si>
    <t>Quyết định số 2065/QĐ-UBND ngày 26/08/2022 của UBND tỉnh Thừa Thiên Huế về việc Giao kế hoạch vốn đầu tư phát triển nguồn ngân sách nhà nước năm 2022 thực hiện 03 chương trình mục tiêu quốc gia (đợt 2);</t>
  </si>
  <si>
    <t>Nghị quyết 63/NQ-HĐND ngày 14/07/2022 của HĐND tỉnh về  Kế hoạch vốn đầu tư phát triển nguồn ngân sách nhà nước giai đoạn 2021 - 2025, giao dự toán vốn đầu tư phát triển nguồn ngân sách nhà nước năm 2022 thực hiện 03 chương trình mục tiêu quốc gia</t>
  </si>
  <si>
    <t>Giấy chứng nhận đăng ký đầu tư số 7483511656 thay đổi lần thứ 3 ngày 22/01/2021 do sở Kế hoạch và Đầu tư tỉnh Thừa Thiên Huế chứng nhận.</t>
  </si>
  <si>
    <t>Nghị quyết số 63/NQ-HĐND ngày 14/07/2022 của HĐND tỉnh về Kế hoạch vốn đầu tư phát triển ngân sách nhà nước giai đoạn 2021-2025, giao dự toán vốn đầu tư phát triển nguồn ngân sách nhà nước năm 2022 thực hiện 03 chương trình mục tiêu quốc gia.</t>
  </si>
  <si>
    <t>Dự án đầu tư xây dựng công trình khai thác lộ thiên đá Gabro làm ốp lát tại khu 1, xã Hương Xuân (tổng công trình là 36,84 ha, đã thực hiện 25,73 ha)</t>
  </si>
  <si>
    <t>Hoàn thiện các hạng mục Trường học đạt chuẩn quốc gia trên địa bàn huyện
(Trường Mầm non Hương Phú cơ sở 2)</t>
  </si>
  <si>
    <t>Khu tái định cư tổ dân phố 1  (Tổng công trình 2.20 ha đã điều chỉnh còn 0,95 ha)</t>
  </si>
  <si>
    <t>Hạ tầng các điểm du lịch cộng đồng huyện Nam Đông (Hạng mục: Mở rộng đường và bãi đỗ xe)</t>
  </si>
  <si>
    <t>Dự án đầu tư xây dựng công trình khai thác lộ thiên đá Gabro làm ốp lát tại khu 3, xã Hương Hữu</t>
  </si>
  <si>
    <t>Điểm định cư tập trung xã Thượng Long (Quy hoạch, sắp xếp, bố trí, ổn định dân cư xã Thượng Long)</t>
  </si>
  <si>
    <t xml:space="preserve"> Xã Thượng Long</t>
  </si>
  <si>
    <t>Nằm trong kinh phí của Bộ Nông nghiệp và Phát triển nông thôn được thể hiện trong nội dung của Báo cáo số 796/KH-TL ngày 27/8/2021 của Vụ Kế hoạch – Bộ Nông nghiệp và Phát triển nông thôn về việc báo cáo Kết quả thẩm định đề xuất chủ trương đầu tư dự án: Di dời dân cư khẩn cấp khỏi khu vực có nguy cơ cao xảy ra sạt lở đất, lũ ống, lũ quét trong đó để nghị bổ sung thông tin dự án di dời dân cư khẩn cấp khỏi khu vực có nguy cơ cao xảy ra sạt lở đất, lũ ống, lũ quét.</t>
  </si>
  <si>
    <t>Quyết định số 3102/QĐ-UBND ngày 03/12/2019 của UBND tỉnh Thừa Thiên Huế về việc phê duyệt chủ trương dự án bảo tồn làng truyền thống dân tộc Cơ Tu, huyện Nam Đông, tỉnh Thừa Thiên Huế</t>
  </si>
  <si>
    <t>Xử lý điểm đen, điểm tiềm ẩn tai nạn (Km10+00 – Km10+500 đường Tỉnh 4.</t>
  </si>
  <si>
    <t>Xã Quảng An, Quảng Thành</t>
  </si>
  <si>
    <t>Nâng cấp đường nối Quốc lộ 49B đến khu Dịch vụ du lịch Cương Giáng</t>
  </si>
  <si>
    <t>Quyết định số 328/QĐ-UBND ngày 28/01/2022 của UBND huyện Quảng Điền về việc phê duyệt Báo cáo kinh tế - kỹ thuật xây dựng công trình: Nâng cấp  đường nối quốc lộ  49B đến khu Dịch vụ du lịch Cương Giáng, xã Quảng Công, huyện Quảng Điền;
Quyết định số 1134/QĐ-UBND ngày 22/4/2022 của UBND huyện Quảng Điền về  việc bổ sung dự toán ngân sách nhà nước huyện năm 2022.</t>
  </si>
  <si>
    <t>Nâng cấp, mở rộng tuyến đường Phường Thiền, xã Quảng Công</t>
  </si>
  <si>
    <t>Quyết định số 1187/QĐ-UBND ngày 28/4/2022 của UBND huyện Quảng Điền về  việc phê duyệt Báo cáo kinh tế - kỹ thuật và kế hoạch lựa chọn nhà thầu dự án: Nâng cấp , mở rộng tuyến đường Phường Thiền, xã Quảng Công;
Quyết định số 1134/QĐ-UBND ngày 22/4/2022 của UBND huyện Quảng Điền về  việc bổ sung dự toán ngân sách nhà nước huyện năm 2022.</t>
  </si>
  <si>
    <t>Đường xóm mới thôn Tân Thành, xã Quảng Công, huyện Quảng Điền</t>
  </si>
  <si>
    <t>Quyết định số 1535/QĐ-UBND ngày 15/6/2022 của UBND huyện Quảng Điền về  việc phê duyệt chủ  trương đầu tư dự án: Đường xóm mới thôn Tân Thành, xã Quảng Công, huyện Quảng Điền;
Nghị  quyết số 13/NQ-HĐND ngày 23/7/2022 của HĐND xã Quảng Công về việc dự kiến kế hoạch đầu tư công năm 2022.</t>
  </si>
  <si>
    <t>Xử lý điểm đen, điểm tiềm ẩn tai nạn (Km24+300 – Km24+400) đường Tỉnh 4, đoạn  qua xã Quảng Lợi.</t>
  </si>
  <si>
    <t>Quyết định số 894/QĐ-SGTVT ngày 09/6/2022 của Sở Giao thông vận tải tỉnh Thừa Thiên Huế về việc  phê duyệt Báo cáo kinh tế - kỹ thuật công trình: Xử lý điểm đen, điểm tiềm ẩn tai nạn Km24+300 – Km24+400) đường Tỉnh 4, đoạn qua xã Quảng Lợi.</t>
  </si>
  <si>
    <t xml:space="preserve">Xây dựng vỉa hè, thoát nước đường Tỉnh lộ 19, nâng cấp hệ thống điện chiếu sáng tỉnh lộ đoạn qua trung tâm xã Quảng Thọ, huyện Quảng Điền </t>
  </si>
  <si>
    <t>Quyết định số 2685/QĐ-UBND ngày 15/12/2021 của UBND huyện Quảng Điền về việc phê duyệt Báo cáo kinh tế - kỹ thuật công trình: Xây dựng vỉa hè, thoát nước đường Tỉnh lộ 19, nâng cấp  hệ thống điện chiếu sáng tỉnh lộ đoạn qua khu trung tâm xã Quảng Thọ;
Quyết định số 2843/QĐ-UBND ngày 30/12/2021 của UBND huyện Quảng Điền về việc giao kế hoạch đầu tư công năm 2022 nguồn vốn ngân sách địa phương.</t>
  </si>
  <si>
    <t>Chỉnh trang nút giao thông (Đoạn đường Trần Bá Song đến đường Nguyễn Vịnh)</t>
  </si>
  <si>
    <t>Nghị quyết số 15/NQ-HĐND ngày 12/8/2022 của HĐND thị trấn Sịa về việc phê duyệt chủ trương đầu tư dự án: Chỉnh trang nút giao thông đường Trần Bá Song - Nguyễn Vịnh;
Quyết định số 74/QĐ-UBND ngày 23/8/2022 của UBND thị trấn Sịa về việc phê duyệt dự án: Chỉnh trang nút giao thông đường Trần Bá Song- Nguyễn Vịnh.</t>
  </si>
  <si>
    <t>Quyết định số 2578/QĐ-UBND ngày 21/10/2019 của UBND tỉnh Thừa Thiên Huế phê duyệt báo cáo KTKT công trình đường Phước Lập-Giang Đông nối dài đến đường Vinh Lợi, huyện Quảng Điền.
Nghị quyết số 111/NQ-HĐND ngày 14/10/2021 của HĐND tỉnh về việc giao kế hoạch đầu tư công trung hạn vốn ngân sách nhà nước giai đoạn 2021-2025 tỉnh Thừa Thiên Huế.
Thông báo số 489/TB-TCKH ngày 29/8/2022 của Phòng Tài chính - Kế hoạch huyện Quảng Điền về việc phân bổ vốn từ nguồn tiền sử dụng đất của huyện đợt 3, năm 2022.</t>
  </si>
  <si>
    <t>Gia cố, nâng cấp kết hợp giao thông các tuyến đê bao nội đồng các trạm bơm tiêu: Bạch Đằng và Phước Lý, xã Quảng Phước, huyện Quảng Điền</t>
  </si>
  <si>
    <t>Xã Quảng Phước</t>
  </si>
  <si>
    <t>Quyết định số 1801/QĐ-UBND ngày 20/07/2022 của UBND huyện Quảng Điền về việc phê duyệt Báo cáo kinh tế - kỹ thuật xây dựng công trình: Gia cố, nâng cấp kết hợp giao thông các tuyến đê bao nội đồng các trạm bơm tiêu: Bạch Đằng và Phước Lý, xã Quảng Phước, huyện Quảng Điền;
Quyết định số 2065/QĐ-UBND ngày 26/08/2022 của UBND tỉnh Thừa Thiên Huế về việc Giao kế hoạch vốn đầu tư phát triển nguồn ngân sách nhà nước năm 2022 thực hiện 03 chương trình mục tiêu quốc gia (đợt 2).</t>
  </si>
  <si>
    <t>Mở rộng nghĩa địa thôn Mỹ Xá để cải táng khu Quy hoạch phía Nam xã Quảng An, huyện Quảng Điền</t>
  </si>
  <si>
    <t>Hạ tầng điểm dân cư Cửa Rào Nam và Hói Đen xã Quảng Phước (Giai đoạn 2)</t>
  </si>
  <si>
    <t>Khu dân cư phía đông đường Nguyễn Vịnh</t>
  </si>
  <si>
    <t>Trụ sở công an xã Quảng An</t>
  </si>
  <si>
    <t>Trụ sở công an xã Quảng Công</t>
  </si>
  <si>
    <t>Công văn số 369-KL/TU ngày 06/01/2022 của Ban thường vụ tỉnh uỷ về việc quy hoạch đất an ninh trên địa bàn tỉnh Thừa Thiên Huế;
Quyết định số 1475/QĐ-UBND ngày 24/6/2022 của UBND tỉnh về việc phê duyệt dự án đầu tư Trụ sở Công an các xã, thị trấn.</t>
  </si>
  <si>
    <t>3</t>
  </si>
  <si>
    <t>Trụ sở công an xã Quảng Ngạn</t>
  </si>
  <si>
    <t>4</t>
  </si>
  <si>
    <t>Trụ sở công an xã Quảng Phú</t>
  </si>
  <si>
    <t>Xã Quảng Phú</t>
  </si>
  <si>
    <t>5</t>
  </si>
  <si>
    <t>Trụ sở công an xã Quảng Lợi</t>
  </si>
  <si>
    <t>6</t>
  </si>
  <si>
    <t>Trụ sở công an xã Quảng Thọ</t>
  </si>
  <si>
    <t>Trụ sở công an xã Quảng Thành</t>
  </si>
  <si>
    <t>Mở rộng nghĩa địa thôn Mỹ Xá để cải táng khu  quy hoạch  phía Nam xã Quảng An, huyện Quảng Điền</t>
  </si>
  <si>
    <t>Nghị quyết số 135/NQ-HĐND ngày 13/11/2020 của HĐND tỉnh về việc phê duyệt chủ trương đầu tư dự án Nạo vét và gia cố các thủy đạo sau cống thoát lũ kết hợp giao thông (cống An Xuân, Hà Đồ, Mai Dương, Bàu Bang, Bạch Đằng , Bàu Sau và Quán Cửa);
Nghị quyết số 106/NQ- HĐND ngày 26/10/2022 của HĐND tỉnh về việc dự kiến phương án phân bổ kế hoạch đầu tư vốn ngân sách nhà nước năm 2023 tỉnh Thừa Thiên Huế.</t>
  </si>
  <si>
    <t>Quyết định số 205/QĐ-UBND ngày 25/01/2021 của UBND tỉnh về việc phê duyệt chủ trương đầu tư dự án Nạo vét, kè gia cố hói An Xuân và hói Kim Đôi, huyện Quảng Điền;
Nghị quyết số 106/NQ- HĐND ngày 26/10/2022 của HĐND tỉnh về việc dự kiến phương án phân bổ kế hoạch đầu tư vốn ngân sách nhà nước năm 2023 tỉnh Thừa Thiên Huế.</t>
  </si>
  <si>
    <t>Hạ tầng khu quy hoạch chỉnh trang hai bên bờ sông Sịa (Đoạn từ cầu Đan Điền đến cầu Bộ Phi)</t>
  </si>
  <si>
    <t>Chỉnh trang đường Tỉnh lộ 11A đoạn qua trung tâm xã Quảng Vinh, huyện Quảng Điền</t>
  </si>
  <si>
    <t>Đường giao thông Hải Thành – Cương Giáng, xã Quảng Công</t>
  </si>
  <si>
    <t>Nghị quyết số 05/NQ-HĐND ngày 29/03/2022 của HĐND huyện Quảng Điền về việc phê duyệt chủ trương dự án: Đường giao thông Hải Thành – Cương Giáng, xã Quảng Công;
Quyết định số 4410/QĐ-STC ngày 14/12/2021 của Sở Tài chính tỉnh Thừa Thiên Huế về giao chỉ tiêu hướng dẫn dự toán thu chi ngân sách huyện năm 2022.</t>
  </si>
  <si>
    <t>Quyết định số 1415/QĐ-SGTVT ngày 22/8/2022 của Sở Giao thông vận tải tỉnh Thừa Thiên Huế về việc phê duyệt Báo cáo kinh tế - kỹ thuật công trình: Xử lý điểm đen, điểm tiềm ẩn tai nạn Km10+00 – Km10+500 đường Tỉnh 4.</t>
  </si>
  <si>
    <t>Công văn số 1625/UBND ngày 03/11/2020 của UBND huyện Quảng Điền về việc xây dựng kế hoạch thu tiền sử dụng đất năm 2021;
Quyết định 163A/QĐ-UBND ngày 22/9/2022 của UBND xã Quảng Thọ về việc phê duyệt dự án đầu tư khu dân cư xen ghép năm 2023. Hạng mục: Đo đạc, chỉnh lý, lập bản đồ địa chính và cắm mốc phân lô các khu dân cư xen ghép phục vụ đấu giá quyền sử dụng đất trên địa bàn xã Quảng Thọ.</t>
  </si>
  <si>
    <t>Khu dân cư phía nam UBND xã Quảng An</t>
  </si>
  <si>
    <t>Hệ thống hạ tầng kỹ thuật làng cổ Phước Tích</t>
  </si>
  <si>
    <t>Mở rộng đường tỉnh lộ 9 qua thị Trấn Phong Điền đoạn từ quốc lộ 1A đi nhà máy xi măng Đồng Lâm (Tổng diện tích 2,6 ha đã thực hiện 1,8 ha)</t>
  </si>
  <si>
    <t>Điện chiếu sáng vỉa hè, thoát nước tỉnh lộ 6</t>
  </si>
  <si>
    <t xml:space="preserve">Đường quy hoạch trang trại chăn nuôi thôn Ưu Thượng </t>
  </si>
  <si>
    <t>Mở rộng đường giao thông khu dân cư thôn Tư</t>
  </si>
  <si>
    <t>Đường bê tông từ đập Vườn đến nhà ông Nguyễn Đắc Tương thôn Đông Lâm</t>
  </si>
  <si>
    <t>Đường bê tông từ nhà ông Thanh đến đường trục chính xã Phong An</t>
  </si>
  <si>
    <t xml:space="preserve">Đường liên thôn Bồ Điền - Thượng An 2  </t>
  </si>
  <si>
    <t>Nâng cấp tuyến đường cầu Cửa Trại thôn Đông Lâm</t>
  </si>
  <si>
    <t>Nâng cấp đường giao thông phục vụ sản xuất, phòng cháy chữa cháy rừng, phát triển trang trại tổng hợp Thượng Hòa - Nam Lợi - La Vần, xã Phong Hiền, huyện Phong Điền thuộc dự án Hiện đại hóa ngành lâm nghiệp và tăng cường tính chống chịu vùng ven biển</t>
  </si>
  <si>
    <t>Đường từ tỉnh lộ 11A đi nhà thờ họ Thân</t>
  </si>
  <si>
    <t>Đường trục chính nội đồng sản xuất Triều Dương đến tỉnh lộ 8C</t>
  </si>
  <si>
    <t>Nâng cấp, mở rộng đường từ ngã ba Vịnh đi tổ 1 Sơn Tùng</t>
  </si>
  <si>
    <t>Đường liên thôn Triều Dương vào điểm chăn nuôi tâp̣ trung kết hợp trồng trọt nối đường Tỉnh lô ̣ 8C</t>
  </si>
  <si>
    <t>Nâng cấp, mở rộng các tuyến đường trục thôn trên địa bàn xã</t>
  </si>
  <si>
    <t>Các tuyến kênh mương xã Điền Hương</t>
  </si>
  <si>
    <t>Hệ thống thoát nước thải</t>
  </si>
  <si>
    <t>Khu dân cư xứ Bà Đa thôn An lỗ</t>
  </si>
  <si>
    <t>Khu dân cư Nhất Tây - giai đoạn II</t>
  </si>
  <si>
    <t>Dự án xây dựng công viên tại Làng cổ Phước tích</t>
  </si>
  <si>
    <t>Mở rộng trường Mầm non Phong Hiền 1</t>
  </si>
  <si>
    <t>Nhà sinh hoạt cộng đồng thôn Thanh Hương Đông (Xây dựng nhà vệ sinh, sân, tường rào)</t>
  </si>
  <si>
    <t xml:space="preserve">Xã Phong Thu </t>
  </si>
  <si>
    <t xml:space="preserve">Thị Trấn Phong Điền, Xã Điền Lộc, Xã Phong Chương,
Phong Hiền </t>
  </si>
  <si>
    <t>Quyết định số 5406/QĐ-UBND ngày 03/10/2022 của UBND huyện Phong Điền về việc phê duyệt Điều chỉnh nâng cấp Hệ thống hạ tầng kỹ thuật làng cổ Phước Tích.</t>
  </si>
  <si>
    <t>Quyết định số 851/QĐ-UBND ngày 5/4/2022 của UBND tỉnh về việc phê duyệt điều chỉnh dự án đầu tư mở rộng đường tỉnh lộ 9 đoạn qua thị trấn đoạn từ QL 1A đi nhà máy xi măng Đồng Lâm; 
Quyết định số 2140/QĐ-UBND ngày 13/9/2016 của UBND tỉnh về việc phê duyệt dự án đầu tư mở rộng đường tỉnh lộ 9 đoạn qua thị trấn đoạn từ QL 1A đi nhà máy xi măng Đồng Lâm; 
Thông báo số 90/TB-UBND ngày 18/4/2019 của UBND huyện Phong Điền về thông báo thu hồi đất để giải phóng mặt bằng thực hiện dự án Mở rộng đường tỉnh lộ 9 qua thị trấn Phong Điền đoạn từ QL1A đi Nhà máy xi măng Đồng Lâm thuộc địa bàn thị trấn Phong Điền, huyện Phong Điền, tỉnh Thừa Thiên Huế.</t>
  </si>
  <si>
    <t>Quyết định số 5433/QĐ-UBND ngày 06/10/2022 của UBND huyện về phê duyệt báo cáo kinh tế kỹ thuật công trình Điện chiếu sáng vỉa hè, thoát nước tỉnh lộ 6.</t>
  </si>
  <si>
    <t>Quyết định số 167/QĐ-UBND ngày 30/10/2022 của UBND xã Phong Hòa về phê duyệt báo cáo kinh tế kỹ thuật công trình Mở rộng đường giao thông khu dân cư thôn Tư.</t>
  </si>
  <si>
    <t xml:space="preserve">Quyết định số 412/QĐ-UBND ngày 08/9/2022 của UBND huyện Phong Điền về việc Phê duyệt Chủ trương đầu tư xây dựng công trình Đường bê tông từ đập Vườn đến nhà ông Nguyễn Đắc Tương thôn Đông Lâm; 
Báo cáo số 261 /KTHT-TĐ ngày 26/10/2022 của phòng KTHT về thông báo kết quả thẩm định Báo cáo kinh tế - Kỹ thuật đầu tư xây dựng công trình Đường bê tông từ đập Vườn đến nhà ông Nguyễn Đắc Tương thôn Đông Lâm. </t>
  </si>
  <si>
    <t>Quyết định số 308/QĐ-UBND ngày 18/7/2022 của UBND huyện Phong Điền về Phê duyệt chủ trương đầu tư xây dựng công trình Đường bê tông từ nhà ông Thanh đến đường trục chính xã Phong An;  
Báo cáo số 250/KTHT-TĐ ngày 30/9/2022 của phòng kinh tế hạ tầng Về việc báo kết quả thẩm định Báo cáo kinh tế - Kỹ thuật đầu tư xây dựng Công trình đường bê tông từ nhà ông Thanh đến đường trục chính xã Phong An.</t>
  </si>
  <si>
    <t xml:space="preserve">Quyết định số 320/QĐ-UBND ngày 22/7/2022 của UBND huyện Phong Điền về việc Phê duyệt báo cáo kinh tế kỹ thuật đầu tư xây dựng công trình Đường liên thôn Bồ Điền - Thượng An 2.  </t>
  </si>
  <si>
    <t>Quyết định số 402/QĐ-UBND ngày 31/8/2022 của UBND huyện Phong Điền về việc Phê duyệt chủ trương đầu tư Nâng cấp tuyến đường cầu Cửa Trại thôn Đông Lâm; 
Báo cáo số 253 /KTHT-TĐ ngày 04/10/2022 của PKTHT về thông báo kết quả thẩm định BCKTKT công trình Nâng cấp tuyến đường cầu Cửa Trại thôn Đông Lâm.</t>
  </si>
  <si>
    <t>Nghị quyết số 111/NQ-HĐND ngày 14/10/2021 của HĐND tỉnh về việc giao kế hoạch đầu tư công trung hạn vốn ngân sách nhà nước giai đoạn 2021-2025; 
Quyết định số 609/QĐ-UBND ngày 5/3/2020 của UBND tỉnh về việc phê duyệt điều chỉnh dự án đầu tư Đường cứu hộ, cứu nạn thị trấn Phong Điền - Điền Lộc, tỉnh Thừa Thiên Huế;Quyết định số 2267/QĐ-UBND ngày 14/9/2021 của UBND tỉnh về việc phê duyệt điều chỉnh chủ trương đầu tư dự án Đường cứu hộ, cứu nạn thị trấn Phong Điền – Điền Lộc, tỉnh Thừa Thiên Huế.</t>
  </si>
  <si>
    <t>Quyết định số 4462/QĐ-UBND ngày 15/7/2022 của UBND huyện Phong Điền về việc phê duyệt Báo cáo kinh tế - kỹ thuật và kế hoạch lựa chọn nhà thầu đầu tư xây dựng công trình Các tuyến kênh mương xã Điền Hương;
Quyết định số 5558/QĐ-UBND ngày 13/10/2022 của UBND huyện Phong Điền về việc giao dự toán kinh phí thường xuyên do ngân sách trung ương bổ sung có mục tiêu để thực hiện chương trình mục tiêu quốc gia giảm nghèo bền vững năm 2022.</t>
  </si>
  <si>
    <t>Quyết định số 256/QĐ-UBND ngày 03/10/2022 của UBND xã Phong Hiền Về việc phê duyệt Báo cáo kinh tế kỹ thuật đầu tư xây dựng công trình Dự án Khu dân cư xứ Bà Đa thôn An Lỗ.</t>
  </si>
  <si>
    <t>Quyết định số 15/QĐ-UBND ngày 02/03/2022 của UBND xã Điền Lộc Về việc phê duyệt chủ trương đầu tư xây dựng công trình Khu dân cư Nhất Tây - giai đoạn II xã Điền Lộc;
Thông báo số 191/QĐ-UBND  ngày 07/10/ 2022 của UBND huyện Phong Điền về việc thông báo thu hồi đất để giải phóng mặt bằng xây dựng công trình Khu dân cư Nhất Tây - giai đoạn II xã Điền Lộc.</t>
  </si>
  <si>
    <t>Quyết định số 131/QĐ-UBND ngày 21/9/2022 của UBND xã Phong Hòa về việc phê duyệt chủ trương dự án xây dựng công viên tại làng cổ Phước Tích, xã Phong Hòa.</t>
  </si>
  <si>
    <t>Quyết định số 216/QĐ-UBND  ngày 16/ 09/2022 của UBND xã Phong Hiền Về việc phê duyệt Báo cáo kinh tế kỹ thuật đầu tư xây dựng công trình Mở rộng trường Mầm non Phong Hiền 1.</t>
  </si>
  <si>
    <t>Quyết định số 4444/QĐ-UBND ngày 15/7/2022 của UBND xã Phong Hiền về việc phê duyệt BC-KTKT và kế hoạch lựa chọn nhà thầu đầu tư xây dựng công trình Các đường trục thôn xã Phong Hiền.</t>
  </si>
  <si>
    <t xml:space="preserve">Hạ tầng kỹ thuật các khu dân cư xen ghép xã Phong Hòa </t>
  </si>
  <si>
    <t>Trụ sở công an xã Phong Hòa</t>
  </si>
  <si>
    <t>Trụ sở công an xã Phong Bình</t>
  </si>
  <si>
    <t>Trụ sở công an xã Phong Chương</t>
  </si>
  <si>
    <t>Nhà bia tưởng niệm 13 liệt sỹ hy sinh tại tiểu khu 67</t>
  </si>
  <si>
    <t xml:space="preserve">Xã Phong Xuân </t>
  </si>
  <si>
    <t>Quyết định số 4462/QĐ-UBND ngày 15/7/2022 của UBND huyện về việc phê duyệt Báo cáo kinh tế - kỹ thuật và kế hoạch lựa chọn nhà thầu đầu tư xây dựng công trình Các tuyến kênh mương xã Điền Hương;
Quyết định số 5558/QĐ-UBND ngày 13/10/2022 của UBND huyện về việc giao dự toán kinh phí thường xuyên do ngân sách trung ương bổ sung có mục tiêu để thực hiện chương trình mục tiêu quốc gia giảm nghèo bền vững năm 2022.</t>
  </si>
  <si>
    <t xml:space="preserve">Quyết định số 46/QĐ-UBND ngày 30/10/2022 của UBND xã Phong Hòa về việc phê duyệt Báo cáo Kinh tế - Kỹ thuật công trình Hạ tầng kỹ thuật các khu dân cư xen ghép xã Phong Hòa </t>
  </si>
  <si>
    <t>Nâng cấp, sửa chữa tuyến Hói Hà, Hói Nậy xã Phong Bình và xã Phong Chương (Tổng diện tích 15 ha, đã thực hiện 0,7 ha)</t>
  </si>
  <si>
    <t>Khu trung tâm văn hóa thể thao huyện ( Tổng 3,7 ha, đã thực hiện 0,59 ha còn lại 3,11 ha)</t>
  </si>
  <si>
    <t>Hạ tầng phát triển quỹ đất khu dân cư xứ Ma Đa (Tổng diện tích 2,5 ha, đã thu hồi 2,05 ha)</t>
  </si>
  <si>
    <t>Quyết định số 746/QĐ-UBND ngày 08/04/2021 của UBND tỉnh về việc phê duyệt dự án đầu tư Đường trục chính khu trung tâm xã Phong An, huyện Phong Điền;
Quyết định số 2683/QĐ-UBND ngày 29/7/2021 và Quyết định số 3516/QĐ-UBND ngày 21/9/2021 của UBND huyện Phong Điền về việc thu hồi đất để giải  phóng mặt bằng xây dựng công trình Đường trục chính khu trung tâm xã Phong An, huyện Phong Điền, tỉnh Thừa Thiên Huế (Giai đoạn 1) - (Đợt 1) và (Đợt 2).</t>
  </si>
  <si>
    <t>Quyết định số 1643/QĐ-UBND ngày 18/11/2020 của UBND huyện Phong Điền về việc phê duyệt báo cáo kinh tế kỹ thuật đầu tư công trình Mở rộng trường mầm non Phong Chương 2;
Thông báo số 181/TB-UBND ngày 01/09/2021 của UBND huyện Phong Điền về thông báo thu hồi đất để giải phóng mặt bằng xây dựng công trình Mở rộng trường mầm non Phong Chương 2.</t>
  </si>
  <si>
    <t>Quyết định số 1641/QĐ-UBND ngày 18/11/2020 của UBND huyện Phong Điền về việc phê duyệt báo cáo kinh tế kỹ thuật đầu tư công trình Đường liên xã đoạn Hiền Sỹ- Tứ Chánh;
Quyết định số 2042/QĐ-UBND ngày 28/5/2021 của UBND huyện Phong Điền về việc phê duyệt Báo cáo kinh tế kỹ thuật và kế hoạch lựa chọn nhà thầu đầu tư xây dựng công trình Đường liên xã đoạn Hiền Sỹ- Tứ Chánh.</t>
  </si>
  <si>
    <t>Quyết định số 1577/QĐ-UBND ngày 11/11/2020 của UBND huyện Phong Điền về việc phê duyệt báo cáo kinh tế - kỹ thuật đầu tư xây dựng công trình Hạ tầng phát triển quỹ đất khu quy hoạch trung tâm xã Phong Mỹ (Giai đoạn 2);
Thông báo số 156/TB-UBND ngày 27/7/2021 của UBND huyện Phong Điền về thông báo thu hồi đất để giải phóng mặt bằng xây dựng công trình Hạ tầng phát triển quỹ đất khu quy hoạch trung tâm xã Phong Mỹ (Giai đoạn 2).</t>
  </si>
  <si>
    <t>Quyết định số 1810/QĐ-UBND ngày 14/02/2022 của UBND huyện Phong Điền về việc phê duyệt điều chỉnh chủ trương đầu tư công trình Hạ tầng phát triển quỹ đất khu dân cư xứ Cồn Khoai, thôn An Lỗ, xã Phong Hiền (giai đoạn 2);
Quyết định số 1584/QĐ-UBND ngày 11/11/2020 của UBND huyện Phong Điền về việc phê duyệt báo cáo kinh tế - kỹ thuật đầu tư xây dựng công trình Hạ tầng phát triển quỹ đất khu dân cư xứ Cồn Khoai, thôn An Lỗ, xã Phong Hiền (giai đoạn 2);
Quyết định số 3099/QĐ-UBND ngày 17/8/2021 của UBND huyện Phong Điền về việc thu hồi đất để giải phóng mặt bằng xây dựng công trình Hạ tầng phát triển quỹ đất khu dân cư xứ Cồn Khoai, thôn An Lỗ, xã Phong Hiền (giai đoạn 2).</t>
  </si>
  <si>
    <t>Quyết định số 1579/QĐ-UBND ngày 11/11/2020 của UBND huyện Phong Điền về việc phê duyệt Báo cáo kinh tế - kỹ thuật đầu tư xây dựng công trình Chỉnh trang đường từ QL49B đến đường 68 (Giáp khu vực TĐC xóm Chồ);
Nghị quyết số   /NQ-HĐND  ngày …. của Hội đồng nhân dân huyện Phong Điền Về dự kiến Kế hoạch đầu tư công năm 2023 thuộc nguồn vốn ngân sách huyện quản lý.</t>
  </si>
  <si>
    <t>Quyết định số 1578/QĐ-UBND ngày 11/11/2020 của UBND huyện Phong Điền về việc phê duyệt Báo cáo kinh tế - kỹ thuật đầu tư xây dựng công trình Mở rộng đường từ QL49B đến thôn Niêm, xã Phong Hòa;
Thông báo  số 90/TB-UBND ngày 19/5/2022 của UBND huyện về về Thông báo thu hồi đất để giải phóng mặt bằng xây dựng công trình Mở rộng đường từ QL49B đến thôn Niêm, xã Phong Hòa.</t>
  </si>
  <si>
    <t>Quyết định số 1575/QĐ-UBND ngày 11/11/ 2020 của UBND huyện Phong Điền về việc phê duyệt Báo cáo kinh tế - kỹ thuật đầu tư xây dựng công trình Chỉnh trang trục đường vào khu trung tâm văn hóa xã Điền Hòa (Từ QL49B vào đường hương thôn);
Nghị quyết số   /NQ-HĐND  ngày …. của Hội đồng nhân dân huyện Phong Điền Về dự kiến Kế hoạch đầu tư công năm 2023 thuộc nguồn vốn ngân sách huyện quản lý.</t>
  </si>
  <si>
    <t>Quyết định số 1570/QĐ-UBND ngày 11/11/2020 của UBND huyện Phong Điền về việc phê duyệt báo cáo kinh tế - kỹ thuật đầu tư xây dựng công trình Mở rộng đường trục xã Phong Chương từ TL6 nối TL8C;
Quyết định số 4323/QĐ-UBND ngày 02/11/2021 của UBND huyện Phong Điền về việc phê duyệt Phương án bồi thường hỗ trợ và tái định cư khi nhà nước thu hồi đất để giải phóng mặt bằng đầu tư xây dựng công trình Mở rộng đường trục xã Phong Chương từ TL6 nối TL8C;
Thông báo số 66/TB-UBND ngày 23/03/2021 của UBND huyện Phong Điền về thông báo thu hồi đất để giải phóng mặt bằng xây dựng công trình Mở rộng đường trục xã Phong Chương từ TL6 nối TL8C.</t>
  </si>
  <si>
    <t>Quyết định số 4234/QĐ-UBND ngày 01/11/2021 của UBND huyện Phong Điền về việc thu hồi đất để giải phóng mặt bằng đầu tư xây dựng công trình Khu Trung tâm văn hóa thể thao huyện thuộc địa bàn thị trấn Phong Điền (Đợt 1);
Quyết định số 4283/QĐ-UBND ngày 13/7/2022 của  UBND huyện về việc phê duyệt phương án bồi thường hỗ trợ tái định cư khi nhà nước thu hồi đất để giải phóng mặt bằng thực hiện dự án Đầu tư xây dựng công trình Khu trung tâm văn hóa thể thao huyện (đợt 5).</t>
  </si>
  <si>
    <t>Quyết định số 130/QĐ-UBND ngày 8/10/ 2020 của UBND xã Điền Hải về việc phê duyệt chủ trương đầu tư xây dựng công trình Hạ tầng phát triển quỹ đất khu vực tái định cư;
Thông báo số 105/TB-UBND ngày 27/6/2022 của UBND huyện Phong Điền về thông báo thu hồi đất để giải phóng mặt bằng xây dựng công trình Hạ tầng phát triển quỹ đất khu vực tái định cư .</t>
  </si>
  <si>
    <t xml:space="preserve">Công trình công viên cây xanh phố đi bộ cửa ngõ phía bắc (xã Phong Thu, khu vực giáp ranh huyện Hải Lăng) </t>
  </si>
  <si>
    <t>Dự án đầu tư xây dựng, cải tạo và mở rộng Bệnh viện Trung ương Huế cơ sở 2</t>
  </si>
  <si>
    <t>Cấp điện Công ty TNHH Công nghệ Bảo hộ Kanglongda Việt Nam</t>
  </si>
  <si>
    <t>Hạ tầng phát triển quỹ đất khu dân cư dọc đường tránh chợ An Lỗ, xã Phong An</t>
  </si>
  <si>
    <t>Hạ tầng phát triển quỹ đất thôn 6, xã Điền Hòa</t>
  </si>
  <si>
    <t>Chỉnh trang khu trung tâm Điền Hải</t>
  </si>
  <si>
    <t>Chỉnh trang khu trung tâm Phong Hòa</t>
  </si>
  <si>
    <t>Hạ tầng phát triển quỹ đất khu trung tâm xã Phong Thu</t>
  </si>
  <si>
    <t>Đường nối Tỉnh lộ 6 đến Quốc lộ 1A tổ dân phố Trạch Tả, thị trấn Phong Điền, huyện Phong Điền</t>
  </si>
  <si>
    <t>Công trình chỉnh trang tuyến đường từ thôn Gia Viên đến thôn Sơn Tùng, xã Phong Hiền, huyện Phong Điền</t>
  </si>
  <si>
    <t>Hạ tầng Khu dân cư Đông Lái, xã Phong Thu (giai đoạn 1)</t>
  </si>
  <si>
    <t>Hạ tầng khu dân cư đấu giá thôn Cổ By 3</t>
  </si>
  <si>
    <t>Đấu giá đất ở quy hoạch phân lô đất ở  dân cư Trung tâm thương mại thôn 2 Kế Môn</t>
  </si>
  <si>
    <t>Trường Trung học Trần Quốc Toản (cơ sở 2 Tổ dân phố Tân Lập) tổng diện tích 2 ha đã thực hiện 0,56 ha)</t>
  </si>
  <si>
    <t>Hạ tầng Khu trung tâm văn hóa thể thao huyện Phong Điền.</t>
  </si>
  <si>
    <t>Đường giao thông lâm sinh phục vụ phát triển rừng sản xuất, phòng chống cháy rừng và phát triển trồng cây ăn quả Độn Muồng, xã Phong Sơn (phần bổ sung)</t>
  </si>
  <si>
    <t>Đường trục chính trung tâm thị trấn Phong Điền (giai đoạn 2)</t>
  </si>
  <si>
    <t>Mở rộng đường DD6, thị trấn Phong Điền</t>
  </si>
  <si>
    <t>Mở rộng đường Vân Trạch Hòa, thị trấn Phong Điền</t>
  </si>
  <si>
    <t>Chỉnh trang đường Khúc Lý-Mỹ Xuyên (Tỉnh lộ 6B), huyện Phong Điền</t>
  </si>
  <si>
    <t>Chỉnh trang khu trung tâm thị trấn Phong Điền</t>
  </si>
  <si>
    <t>Chỉnh trang khu trung tâm xã Điền Lộc</t>
  </si>
  <si>
    <t>Chỉnh trang khu trung tâm An Lỗ</t>
  </si>
  <si>
    <t>Mở rộng đường từ độn Hóc đi Quốc Lộ 1A- Km23, xã Phong An</t>
  </si>
  <si>
    <t>Hạ tầng phát triển quỹ đất khu dân cư khu vực Hạ Cảng, thị trấn Phong Điền</t>
  </si>
  <si>
    <t>Hạ tầng phát triển quỹ đất khu dân cư Trạch Thượng 2, thị trấn Phong Điền (Tổng diện tích 2,5 ha, đã thu hồi 2,18 ha)</t>
  </si>
  <si>
    <t>Hạ tầng phát triển quỹ đất khu quy hoạch trung tâm xã Điền Hương (giai đoạn 1), xã Điền Hương (Tổng diện tích 4,42 đã thực hiện 1,7 ha còn lại 2,72 ha)</t>
  </si>
  <si>
    <t>Giải phóng mặt bằng để Gia cố mái taluy nền đường Km7+200 ÷ Km7+440; Km16+230 ÷ Km17+220 và Km18+52÷Km19+150 trên Quốc lộ 49B đoạn qua xã Phong Bình, Điền Môn, Điền Lộc</t>
  </si>
  <si>
    <t>Thị trấn Phong Điền;
Xã Phong An</t>
  </si>
  <si>
    <t>Xã Phong Thu;
Xã Phong Hòa</t>
  </si>
  <si>
    <t>Thị trấn Phong Điền;
Xã Phong Thu</t>
  </si>
  <si>
    <t>Xã Phong Bình, Điền Môn, Điền Lộc</t>
  </si>
  <si>
    <t>Nghị quyết số 110/NQ-HĐND ngày 14/10/2021 của HĐND tỉnh về việc bổ sung vốn từ nguồn tăng thu năm 2021 để đẩy nhanh tiến độ thực hiện các dự án quan trọng;
Quyết định số 3274/QĐ-UBND ngày 31/8/2021 của UBND huyện Phong Điền về việc phê duyệt Báo cáo kinh tế kỹ thuật đầu tư xây dựng công trình Đường giao thông lâm sinh phục vụ phát triển rừng sản xuất, phòng chống cháy rừng và phát triển trồng cây ăn quả khu vực Độn Muồng, xã Phong Sơn;
Thông báo  số 21/TB-UBND ngày 17/2/2022 của UBND huyện về thông báo thu hồi đất để giải phóng mặt bằng tư xây dựng công trình Đường giao thông lâm sinh phục vụ phát triển rừng sản xuất, phòng chống cháy rừng và phát triển trồng cây ăn quả khu vực Độn Muồng, xã Phong Sơn.</t>
  </si>
  <si>
    <t>Quyết định số 4186/QĐ-UBND ngày 29/10/2021 của UBND huyện Phong Điền về việc phê duyệt chủ trương đầu tư xây dựng công trình Công trình công viên cây xanh phố đi bộ cửa ngõ phía bắc (xã Phong Thu, khu vực giáp ranh huyện Hải Lăng).</t>
  </si>
  <si>
    <t>Quyết định số 2668/QĐ-TTPC ngày 18/5/2021 của Công ty Điện lực Thừa Thiên Huế về việc phê duyệt báo cáo kinh tế - kỹ thuật đầu tư xây dựng công trình Cấp điện Công ty TNHH Công nghệ Bảo hộ Kanglongda Việt Nam;
Công văn số 1099/UBND-ĐC ngày 28/01/2022 của UBND tỉnh về việc dự án Cấp điện công ty TNHH Công nghệ Bảo hộ Kanglongda Việt Nam tại huyện Phong Điền;
Thông báo số 153/TB-UBND ngày 15/08/2022 của UBND huyện Phong Điền về thông báo thu hồi đất để giải phóng mặt bằng xây dựng công trình Cấp điện công ty TNHH Công nghệ Bảo hộ Kanglongda Việt Nam tại huyện Phong Điền.</t>
  </si>
  <si>
    <t>Nghị quyết 08/NQ-HĐND ngày 20/01/2022 của Hội đồng nhân dân huyện Phong Điền về chủ trương đầu tư xây dựng dự án Hạ tầng phát triển quỹ đất khu dân cư dọc đường tránh chợ An Lỗ, xã Phong An;
Quyết định số 10117/QĐ-UBND ngày 28/12/2021 của UBND huyện về việc giao kế hoạch đầu tư vốn ngân sách nhà nước năm 2022;
Văn bản số 982/SXD-QHKT ngày 28/3/2022 của Sở Xây dựng về việc tham gia ý kiến thỏa thuận phương án Tổng mặt bằng công trình HTKT khu dân cư dọc đường tránh chợ An Lỗ, xã Phong An, huyện Phong Điền;
Thông báo  số 170/TB-UBND ngày 06/9/2022 của UBND huyện về thông báo thu hồi đất để giải phóng mặt bằng xây dựng công trình Hạ tầng phát triển quỹ đất khu dân cư dọc đường tránh chợ An Lỗ, xã Phong An.</t>
  </si>
  <si>
    <t>Quyết định số 2630/QĐ-UBND ngày 02/4/2022 của UBND huyện Phong Điền về việc phê duyệt chủ trương đầu tư xây dựng dự án Chỉnh trang khu trung tâm Điền Hải;
Quyết định số 1990/QĐ-UBND ngày 23/5/2022 của UBND huyện Phong Điền về bố trí vốn xây dựng cơ bản năm 2022;
Thông báo số 160/TB-UBND ngày 22/08/2022 của UBND huyện Phong Điền về thông báo thu hồi đất để giải phóng mặt bằng xây dựng công trình Chỉnh trang khu trung tâm Điền Hải thuộc địa bàn 2 thôn.</t>
  </si>
  <si>
    <t>Quyết định số 2279/QĐ-UBND ngày 22/02/2022 của UBND huyện Phong Điền về việc phê duyệt chủ trương đầu tư xây dựng công trình Hạ tầng phát triển quỹ đất khu trung tâm xã Phong Thu;
Thông báo số 07/TB-TCKH ngày 15/3/2022 của Phòng Tài chính – Kế hoạch huyện Phong Điền về việc thông báo vốn đầu tư và sự nghiệp có tính chất đầu tư năm 2022;
Văn bản số 1029/SXD-QHKT ngày 30/3/2022 của Sở Xây dựng thống nhất phương án tổng mặt bằng.</t>
  </si>
  <si>
    <t>Quyết định số 30/QĐ-UBND ngày 22/2/2022 của UBND thị trấn Phong Điền về việc phê duyệt chủ trương đầu tư xây dựng công trình Đường nối Tỉnh lộ 6 đến Quốc lộ 1A tổ dân phố Trạch Tả, thị trấn Phong Điền;
Quyết định số 102/QĐ-UBND ngày 17/5/2022 của UBND thị trấn Phong Điền phê duyệt báo cáo kinh tế kỹ thuật và kế hoạch lựa chọn nhà thầu đầu tư xây dựng công trình Đường nối Tỉnh lộ 6 đến Quốc lộ 1A tổ dân phố Trạch Tả, thị trấn Phong Điền;
 Quyết định số 7979/QĐ-UBND ngày 17/12/2021 của UBND huyện Phong Điền về việc giao dự toán ngân sách nhà nước năm 2022;
Thông báo số 178/TB-UBND ngày 14/09/2022 của UBND huyện Phong Điền về thông báo thu hồi đất để giải phóng mặt bằng thực hiện công trình Đường nối Tỉnh lộ 6 đến Quốc lộ 1A tổ dân phố Trạch Tả, thị trấn Phong Điền, huyện Phong Điền.</t>
  </si>
  <si>
    <t>Quyết định số 220/QĐ-UBND ngày 08/11/2021 của UBND xã Phong Sơn về việc phê duyệt Báo cáo kinh tế - kỹ thuật và Kế hoạch lựa chọn nhà thầu đầu tư xây dựng công trình Hạ tầng khu dân cư đấu giá thôn Cổ By 3, xã Phong Sơn, huyện Phong Điền;
Thông báo số: 02/TB-UBND ngày 21/01/2022 về việc thông báo bố trí vốn có tính chất đầu tư năm 2022 của UBND xã Phong Sơn;
Thông báo số 213/TB-UBND ngày 28/10/2022 của UBND huyện Phong Điền về thông báo thu hồi đất để giải phóng mặt bằng thực hiện dự án Chỉnh trang khu trung tâm thị trấn Phong Điền.</t>
  </si>
  <si>
    <t>Quyết định số 1617/QĐ-UBND ngày 19 tháng 01 năm 2022 của UBND huyện Phong Điền về việc phê duyệt chủ trương đầu tư xây dựng dự án Hạ tầng Khu trung tâm văn hóa thể thao huyện Phong Điền;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t>
  </si>
  <si>
    <t>Quyết định số 10117/QĐ-UBND ngày 28/12/2021 của UBND huyện Phong Điền về việc giao kế hoạch đầu tư vốn ngân sách nhà nước năm 2022;
Thông báo số 118/TB-UBND ngày 6/7/2022 của UBND huyện Phong Điền về thông báo thu hồi đất để giải phóng mặt bằng xây dựng công trình Mở rộng đường DD6, thị trấn Phong Điền; Quyết định số 4972/QĐ-UBND ngày 30/08/2022 của  UBND huyện về việc phê duyệt phương án bồi thường hỗ trợ tái định cư khi nhà nước thu hồi đất để giải phóng mặt bằng Đầu tư xây dựng công trình Mở rộng đường DD6, thị trấn Phong Điền (đợt 6).</t>
  </si>
  <si>
    <t>Nghị quyết số 05/NQ-HĐND ngày 20 tháng 01 năm 2022 của Hội đồng nhân dân huyện Phong Điền về chủ trương đầu tư xây dựng dự án Chỉnh trang khu trung tâm thị trấn Phong Điền;
Quyết định số 10117/QĐ-UBND ngày 28/12/2021 của UBND huyện Phong Điền về việc giao kế hoạch đầu tư vốn ngân sách nhà nước năm 2022;
Thông báo số 135/TB-UBND ngày 26/07/2022 của UBND huyện Phong Điền về thông báo thu hồi đất để giải phóng mặt bằng thực hiện dự án Chỉnh trang khu trung tâm thị trấn Phong Điền.</t>
  </si>
  <si>
    <t>Quyết định số 5867/QĐ-TCĐBVN ngày 29 tháng 11 năm 2021 của Tổng cục Đường bộ Việt Nam về việc phê duyệt Báo cáo kinh tế - kỹ thuật công trình: Gia cố mái taluy nền đường Km4-Km7; Km12-Km19 và Km62-Km66 Quốc lộ 49B, tỉnh Thừa Thiên Huế;
Quyết định số 3454/QĐ-UBND ngày 13 tháng 6 năm 2022 của UBND huyện Phong Điền về việc phê duyệt Báo cáo kinh tế - kỹ thuật công trình Giải phóng mặt bằng để Gia cố mái taluy nền đường Km7+200 ÷ Km7+440; Km16+230 ÷ Km17+220 và Km18+52÷Km19+150 trên Quốc lộ 49B đoạn qua xã Phong Bình, Điền Môn, Điền Lộc;
Quyết định số 2296/QĐ-BGTVT ngày 31 tháng 12 năm 2021 của Bộ Giao thông vận tải về việc giao dự toán chi ngân sách nhà sách nhà nước nguồn kinh phí sự nghiệp chi hoạt động kinh tế đường bộ năm 2022 cho công tác quản lý, bảo trì hệ thống quốc lộ.</t>
  </si>
  <si>
    <t>Đường trục chính khu trung tâm xã Phong An, huyện Phong Điền</t>
  </si>
  <si>
    <t>Hạ tầng phát triển quỹ đất khu dân cư xứ Cồn Khoai, thôn An Lỗ, xã Phong Hiền (Giai đoạn 2)</t>
  </si>
  <si>
    <t>Hạ tầng phát triển quỹ đất khu trung tâm xã Điền Lộc</t>
  </si>
  <si>
    <t>Chỉnh trang đường tư Tỉnh lộ 11B đi độn Hóc thôn Phò Ninh, xã Phong An</t>
  </si>
  <si>
    <t>Khu trung tâm văn hóa thể thao huyện</t>
  </si>
  <si>
    <t>Quyết định số 1583/QĐ-UBND 11/11/2020 của UBND huyện Phong Điền về việc phê duyệt báo cáo kinh tế - kỹ thuật đầu tư xây dựng công trình Hạ tầng phát triển quỹ đất khu trung tâm xã Điền Lộc;
Quyết định số 4972/QĐ-UBND ngày 30/08/2022 của  UBND huyện về việc phê duyệt phương án bồi thường hỗ trợ tái định cư khi nhà nước thu hồi đất để giải phóng mặt bằng Đầu tư xây dựng công trình Hạ tầng phát triển quỹ đất khu trung tâm xã Điền Lộc giai đoạn 1 đợt (đợt 3)
Quyết định số 4972/QĐ-UBND ngày 30/08/2022 của  UBND huyện về việc phê duyệt phương án bồi thường hỗ trợ tái định cư khi nhà nước thu hồi đất để giải phóng mặt bằng Đầu tư xây dựng công trình Hạ tầng phát triển quỹ đất khu trung tâm xã Điền Lộc giai đoạn 1 (đợt 4)</t>
  </si>
  <si>
    <t>Quyết định số 1579/QĐ-UBND ngày 11/11/2020 của UBND huyện Phong Điền về việc phê duyệt báo cáo kinh tế - kỹ thuật đầu tư xây dựng công trình Chỉnh trang đường từ QL49B đến đường 68 (Giáp khu vực TĐC xóm Chồ);
Nghị quyết số   /NQ-HĐND  ngày …. của Hội đồng nhân dân huyện Phong Điền Về dự kiến Kế hoạch đầu tư công năm 2023 thuộc nguồn vốn ngân sách huyện quản lý.</t>
  </si>
  <si>
    <t>Quyết định số 1578/QĐ-UBND ngày 11/11/2020 của UBND huyện Phong Điền về việc phê duyệt báo cáo kinh tế - kỹ thuật đầu tư xây dựng công trình Mở rộng đường từ QL49B đến thôn Niêm, xã Phong Hòa;
Thông báo  số 90/TB-UBND ngày 19/5/2022 của UBND huyện Phong Điền về về thông báo thu hồi đất để giải phóng mặt bằng xây dựng công trình Mở rộng đường từ QL49B đến thôn Niêm, xã Phong Hòa.</t>
  </si>
  <si>
    <t>Quyết định số 1575/QĐ-UBND ngày 11/11/ 2020 của UBND huyện Phong Điền về việc phê duyệt báo cáo kinh tế - kỹ thuật đầu tư xây dựng công trình Chỉnh trang trục đường vào khu trung tâm văn hóa xã Điền Hòa (Từ QL49B vào đường hương thôn);
Nghị quyết số   /NQ-HĐND  ngày …. của Hội đồng nhân dân huyện Phong Điền Về dự kiến Kế hoạch đầu tư công năm 2023 thuộc nguồn vốn ngân sách huyện quản lý.</t>
  </si>
  <si>
    <t>Quyết định số 4234/QĐ-UBND ngày 01/11/2021 của UBND huyện Phong Điền về việc thu hồi đất để giải phóng mặt bằng đầu tư xây dựng công trình Khu Trung tâm văn hóa thể thao huyện thuộc địa bàn thị trấn Phong Điền (Đợt 1);
Quyết định số 4283/QĐ-UBND ngày 13/7/2022 của  UBND huyện về việc phê duyệt phương án bồi thường hỗ trợ tái định cư khi nhà nước thu hồi đất để giải phóng mặt bằng thực hiện dự án Đầu tư xây dựng công trình Khu trung tâm văn hóa thể thao huyện đợt 5.</t>
  </si>
  <si>
    <t>Khu tái định cư thị trấn Phong Điền phục vụ tái định cư Dự án đường cứu hộ, cứu nạn thị trấn Phong Điền - Điền Lộc, huyện Phong Điền</t>
  </si>
  <si>
    <t>Khu tái định cư xã Điền Lộc phục vụ tái định cư Dự án đường cứu hộ, cứu nạn thị trấn Phong Điền - Điền Lộc, huyện Phong Điền</t>
  </si>
  <si>
    <t>Quyết định số 1119/QĐ-UBND ngày 10/5/2022 của UBND tỉnh về việc phê duyệt điều chỉnh chủ trương đầu tư dự án Đường cứu hộ, cứu nạn thị trấn Phong Điền - Điền Lộc, tỉnh Thừa Thiên Huế;
Quyết định số 5804/QĐ-UBND ngày 11/11/2022 của UBND tỉnh về việc thu hồi đất giải phóng mặt bằng xây dựng khu tái định cư xã thị trấn Phong Điền phục vụ tái định cư Dự án đường cứu hộ, cứu nạn thị trấn Phong Điền - Điền Lộc, huyện Phong Điền.</t>
  </si>
  <si>
    <t xml:space="preserve">Nghị quyết 08/NQ-HĐND ngày 20/01/2022 của Hội đồng nhân dân huyện Phong Điền về chủ trương đầu tư xây dựng dự án Hạ tầng phát triển quỹ đất khu dân cư dọc đường tránh chợ An Lỗ, xã Phong An; 
Quyết định số 10117/QĐ-UBND ngày 28/12/2021 của UBND huyện Phong Điền về việc giao kế hoạch đầu tư vốn ngân sách nhà nước năm 2022;
Văn bản số 982/SXD-QHKT ngày 28/3/2022 của Sở Xây dựng về việc tham gia ý kiến thỏa thuận phương án Tổng mặt bằng công trình HTKT khu dân cư dọc đường tránh chợ An Lỗ, xã Phong An, huyện Phong Điền. </t>
  </si>
  <si>
    <t xml:space="preserve">Nghị quyết số 04/NQ-HĐND ngày 20 tháng 01 năm 2022 của Hội đồng nhân dân huyện Phong Điền về chủ trương đầu tư xây dựng dự án Hạ tầng phát triển quỹ đất thôn 6, xã Điền Hòa; 
Quyết định số 10117/QĐ-UBND ngày 28 tháng 12 năm 2021 của UBND huyện về việc giao kế hoạch đầu tư vốn ngân sách nhà nước năm 2022; 
Văn bản số 1314/SXD-QHKT ngày 18/4/2022 của Sở Xây dựng về việc tham gia ý kiến thỏa thuận phương án: Hạ tầng phát triển quỹ đất thôn 6, xã Điền Hòa. </t>
  </si>
  <si>
    <t>Quyết định số 67/QĐ-UBND ngày 10/05/2021 của UBND xã Điền Môn về phê duyệt chủ trương đầu tư xây dựng công trình: hạ tầng khu dân cư Trung tâm thương mại thôn 2 Kế Môn, xã Điền Môn;
Công văn số 707/SXD-QHKT ngày 18 tháng 03 năm 2020 của Sở Xây dựng về việc tham gia ý kiến về phương án tổng thể mặt bằng quy hoạch phân lô đất ở dân cư trung tâm thương mại thôn 2 Kế Môn;
Quyết định số 53/QĐ-UBND ngày 04/05/2022 của UBND xã Điền Môn về việc phân bổ nguồn vốn về nguồn chi chuyển nguồn năm 2021 sang năm 2022.</t>
  </si>
  <si>
    <t>Quyết định số 3274/QĐ-UBND ngày 31/8/2021 của UBND huyện Phong Điền về việc phê duyệt Báo cáo kinh tế - kỹ thuật đầu tư xây dựng công trình Đường giao thông lâm sinh phục vụ phát triển rừng sản xuất, phòng chống cháy rừng và phát triển trồng cây ăn quả Độn Muồng, xã Phong Sơn.
Quyết định số 2506/QĐ-UBND ngày 15/3/2022 của UBND huyện Phong Điền về việc phê duyệt điều chỉnh chủ trương đầu tư dự án Đường giao thông lâm sinh phục vụ phát triển rừng sản xuất, phòng chống cháy rừng và phát triển trồng cây ăn quả khu vực Độn Muồng, xã Phong Sơn.</t>
  </si>
  <si>
    <t>Quyết định số 10117/QĐ-UBND ngày 28/12/2021 của UBND huyện Phong Điền về việc giao kế hoạch đầu tư vốn ngân sách nhà nước năm 2022;
Thông báo số 118/TB-UBND ngày 6/7/2022 của UBND huyện Phong Điền về thông báo thu hồi đất để giải phóng mặt bằng xây dựng công trình Mở rộng đường DD6, thị trấn Phong Điền;
Quyết định số 4972/QĐ-UBND ngày 30/08/2022 của  UBND huyện về việc phê duyệt phương án bồi thường hỗ trợ tái định cư khi nhà nước thu hồi đất để giải phóng mặt bằng Đầu tư xây dựng công trình Mở rộng đường DD6, thị trấn Phong Điền (đợt 6).</t>
  </si>
  <si>
    <t>Nghị quyết số 06/NQ-HĐND ngày 20 tháng 01 năm 2022 của Hội đồng nhân dân huyện Phong Điền về chủ trương đầu tư xây dựng dự án Chỉnh trang đường Khúc Lý-Mỹ Xuyên (Tỉnh lộ 6B), huyện Phong Điền;
Quyết định số 10117/QĐ-UBND ngày 28/12/2021 của UBND huyện Phong Điền về việc giao kế hoạch đầu tư vốn ngân sách nhà nước năm 2022.</t>
  </si>
  <si>
    <t>Nghị quyết số 09/NQ-HĐND ngày 20 tháng 01 năm 2022 của Hội đồng nhân dân huyện Phong Điền về chủ trương đầu tư xây dựng dự án Chỉnh trang khu trung tâm Điền Lộc;
Quyết định số 10117/QĐ-UBND ngày 28/12/2021 của UBND huyện Phong Điền về việc giao kế hoạch đầu tư vốn ngân sách nhà nước năm 2022.</t>
  </si>
  <si>
    <t xml:space="preserve">Nghị quyết số 03/NQ-HĐND ngày 20 tháng 01 năm 2022 của Hội đồng nhân dân huyện Phong Điền về chủ trương đầu tư xây dựng dự án Chỉnh trang khu trung tâm An Lỗ;
Quyết định số 10117/QĐ-UBND ngày 28/12/2021 của UBND huyện Phong Điền về việc giao kế hoạch đầu tư vốn ngân sách nhà nước năm 2022;
Thông báo  số 117/TB-UBND ngày 06/7/2022 của UBND huyện Phong Điền về thông báo thu hồi đất để giải phóng mặt bằng đầu tư công trình Chỉnh trang khu trung tâm An Lỗ. </t>
  </si>
  <si>
    <t>Quyết định số 1685/QĐ-UBND ngày 25 tháng 01 năm 2022 của UBND huyện Phong Điền về việc phê duyệt chủ trương đầu tư xây dựng công trình Mở rộng đường từ độn Hóc đi Quốc Lộ 1A- Km23, xã Phong An;
Quyết định số 2533/QĐ-UBND ngày 18/03/2022 của UBND huyện Phong Điền về việc phê duyệt Báo cáo kinh tế - kỹ thuật và Kế hoạch lựa chọn nhà thầu;
Thông báo  số 81/TB-UBND ngày 6/5/2022 của UBND huyện Phong Điền về thông báo thu hồi đất để giải phóng mặt bằng tư xây dựng công trình Mở rộng đường từ độn Hóc đi Quốc Lộ 1A- Km23, xã Phong An.</t>
  </si>
  <si>
    <t>Nghị quyết số 43/NQ-HĐND ngày 16/12/2021 của HĐND huyện Phong Điền về chủ trương đầu tư xây dựng dự án Hạ tầng phát triển quỹ đất khu dân cư khu vực Hạ Cảng, thị trấn Phong Điền;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Văn bản số 324/SXD-QHKT ngày 26/01/2022 của Sở Xây dựng về việc tham gia ý kiến thỏa thuận phương án tổng mặt bằng dự án Hạ tầng phát triển quỹ đất khu dân cư khu vực Hạ Cảng, thị trấn Phong Điền.</t>
  </si>
  <si>
    <t>Phường Phú Nhuận</t>
  </si>
  <si>
    <t xml:space="preserve"> Mở rộng Điểm đỗ xe Du lịch Nguyễn Hoàng</t>
  </si>
  <si>
    <t>Xây dựng cầu Bồn Trì, phường Hương An, thành phố Huế</t>
  </si>
  <si>
    <t>Phường Hương 
An</t>
  </si>
  <si>
    <t>Hạ tầng kỹ thuật Cụm công nghiệp An Hòa giai đoạn 9 (đợt 4)</t>
  </si>
  <si>
    <t>Hạ tầng kỹ thuật Cụm công nghiệp An Hòa giai đoạn 10 (đợt 1)</t>
  </si>
  <si>
    <t>Hạ tầng kỹ thuật khu dân cư  Cụm công nghiệp An Hòa, phường An Hòa</t>
  </si>
  <si>
    <t>Hạ tầng kỹ thuật khu dân cư tổ 19, khu vực 7, phường An Đông</t>
  </si>
  <si>
    <t>Phường An Đông</t>
  </si>
  <si>
    <t>Dự án đầu tư Tuyến đường bộ ven biển qua tỉnh Thừa Thiên Huế và cầu cửa biển Thuận An  (phần diện tích bổ sung)</t>
  </si>
  <si>
    <t>Dự án đường Nguyễn Hoàng và cầu Vượt sông Hương (phần diện tích bổ sung)</t>
  </si>
  <si>
    <t>Hạ tầng kỹ thuật khu đất có ký hiệu CX7 thuộc khu A - Đô thị mới An Vân Dương (tổng quy mô dự án 4,62 ha)</t>
  </si>
  <si>
    <t xml:space="preserve">Hạ tầng kỹ thuật khu TĐ5 thuộc khu B- đô thị mới An Vân Dương
(Tổng quy mô dự án 2,75 ha) </t>
  </si>
  <si>
    <t>Xây dựng tuyến đường mặt cắt 36m nối từ đường Nguyễn Lộ Trạch đến đường ra sông Phát Lát nối dài (Tổng quy mô 1,80 ha thuộc khu A- đô thị mới An Vân Dương)</t>
  </si>
  <si>
    <t xml:space="preserve">Trạm biến áp 110KV Huế 4 và đấu nối </t>
  </si>
  <si>
    <t>Hạ tầng kỹ thuật khu dân cư  phía Bắc Hương Sơ (khu vực 11)</t>
  </si>
  <si>
    <t>Đường Dương Văn An nối dài đến khu đô thị An Vân Dương</t>
  </si>
  <si>
    <t>Phường Xuân Phú, phường An Đông</t>
  </si>
  <si>
    <t>Tuyến đường D3 từ khu đô thị The Manor đến đường Hoàng Quốc Việt</t>
  </si>
  <si>
    <t>Mở rộng đường Hoàng Quốc Việt và tuyến mương sinh thái</t>
  </si>
  <si>
    <t>Trường mầm non Phú Hậu</t>
  </si>
  <si>
    <t>Trụ sở HĐND và UBND xã Hải Dương</t>
  </si>
  <si>
    <t>Xã Hải Dương</t>
  </si>
  <si>
    <t>Trụ sở HĐND và UBND phường Hương Long</t>
  </si>
  <si>
    <t>Phương án di dời và nâng cao khoảng cách an toàn các tuyến đường điện 110kV, 220kV, 550kV giao chéo đường cao tốc (đoạn Cam Lộ - La Sơn) trên địa bàn tỉnh Thừa Thiên Huế</t>
  </si>
  <si>
    <t>Phường Hương Hồ, xã Hương Thọ</t>
  </si>
  <si>
    <t>Nghị quyết số 86/NQ-HĐND ngày 21/11/2022 của Hội đồng nhân dân thành phố Huế về chủ trương đầu tư dự án Hạ tầng kỹ thuật Cụm công nghiệp An Hòa giai đoạn 10 (đợt 1);
Quyết định số 9235/QĐ-UBND ngày 25/11/2022 của UBND thành phố Huế về việc phê duyệt điều chỉnh kế hoạch đầu tư công năm 2022 nguồn vốn ngân sách thành phố quản lý.</t>
  </si>
  <si>
    <t>Quyết định số 857/QĐ-UBND ngày 6/4/2022 của UBND tỉnh về việc phê duyệt điều chỉnh  kế hoạch lựa chọn nhà đầu tư vấn thực hiện dự án đầu tư có sử dụng đất Khu đô thị hai bên đường Chợ Mai-Tân Mỹ, thuộc khu C - Đô thị mới An Vân Dương.</t>
  </si>
  <si>
    <t>Khu đô thị phía Nam sông Như Ý (khu đất OTT23, 24, 25; XH4; TH1; CTR13 thuộc khu E - Đô thị mới An Vân Dương), Tổng quy mô diện tích là 51,67 ha trong đó xã Thủy Thanh thị xã Hương Thủy là 31,87 ha và thành phố Huế là 19,8 ha)</t>
  </si>
  <si>
    <t xml:space="preserve">Phường An Đông, thành phố 
Huế và xã Thủy Thanh thị xã Hương Thủy </t>
  </si>
  <si>
    <t xml:space="preserve">Phường An Đông, thành phố Huế 
và phường Thuỷ Dương, thị xã Hương Thủy </t>
  </si>
  <si>
    <t>Cụm công nghiệp An Hòa giai đoạn 9 (đợt 4)</t>
  </si>
  <si>
    <t>Hạ tầng kỹ thuật khu dân cư Cụm công nghiệp An Hòa, phường An Hòa</t>
  </si>
  <si>
    <t>Phường Đúc</t>
  </si>
  <si>
    <t>Thủy Biều</t>
  </si>
  <si>
    <r>
      <t xml:space="preserve">Dự án đền bù giải phóng mặt bằng của Đại học Huế (tổng quy mô dự án 13,16 ha). Hạng mục:
</t>
    </r>
    <r>
      <rPr>
        <i/>
        <sz val="12"/>
        <rFont val="Times New Roman"/>
        <family val="1"/>
      </rPr>
      <t xml:space="preserve">- Trung tâm điều hành 
- Đất liên trường 
- Khối Công nghệ - Đại học Khoa học tự nhiên và Công nghệ 
- Khoa dược – Đại học Y Dược
</t>
    </r>
  </si>
  <si>
    <t>Nghị quyết số 105/NQ-HĐND ngày 13/11/2020 của Hội đồng nhân dân tỉnh Thừa Thiên Huế về chủ trương đầu tư dự án Tuyến đường mặt cắt 100m nối từ đường quy hoạch mặt cắt 60m đến đường quy hoạch mặt cắt 36m thuộc khu B đô thị mới An Vân Dương.</t>
  </si>
  <si>
    <t xml:space="preserve"> Phú Nhuận, VĨnh Ninh, An Tây, Phú Thuận- TP Huê và huyện Phú Lộc, Phong Điền</t>
  </si>
  <si>
    <t xml:space="preserve">Khu đô thị phía Bắc sông Như Ý, thuộc Khu E - Đô thị mới An Vân Dương </t>
  </si>
  <si>
    <t>Dự án Kè chống sạt lở các đoạn xung yếu thuộc hệ thống sông Hương, tỉnh Thừa Thiên Huế (Tổng quy mô 6,76 ha trong đó phần diện tích địa bàn thành phố là 6,41 ha và phần diện tích thuộc thị xã Hương Thủy là 0,35 ha)</t>
  </si>
  <si>
    <t>Thành phố Huế và huyện Phú Lộc, Phong Điền</t>
  </si>
  <si>
    <t>Dự án đền bù giải phóng mặt bằng của Đại học Huế (Tổng quy mô dự án là 13,15 ha)</t>
  </si>
  <si>
    <t xml:space="preserve"> Tổ hợp thương mại, dịch vụ kết hợp nhà ở gồm các khu đất có ký hiệu OTM4, OTM6, LK16, LK17, CC12, CX2 tại nút giao vòng xuyến Võ Nguyên Giáp - Tố Hữu</t>
  </si>
  <si>
    <t>Dự án cầu và đường 26m (đường Điềm Phùng Thị) nối đến đường quy hoạch 36m thuộc khu B - Khu đô thị mới An Vân Dương</t>
  </si>
  <si>
    <t xml:space="preserve"> Phường Vỹ Dạ, Phường Thủy Vân</t>
  </si>
  <si>
    <t>Dự án đường dọc sông Như Ý thuộc khu B - đô thị mới An Vân Dương.</t>
  </si>
  <si>
    <t>Dự án tuyến đường dọc sông Nhất Đông</t>
  </si>
  <si>
    <t>Cầu qua sông Nhất Đông nối đường Nguyễn Lộ Trạch sông Nhất Đông</t>
  </si>
  <si>
    <t xml:space="preserve"> Phường An Đông, Phường Xuân Phú</t>
  </si>
  <si>
    <t>Chợ Cống</t>
  </si>
  <si>
    <t xml:space="preserve">Tuyến giao thông N7 thuộc Khu A – Khu đô thị mới An Vân Dương, phường An Đông </t>
  </si>
  <si>
    <t xml:space="preserve">Phường An Đông </t>
  </si>
  <si>
    <t>Đường vào lăng Trường Diên (chúa Nguyễn Phúc Lan)</t>
  </si>
  <si>
    <t>Đường vào lăng Trường Hưng (chúa Nguyễn Phúc Tần)</t>
  </si>
  <si>
    <t>Đường vào lăng Trường Thiệu (chúa Nguyễn Phúc Thuần)</t>
  </si>
  <si>
    <t>Đường vào lăng Trường Thái (chúa Nguyễn Phúc Khoát)</t>
  </si>
  <si>
    <t>Đường vào lăng Trường Mậu (chúa Nguyễn Phúc Thái)</t>
  </si>
  <si>
    <t>Đường vào lăng Trường Diễn (chúa Nguyễn Phúc Nguyên)</t>
  </si>
  <si>
    <t>Hạ tầng kỹ thuật khu đất Tổ 18, khu vực 4, phường Hương Long</t>
  </si>
  <si>
    <t>Khu tái định cư B5 thuộc Hạ tầng khu đô thị mới Thuận An</t>
  </si>
  <si>
    <t>Khu dân cư xen ghép tại khu đất CTR9 và CTR10 thuộc Khu A – Khu đô thị mới An Vân Dương, phường An Đông.</t>
  </si>
  <si>
    <t>Trung tâm Kiểm soát bệnh tật tỉnh Thừa Thiên Huế</t>
  </si>
  <si>
    <t xml:space="preserve">    Quyết định số 8572/QĐ-UBND ngày 8/11/2022 của UBND Thành phố về việc phê duyệt dự án đầu tư và kế hoạch lựa chọn nhà thầu (giai đoạn Thiết kế bản vẻ thi công và dự toán) xây dựng công trình  đường dọc sông Nhất Đông.
     Quyết định số 375/QĐ-UBND ngày 24/1/2022 của UBND Thành phố về việc cấp ngân sách thành phố năm 2022 cho Ban QLDA Đầu tư xây dựng khu vực thành phố để thực hiện công tác chuẩn bị đầu tư các dự án quan trọng;
- Nghị quyết số 91/NQ-HĐND ngày 24/12/2021 của HĐND thành phố Huế về chủ trương đầu tư dự án Đường dọc sông Nhất Đông thuộc khu B - Đô thị mới An Vân Dương;
</t>
  </si>
  <si>
    <t>Xã Phú An , Huyện  Phú Vang - 
Phường Thuận An,  TP Huế</t>
  </si>
  <si>
    <t>Phường Hương An - thành phố Huế; Phường Hương Chữ, Hương Xuân - thị xã Hương Trà</t>
  </si>
  <si>
    <t>Nghị quyết số 78/NQ-HĐND ngày 28/8/2020 của Hội đồng nhân dân Tỉnh về chủ trương đầu tư dự án HTKT khu dân cư phía Bắc Hương Sơ (khu vực 10).</t>
  </si>
  <si>
    <t>Đất giao thông của dự án Khu đô thị phía Đông đường Thủy Dương - Thuận An (Trong đó: Phường An Đông - thành phố Huế 0,53ha và  Xã Thủy Thanh - thị xã Hương Thủy 0,21ha)</t>
  </si>
  <si>
    <t>Phường An Đông - thành phố Huế và  Xã Thủy Thanh - thị xã Hương Thủy</t>
  </si>
  <si>
    <t xml:space="preserve"> Nghị quyết số 33/NQ-HĐND ngày 15/5/2021 của HĐND tỉnh về chủ trương đầu tư dự án Trung tâm kiểm soát bệnh tật tỉnh Thừa Thiên Huế;
 Nghị quyết số 93/NQ-HĐND ngày 07/9/2022 của HĐND tỉnh về điều chỉnh chủ trương đầu tư dự án Đầu tư xây dựng Trung tâm Kiểm soát bệnh tật (CDC) tỉnh Thừa Thiên Huế;
 Quyết định số 1966/QĐ-UBND ngày 17/8/2022 của UBND tỉnh về việc phê duyệt điều chỉnh (cục bộ) đồ án Điều chỉnh và mở rộng quy hoạch chi tiết khu dân cư phía Bắc, phường Hương Sơ và An Hoà, thành phố Huế (đối với các khu đất có ký hiệu YT02, YT05 và CC13);
 Công văn số 681/TTg-KTTH ngày 01/8/2022 của Thủ tướng Chính phủ về việc thông báo danh mục và mức vốn cho các nhiệm vụ, dự án thuộc Chương trình phục hồi và phát triển kinh tế - xã hội (đợt 2).</t>
  </si>
  <si>
    <t>Đường quy hoạch số 2 khu Quy hoạch La Chữ Thượng, phường Hương Chữ, thị xã Hương Trà</t>
  </si>
  <si>
    <t>Nâng cấp, mở rộng tuyến đường Khe Trái đoạn qua trung tâm phường Hương Vân</t>
  </si>
  <si>
    <t>Đường Nguyên Hồng nối dài, phường Hương Vân</t>
  </si>
  <si>
    <t>Nâng cấp, mở rộng đường 19/5 (từ Dương Bá Nuôi đến Đặng Huy Tá</t>
  </si>
  <si>
    <t>Cụm Công nghiệp Tứ Hạ (giai đoạn 2)</t>
  </si>
  <si>
    <t>Mở rộng trường mầm non Bình Thành</t>
  </si>
  <si>
    <t>Nhà văn hóa xã Bình Thành</t>
  </si>
  <si>
    <t>Mở rộng trường Tiểu học Hồng Tiến</t>
  </si>
  <si>
    <t>Mở rộng trường Tiểu học số 1 Hương Toàn</t>
  </si>
  <si>
    <t>Khu dân cư tại TDP Thanh Lương 4, phường Hương Xuân (Tổng diện tích  công trình 2,50 ha- hiện nay đã thực hiện một phần diện tích khoảng 2,42 ha
(Phần diện tích còn lại thu hồi nằm trong phần đầu tư hạ tầng hạ tầng của khu dân cư Thanh Lương 4)</t>
  </si>
  <si>
    <t>Dự án Kè chống sạt lở bờ sông Bồ đoạn qua các xã Phong An, Phong Sơn thuộc huyện Phong Điền và các phường Hương Vân, Tứ Hạ, Hương Xuân, Hương Toàn thuộc thị xã Hương Trà (đoạn qua thôn Lai Thành, phường Hương Vân)</t>
  </si>
  <si>
    <t>Thị xã Hương Trà</t>
  </si>
  <si>
    <t>Dự án Xây dựng hạ tầng kỹ thuật Cụm công nghiệp Bình Thành, thị xã Hương Trà, tỉnh Thừa Thiên Huế</t>
  </si>
  <si>
    <t>Nghị quyết số 79/NQ-HĐND ngày 01/7/2022 của HĐND thị xã Hương Trà về bổ sung kế hoạch đầu tư công trung hạn giai đoạn 2021-2025 và kế hoạch đầu tư công năm 2022;
Quyết định số 1590/QĐ-UBND ngày 24/10/2022 của UBND thị xã Hương Trà về việc phê duyệt báo cáo kinh tế kỹ thuật dự án Đường quy hoạch số 2 khu Quy hoạch La Chữ Thượng, phường Hương Chữ (giai đoạn 1).</t>
  </si>
  <si>
    <t>Quyết định số 1785/QĐ-UBND ngày 18/12/2020 của UBND thị xã Hương Trà về việc phê duyệt Báo cáo kinh tế kỹ thuật dự án Nâng cấp, mở rộng tuyến đường Khe Trái đoạn qua trung tâm phường Hương Vân;
Thông báo số 1093/TB-UBND ngày 05/4/2021 của UBND thị xã Hương Trà về việc kinh phí đầu tư công năm 2021 từ nguồn vốn thu tiền sử dụng đất (đợt 3).</t>
  </si>
  <si>
    <t>Quyết định số 1246/QĐ-UBND ngày 10/8/2022 của UBND thị xã Hương Trà về việc phê duyệt chủ trương đầu tư công trình Đường Nguyên Hồng nối dài, phường Hương Vân;
Quyết định số 1524/QĐ-UBND ngày 11/10/2022 của UBND thị xã Hương Trà về việc phê duyệt Báo cáo kinh tế kỹ thuật và Kế hoạch lựa chọn nhà thầu công trình Đường Nguyên Hồng nối dài, phường Hương Vân.</t>
  </si>
  <si>
    <t>Nghị quyết 80/NQ-HĐND ngày 01/7/2022 của HĐND thị xã Hương Trà về việc dự kiến KH đầu tư công năm 2023 thị xã Hương Trà;
Nghị quyết số 96/NQ-HĐND ngày 25/10/2022 của HĐND thị xã Hương Trà về việc phê duyệt chủ trương đầu tư dự án Nâng cấp, mở rộng đường 19/5 (từ Dương Bá Nuôi đến Đặng Huy Tá).</t>
  </si>
  <si>
    <t>Quyết định số 137/QĐ-UBND ngày 12/01/2022 của UBND tỉnh Thừa Thiên Huế về việc phê duyệt Đề án " Khảo sát, đánh giá thực trạng cụm công nghiệp và định hướng phát triển cụm công nghiệp trên địa bàn tỉnh Thừa Thiên Huế giai đoạn 2021-2030";
Thông báo kết luận số 271-TB/TU ngày 29/7/2022 của Thường vụ Tỉnh ủy tại buổi làm việc với Tập đoàn dệt may Việt Nam.</t>
  </si>
  <si>
    <t>Quyết định số 1476/QĐ-UBND ngày 30/9/2022 của UBND thị xã Hương Trà về việc phê duyệt Báo cáo kinh tế kỹ thuật dự án Trường mầm non Bình Thành; Hạng mục: Khu hiệu bộ;
Thông báo số 3064/TB-UBND ngày 30/9/2022 của UBND thị xã về việc phân bổ kinh phí các dự án thuộc CTMTQG từ nguồn vốn phân bổ theo tiêu chí (NQ 05 HĐND tỉnh), nguồn thu tiền SDĐ năm 2022 (đợt 14).</t>
  </si>
  <si>
    <t>Quyết định số 2065/QĐ-UBND ngày 26/8/2022 của UBND tỉnh Giao kế hoạch vốn đầu tư phát triển nguồn ngân sách nhà nước năm 2022 thực hiện 03 chương trình mục tiêu quốc gia (đợt 2);
Quyết định số 1190/QĐ-UBND ngày 29/7/2022 của UBND thị xã Hương Trà về việc phê duyệt Báo cáo kinh tế kỹ thuật dự án Nhà văn hóa xã Bình Thành;
Quyết định số 1530/QĐ-UBND ngày 13/10/2022 của UBND thị xã Hương Trà về việc phân bổ kinh phí thực hiện các Chương trình Mục tiêu Quốc gia.</t>
  </si>
  <si>
    <t>Quyết định số 2065/QĐ-UBND ngày 26/8/2022 của UBND tỉnh Giao kế hoạch vốn đầu tư phát triển nguồn ngân sách nhà nước năm 2022 thực hiện 03 chương trình mục tiêu quốc gia (đợt 2).</t>
  </si>
  <si>
    <t>Quyết định số 3455/QĐ-UBND ngày 14/11/2022 của UBND thị xã Hương Trà Về việc phân bổ kinh phí từ nguồn tăng thu tiền sử dụng đất năm 2021 (đợt 11) (trong đó thông báo vốn năm 2022 cho dự án là: 1.680 triệu đồng);
Quyết định số 1368a/QĐ-UBND ngày 30/10/2019 của UBND thị xã Hương Trà về việc phê duyệt Báo cáo kinh tế kỹ thuật và phương án tổng mặt bằng công trình Hạ tầng khu dân cư tại TDP Thanh Lương 4, phường Hương Xuân;
Quyết định số 1896/QĐ-UBND ngày 31/12/2019 của UBND thị xã Hương Trà về việc điều chỉnh phê duyệt Báo cáo kinh tế kỹ thuật và phương án tổng mặt bằng công trình Hạ tầng khu dân cư tại TDP Thanh Lương 4, phường Hương Xuân.</t>
  </si>
  <si>
    <t>Quyết định số 2464/QĐ-UBND ngày 24/10/2017 của UBND tỉnh về việc phê duyệt điều chỉnh dự án Kè chống sạt lở bờ sông Bồ đoạn qua các xã Phong An, Phong Sơn thuộc huyện Phong Điền và các phường Hương Vân, Tứ Hạ, Hương Xuân, Hương Toàn thuộc thị xã Hương Trà;
Quyết định số 1301/QĐ-UBND ngày 31/5/2022 của UBND tỉnh về việc phê duyệt điều chỉnh dự án và kế hoạch lựa chọn nhà thầu (đợt 3) dự án Kè chống sạt lở sông Bồ đoạn qua xã Phong An, Phong Sơn thuộc huyện Phong Điền và các phường Hương Vân, Tứ Hạ, Hương Xuân, Hương Toàn thuộc thị xã Hương Trà.</t>
  </si>
  <si>
    <t>Quyết định số 2732/QĐ-UBND ngày 11/11/2022 của UBND tỉnh Quyết định chấp thuận nhà đầu tư "Dự án Xây dựng hạ tầng kỹ thuật Cụm công nghiệp Bình Thành, thị xã Hương Trà, tỉnh Thừa Thiên Huế" (Chứng nhận lần đầu: ngày 11 tháng 11 năm 2022).</t>
  </si>
  <si>
    <t>Nhà máy sản xuất chế biến gỗ tinh chế MPWOOD tại Cụm công nghiệp Tứ Hạ</t>
  </si>
  <si>
    <t>Đất ở xen ghép tại thôn Giáp Đông</t>
  </si>
  <si>
    <t>Đất ở xen ghép tại Triều Sơn Trung</t>
  </si>
  <si>
    <t>Dự án san nền khu vực thương mại dịch vụ phường Hương Văn, thị xã Hương Trà</t>
  </si>
  <si>
    <t xml:space="preserve"> Phường Hương Văn </t>
  </si>
  <si>
    <t>Quyết định số 384/QĐ-UBND ngày 08/2/2022 của UBND tỉnh về quyết định chủ trương đầu tư điều chỉnh Dự án Nhà máy sản xuất chế biến gỗ tinh chế MPWOOD.</t>
  </si>
  <si>
    <t>Quyết định số 498/QĐ-UBND ngày 30/12/2021 của UBND xã Hương Toàn phê duyệt Báo cáo kinh tế kỹ thuật và kế hoạch lựa chọn nhà thầu Công trình: Đầu tư hạ tầng khu phân lô đất ở xen ghép tại thôn Giáp Đông;
Quyết định số 209/QĐ-UBND ngày 22/02/2021 của UBND thị xã Hương Trà về Phê duyệt thiết kế mặt bằng phân lô đất ở xen ghép tại thôn Giáp Đông, xã Hương Toàn, thị xã Hương Trà.</t>
  </si>
  <si>
    <t>Nâng cấp, mở rộng đường Hà Công (Tổng diện tích 4,62 ha- Hiện nay đã thực hiện một phần diện tích khoảng 0,59 ha). (Phần diện tích còn lại).</t>
  </si>
  <si>
    <t>Kè sông Bồ qua phường Tứ Hạ, phường Hương Xuân, phường Hương Vân</t>
  </si>
  <si>
    <t>Quyết định số 1518/QĐ-UBND ngày 23/6/2021 của UBND tỉnh về việc phê duyệt Dự án đầu tư Nâng cấp, mở rộng đường Hà Công;
Thông báo số 4932/TB-SKHĐT ngày 27/12/2021 của Sở KH&amp;ĐT về việc giao kế hoạch đầu tư vốn ngân sách nhà nước năm 2022, nguồn vốn: ngân sách tỉnh quản lý (trong đó giao KH vốn năm 2022 cho dự án là 8,0 tỷ đồng);
Thông báo số 1114/TB-SKHĐT ngày 01/4/2022 của Sở KH&amp;ĐT về việc kéo dài thời gian thực hiện và kế hoạch giải ngân kế hoạch vốn ngân sách tỉnh năm 2021 chưa giải ngân hết sang năm 2022. (trong đó kéo dài sang năm 2022 cho dự án là: 5.251.012.000 đồng).</t>
  </si>
  <si>
    <t>Nâng cấp, mở rộng đường Phan Kế Toại, phường Hương Chữ  (Tổng diện tích 1,72 ha- Hiện nay đã thực hiện một phần diện tích khoảng 1,21 ha). (Phần diện tích còn lại).</t>
  </si>
  <si>
    <t>Nâng cấp mở rộng đường Quê Chữ (Tổng diện tích 0,61 ha- Hiện nay đã thực hiện một phần diện tích khoảng 0,49 ha).
 (Phần diện tích còn lại).</t>
  </si>
  <si>
    <t>Hạ tầng khu dân cư La Chữ Thượng</t>
  </si>
  <si>
    <t xml:space="preserve">Hạ tầng kỹ thuật Khu dân cư khu vực Ruộng Cà, phường Hương Văn </t>
  </si>
  <si>
    <t>Đường quy hoạch D5 chợ Tứ Hạ</t>
  </si>
  <si>
    <t>Hạ tầng Khu quy hoạch tổ dân phố 3, phường Tứ Hạ</t>
  </si>
  <si>
    <t>Nâng cấp mở rộng đường Tôn Thất Bách (từ Tứ Hạ - cổng làng Lai Thành, Hương Vân).  (Tổng diện tích 1,40 ha- Hiện nay đã thực hiện một phần diện tích khoảng 1,10 ha). (Phần diện tích còn lại)</t>
  </si>
  <si>
    <t xml:space="preserve">Trường Mầm non Hồng Tiến </t>
  </si>
  <si>
    <t xml:space="preserve">Xây dựng và quản lý chợ Hương Toàn </t>
  </si>
  <si>
    <t>Nâng cấp, mở rộng đường ven sông Bồ (đoạn Tứ Hạ - Hương Văn - Hương Xuân - Hương Toàn)</t>
  </si>
  <si>
    <t>Phường Tứ Hạ - Phường Hương Văn - Phường Hương Xuân - Xã Hương Toàn</t>
  </si>
  <si>
    <t>Quyết định số 20/QĐ-UBND ngày 11/01/2022 của UBND thị xã Hương Trà về việc phê duyệt Báo cáo kinh tế kỹ thuật Dự án Nâng cấp, mở rộng đường Phan Kế Toại, phường Hương Chữ;
Quyết định số 91/QĐ-UBND ngày 28/01/2022 của UBND thị xã Hương Trà Về việc phân bổ kinh phí từ nguồn tăng thu tiền sử dụng đất năm 2021 (trong đó giao KH vốn năm 2022 cho dự án là 2,0 tỷ đồng);
Quyết định số 1458/QĐ-UBND ngày 27/9/2022 của UBND thị xã Hương Trà về việc phân bổ kinh phí từ nguồn tăng thu tiền sử dụng đất năm 2021 (đợt 10) (trong đó giao KH vốn năm 2022 cho dự án là 2,0 tỷ đồng).</t>
  </si>
  <si>
    <t>Quyết định số 1723/QĐ-UBND ngày 27/12/2021 của UBND thị xã Hương Trà về việc phê duyệt Báo cáo kinh tế kỹ thuật dự án Nâng cấp mở rộng đường Quê Chữ, phường Hương Chữ;
Quyết định số 1749/QĐ-UBND ngày 31/12/2021 của UBND thị xã Hương Trà về việc phân bổ kinh phí từ nguồn tăng thu tiền sử dụng đất năm 2021) (trong đó giao KH vốn năm 2022 cho dự án là 4,5 tỷ đồng);
Quyết định số 1013/QĐ-UBND ngày 10/6/2022 của UBND thị xã Hương Trà về việc chuyển nguồn ngân sách năm 2021 sang năm 2022 (đợt 2).</t>
  </si>
  <si>
    <t>Quyết định số 101/QĐ-UBND ngày 09/02/2022 của UBND thị xã Hương Trà về việc phê duyệt Báo cáo kinh tế kỹ thuật dự án Hạ tầng khu dân cư La Chữ Thượng, phường Hương Chữ;
Thông báo số 848/TB-UBND ngày 21/03/2022 của UBND thị xã Hương Trà Về việc phân bổ kinh phí đầu tư công từ nguồn vốn tỉnh phân cấp cho thị xã quản lý, nguồn vốn phân bổ theo tiêu chí (Nghị quyết 05 HĐND tỉnh), nguồn vốn kiến thiết thị chính, nguồn thu tiền sử dụng đất năm 2022 (đợt 3)) (trong đó giao KH vốn năm 2022 cho dự án là 1,5 tỷ đồng).</t>
  </si>
  <si>
    <t>Quyết định số 1083/QĐ-UBND ngày 02/8/2021 của UBND thị xã Hương Trà về việc phê duyệt Báo cáo kinh tế kỹ thuật dự án Nâng cấp, mở rộng đường cứu nạn nối đường Khe Trái và đường Nguyên Hồng, phường Hương Vân;
Quyết định số 1013/QĐ-UBND ngày 10/6/2022 của UBND thị xã Hương Trà về việc chuyển nguồn ngân sách năm 2021 sang năm 2022 (đợt 2).</t>
  </si>
  <si>
    <t>Quyết định số 1493/QĐ-UBND ngày 15/11/2021 của UBND thị xã Hương Trà về việc phê duyệt Báo cáo kinh tế kỹ thuật dự án Nâng cấp, mở rộng đường xóm Bún, phường Hương Vân;
Nghị quyết số 34/NQ-HĐND ngày 28/7/2021 của HĐND thị xã Hương Trà về việc phê duyệt chủ trương đầu tư dự án Nâng cấp, mở rộng đường xóm Bún, phường Hương Vân;
Quyết định số 4232/QĐ-UBND ngày 18/11/2021 của UBND thị xã Hương Trà về việc phân bổ kinh phí từ nguồn Sự nghiệp môi trường thị xã năm 2021.</t>
  </si>
  <si>
    <t>Quyết định số 110/QĐ-UBND ngày 10/02/2022 của UBND thị xã Hương Trà về việc phê duyệt thiết kế tổng mặt bằng dự án Hạ tầng kỹ thuật Khu dân cư khu vực Ruộng Cà, phường Hương Văn;
Văn bản số 318/SXD-QHKT ngày 25/01/2022 của Sở Xây dựng về việc tham gia ý kiến thỏa thuận phương án tổng mặt bằng dự án đầu tư Hạ tầng kỹ thuật Khu dân cư khu vực Ruộng Cà, phường Hương Văn;
Quyết định số 924/QĐ-UBND ngày 18/5/2022 của UBND thị xã về việc phê duyệt báo cáo kinh tế kỹ thuật dự án Hạ tầng kỹ thuật Khu dân cư khu vực Ruộng Cà, phường Hương Văn;
Quyết định số 1133/QĐ-UBND ngày 15/7/2022 của UBND thị xã về việc phê duyệt điều chỉnh báo cáo kinh tế kỹ thuật dự án Hạ tầng kỹ thuật Khu dân cư khu vực Ruộng Cà, phường Hương Văn;
Quyết định số 1168/QĐ-UBND ngày 25/7/2022 của UBND thị xã Hương Trà về việc phân bổ kinh phí từ nguồn tăng thu tiền sử dụng đất năm 2021 (đợt 6) (trong đó giao KH vốn 2022 cho dự án là 3,0 tỷ đồng.</t>
  </si>
  <si>
    <t>Quyết định số 95/QĐ-UBND ngày 09/02/2022 của UBND thị xã Hương Trà về việc phê duyệt báo cáo kinh tế kỹ thuật dự án Xây dựng cầu ông Ân, thị xã Hương Trà;
Thông báo số 848/TB-UBND ngày 21/03/2022 của UBND thị xã Hương Trà Về việc phân bổ kinh phí đầu tư công từ nguồn vốn tỉnh phân cấp cho thị xã quản lý, nguồn vốn phân bổ theo tiêu chí (Nghị quyết 05 HĐND tỉnh), nguồn vốn kiến thiết thị chính, nguồn thu tiền sử dụng đất năm 2022 (đợt 3)) (trong đó giao KH vốn năm 2022 cho dự án là 1,5 tỷ đồng).</t>
  </si>
  <si>
    <t>Quyết định số 195/QĐ-UBND ngày 18/02/2022 của UBND thị xã Hương Trà về việc phê duyệt báo cáo kinh tế kỹ thuật dự án Đường quy hoạch D5 chợ Tứ Hạ;
Quyết định số 1669/QĐ-UBND ngày 21/12/2021 của UBND thị xã Hương Trà về giao kế hoạch vốn đầu tư công năm 2022;
Thông báo số 726/TB-UBND ngày 10/3/2022 của UBND thị xã Hương Trà về phân bổ kinh phí đầu tư công từ nguồn thu tiền sử dụng đất năm 2022 (đợt 2).</t>
  </si>
  <si>
    <t>Quyết định số 154/QĐ-UBND ngày 21/02/2022 của UBND thị xã Hương Trà về việc phê duyệt thiết kế tổng mặt bằng dự án Hạ tầng Khu quy hoạch tổ dân phố 3, phường Tứ Hạ;
Quyết định số 1055/QĐ-UBND ngày 21/6/2022 của UBND thị xã Hương Trà về việc phân bổ kinh phí từ nguồn tăng thu tiền sử dụng đất năm 2021 (đợt 5); (trong đó thông báo KH vốn năm 2022 cho dự án là 4,0 tỷ đồng;
Văn bản số 4908/SXD-QHKT ngày 17/12/2021 của Sở Xây dựng về việc tham gia ý kiến thỏa thuận phương án tổng mặt bằng dự án  khu quy hoạch TDP3, phường Tứ Hạ, thị xã Hương Trà;
Quyết định số 868/QĐ-UBND ngày 04/5/2022 của UBND thị xã Hương Trà về việc phê duyệt báo cáo kinh tế kỹ thuật dự án Hạ tầng Khu quy hoạch tổ dân phố 3, phường Tứ Hạ.</t>
  </si>
  <si>
    <t>Quyết định số 50/QĐ-UBND ngày 20/01/2022 của UBND thị xã Hương Trà về việc phê duyệt báo cáo kinh tế kỹ thuật dự án Nâng cấp mở rộng đường Tôn Thất Bách (từ Tứ Hạ - cổng làng Lai Thành, Hương Vân);
Quyết định số 91/QĐ-UBND ngày 28/01/2022 của UBND thị xã Hương Trà Về việc phân bổ kinh phí từ nguồn tăng thu tiền sử dụng đất năm 2021 (trong đó giao KH vốn năm 2022 cho dự án là 2,0 tỷ đồng);
Quyết định số 918/QĐ-UBND ngày 17/5/2022 của UBND thị xã Hương Trà về việc chuyển nguồn ngân sách năm 2021 sang năm 2022 (đợt 1).</t>
  </si>
  <si>
    <t>Quyết định số 2065/QĐ-UBND ngày 26/8/2022 của UBND tỉnh Giao kế hoạch vốn đầu tư phát triển nguồn ngân sách nhà nước năm 2022 thực hiện 03 chương trình mục tiêu quốc gia (đợt 2);
Quyết định số 49/QĐ-UBND ngày 20/01/2022 của UBND thị xã Hương Trà về việc phê duyệt báo cáo kinh tế kỹ thuật dự án Trường Mầm non Hồng Tiến. Hạng mục: Nhà hiệu bộ và 02 phòng học;
Thông báo số 284/TB-UBND ngày 25/01/2022 của UBND thị xã Hương Trà về việc phân bổ kinh phí đầu tư công từ nguồn vốn tỉnh phân cấp cho thị xã quản lý, nguồn vốn phân bổ theo tiêu chí (Nghị quyết 05 HĐND tỉnh), nguồn vốn kiến thiết thị chính, nguồn thu tiền sử dụng đất năm 2022 (đợt 1) (trong đó giao KH vốn năm 2022 cho dự án là 1,0 tỷ đồng);
Thông báo số 2334/TB-UBND ngày 01/8/2022 của UBND thị xã Hương Trà về việc phân bổ kinh phí đầu tư công từ nguồn vốn phân bổ theo tiêu chí (Nghị quyết 05 HĐND tỉnh) và nguồn thu tiền sử dụng đất năm 2022 (đợt 9) (trong đó giao KH vốn năm 2022 cho dự án là 1,0 tỷ đồng).</t>
  </si>
  <si>
    <t>Công văn số 12742/UBND-QHXT ngày 27/12/2021 của UBND tỉnh Thừa Thiên Huế về việc bổ sung danh mục dự án làm cơ sở để lập hồ sơ đề nghị chấp thuận chủ trương đầu tư.</t>
  </si>
  <si>
    <t>Quyết định số 2451/QĐ-UBND ngày 10/10/2022 của UBND tỉnh Thừa Thiên Huế về việc phê duyệt dự án Nâng cấp, mở rộng đường ven sông Bồ (đoạn Tứ Hạ - Hương Văn - Hương Xuân - Hương Toàn);
Nghị quyết số 89/NQ-HĐND ngày 26/8/2021 của HĐND tỉnh về chủ trương đầu tư Dự án Nâng cấp, mở rộng đường ven sông Bồ (đoạn Tứ Hạ - Hương Văn - Hương Xuân - Hương Toàn);
Thông báo số 1114/TB-SKHĐT ngày 01/4/2022 của Sở Kế hoạch và Đầu tư về việc kéo dài thời gian thực hiện và giải ngân kế hoạch vốn ngân sách tỉnh năm 2021 chưa giải ngân hết sang năm 2022 (STT 5 tại Danh mục dự án KH 2021 kéo dài thời gian thực hiện và giải ngân sang năm 2022).</t>
  </si>
  <si>
    <t>Nâng cấp kênh thoát kết hợp ngăn lũ An Truyền</t>
  </si>
  <si>
    <t>Đường trục chính từ Trường Lưu Phú Đa đi Phú Gia đoạn Diêm Tụ</t>
  </si>
  <si>
    <t>TT Phú Đa
Xã Phú Gia</t>
  </si>
  <si>
    <t>Đường quy hoạch liên xã Vinh Thanh – Vinh Xuân (giai đoạn 1)</t>
  </si>
  <si>
    <t>Xã Vinh Thanh
Xã Vinh Xuân</t>
  </si>
  <si>
    <t>Hạ tầng phát triển dịch vụ du lịch đầm Sam Chuồn</t>
  </si>
  <si>
    <t>Hạ tầng kỹ thuật khu dân cư TDP Hòa Đông, thị trấn Phú Đa</t>
  </si>
  <si>
    <t>Hạ tầng kỹ thuật khu dân cư thôn Diêm Tụ, xã Phú Gia</t>
  </si>
  <si>
    <t>Hạ tầng kỹ thuật khu dân cư thôn Thanh Dương, xã Phú Diên</t>
  </si>
  <si>
    <t>Hạ tầng kỹ thuật khu dân cư Vinh Vệ - Phước Linh (gđ2)</t>
  </si>
  <si>
    <t>Hạ tầng kỹ thuật khu dân cư thôn Kế Sung, xã Phú Diên (Vị trí 1)</t>
  </si>
  <si>
    <t>Hạ tầng kỹ thuật khu dân cư thôn Kế Sung, xã Phú Diên (Vị trí 2)</t>
  </si>
  <si>
    <t xml:space="preserve">Hạ tầng kỹ thuật khu dân cư số 1 thôn Đồng Di, xã Phú Hồ </t>
  </si>
  <si>
    <t>Hạ tầng kỹ thuật khu dân cư xen ghép thôn Lộc Sơn, xã Phú Xuân</t>
  </si>
  <si>
    <t>Hạ tầng kỹ thuật khu dân cư xen ghép TDP Trường Lưu, thị trấn Phú Đa</t>
  </si>
  <si>
    <t>Hạ tầng kỹ thuật khu dân cư xen ghép số 2 thôn 3, xã Vinh Thanh</t>
  </si>
  <si>
    <t>Hạ tầng kỹ thuật khu dân cư xen ghép thôn 1, xã Vinh Thanh</t>
  </si>
  <si>
    <t>Khu dân cư xen ghép thôn 1, xã Vinh Thanh</t>
  </si>
  <si>
    <t>Khu dân cư xen ghép thôn Thanh Dương, xã Phú Diên</t>
  </si>
  <si>
    <t>Hạ tầng kỹ thuật khu dân cư xen ghép thôn Xuân Thiên Thượng, xã Vinh Xuân</t>
  </si>
  <si>
    <t>Tuyến đường từ nhà Ông Phạm Ngọc Cường đi thôn Hà Úc 1</t>
  </si>
  <si>
    <t>Mở rộng trường Mầm non Phú Hải (gđ3)</t>
  </si>
  <si>
    <t>Nâng cấp Đê Mong A</t>
  </si>
  <si>
    <t>Tuyến đường giao thông nội đồng từ Quốc lộ 49B xuống phá</t>
  </si>
  <si>
    <t>Nâng cấp hệ thống đê sông Thiệu Hóa (phần bổ sung)</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</si>
  <si>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</si>
  <si>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</si>
  <si>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Nghị quyết số 17/NQ-HĐND ngày 31/8/2022 của HĐND huyện về việc thông qua dự kiến kế hoạch đầu tư công vốn NSNN năm 2023; 
Thông báo số 292/TB-UBND ngày 08/9/2022 của UBND huyện về việc thông báo giao nhiệm vụ chuẩn bị đầu tư công năm 2023.</t>
  </si>
  <si>
    <t>Quyết định số 3017/QĐ-UBND ngày 07/11/2022 của UBND huyện Phú Vang về việc phê duyệt kế hoạch đầu tư dự án quy hoạch phát triển khu dân cư trên địa bàn huyện năm 2022.</t>
  </si>
  <si>
    <t>Quyết định số 3421/QĐ-UBND ngày 13/10/2021 của UBND huyện Phú Vang về việc phê duyệt kế hoạch đầu tư dự án quy hoạch phát triển khu dân cư trên địa bàn huyện năm 2022.</t>
  </si>
  <si>
    <t>Quyết định số 1753/QĐ-UBND ngày 14/7/2022 của UBND huyện về việc phê duyệt  Báo cáo kinh tế kỹ thuật đầu tư xây dựng công trình: Cầu đường thôn Hà Úc 1 đi các thôn An Bằng.</t>
  </si>
  <si>
    <t>Quyết định số 2328/QĐ-UBND ngày 07/9/2022 của UBND huyện về việc phê duyệt điều chỉnh Báo cáo kinh tế kỹ thuật đầu tư xây dựng công trình: Xây dựng trường Mầm non Phú Hải (Hạng mục 3 phòng chức năng).</t>
  </si>
  <si>
    <t>Thông báo số 320/TB-UBND ngày 01/4/2022 của Phòng TCKH huyện về việc thông báo kế hoạch vốn đầu tư XDCB năm 2022.</t>
  </si>
  <si>
    <t>Thông báo số 387/TB-UBND ngày 02/11/2022 của UBND huyện về việc thông báo dự án chuẩn bị đầu tư công năm 2023.</t>
  </si>
  <si>
    <t>Hạ tầng bãi tắm Vinh Thanh (giai đoạn 2)</t>
  </si>
  <si>
    <t>Hạ tầng bãi tắm Phú Thuận (giai đoạn 1)</t>
  </si>
  <si>
    <t>Hạ tầng kỹ thuật khu dân cư thôn Văn Giang (Đông B), xã Phú Lương</t>
  </si>
  <si>
    <t>Hạ tầng kỹ thuật khu dân cư xen ghép thôn Dưỡng Mong, xã Phú Mỹ</t>
  </si>
  <si>
    <t>Xã Vinh Thanh
Xã Phú Gia
TT Phú Đa</t>
  </si>
  <si>
    <t>Trụ sở Công an xã Phú Lương</t>
  </si>
  <si>
    <t>Trụ sở Công an xã Phú An</t>
  </si>
  <si>
    <t>Trụ sở Công an xã Phú Mỹ</t>
  </si>
  <si>
    <t>Trụ sở Công an xã Phú Hồ</t>
  </si>
  <si>
    <t>Quyết định số 2867/QĐ-UBND ngày 14/8/2018 của Bộ Công thương về việc phê duyệt báo cáo nghiên cứu khả thi đầu tư xây dựng tiểu dự án: Trạm biến áp 110 Kv Vinh Thanh và đấu nối;
Công văn số 5507/NPMU-ĐB ngày 05/9/2022 của Ban QLDA Lưới điện Miền trung về việc đăng ký Kế hoạch sử dụng đất năm 2023.</t>
  </si>
  <si>
    <t>Quyết định số 1475/QĐ-UBND ngày 24/6/2022 của UBND tỉnh về việc phê duyệt dự án đầu tư Trụ sở công an các xã, thị trấn.</t>
  </si>
  <si>
    <t>Nghị quyết số 17/NQ-HĐND ngày 31/8/2022 của HĐND huyện về việc thông qua dự kiến kế hoạch đầu tư công vốn NSNN năm 2023.</t>
  </si>
  <si>
    <t>Quyết định số 2226/QĐ-UBND ngày 09/9/2021 của UBND tỉnh về việc phê duyệt dự án đầu tư xây dựng và Kế hoạch lựa chọn nhà thầu đợt 1 công trình Nâng cấp hệ thống đê sông Thiệu Hóa, huyện Phú Vang;
Nghị quyết số 132/NQ-HĐND ngày 13/11/2020 và Nghị quyết số 63/NQ-HĐND ngày 16/7/2021 của HĐND tỉnh về việc phê duyệt và phê duyệt điều chỉnh chủ trương đầu tư dự án Nâng cấp hệ thống đê sông Thiệu Hóa, huyện Phú Vang.</t>
  </si>
  <si>
    <t>Quyết định số 2065/QĐ-UBND ngày 26/8/2022 của UBND tỉnh Giao kế hoạch vốn đầu tư phát triển nguồn ngân sách nhà nước năm 2022 thực hiện 03 chương trình mục tiêu quốc gia (đợt 2);
Quyết định số 1765/QĐ-UBND ngày 14/7/2022 của UBND huyện Phú Vang về việc phê duyệt Báo cáo kinh tế kỹ thuật đầu tư xây dựng công trình: xây dựng trường mầm non Phú Hải. Hạng mục: 03 phòng chức năng;
Quyết định số 2328/QĐ-UBND ngày 07/9/2022 của UBND huyện Phú Vang về việc phê duyệt điều chỉnh Báo cáo kinh tế kỹ thuật đầu tư xây dựng công trình: xây dựng trường mầm non Phú Hải. Hạng mục: 03 phòng chức năng.</t>
  </si>
  <si>
    <t>Đường giao thông từ Tỉnh lộ 10 A đi An Hạ-Định Cư</t>
  </si>
  <si>
    <t>Dự án Cải thiện môi trường nước thành phố Huế (Kè tại Khu C khu đô thị An Vân Dương)</t>
  </si>
  <si>
    <t xml:space="preserve">Xã Phú Thuận
</t>
  </si>
  <si>
    <t>Hạ tầng kỹ thuật Khu dân cư thôn 3, xã Vinh Thanh (gđ2)</t>
  </si>
  <si>
    <t>Hạ tầng kỹ thuật Khu dân cư thôn Vinh Vệ-Phước Linh, xã Phú Mỹ (gđ1)</t>
  </si>
  <si>
    <t>Hạ tầng kỹ thuật Khu dân cư thôn Kế Võ, xã Vinh Xuân (gđ1)</t>
  </si>
  <si>
    <t>Hạ tầng kỹ thuật Khu dân cư thôn Vinh Vệ, xã Phú Mỹ (OTT31)</t>
  </si>
  <si>
    <t>Nâng cấp, mở rộng Cầu và đường Nguyễn Đức Xuyên</t>
  </si>
  <si>
    <t>TT Phú Đa
Xã Phú Lương</t>
  </si>
  <si>
    <t>Hệ thống Trạm bơm tưới và tiêu huyện Phú Vang</t>
  </si>
  <si>
    <t>Xã Phú Gia
Xã Vinh Hà</t>
  </si>
  <si>
    <t>Quyết định số 3486/QĐ-UBND ngày 14/10/2021 của UBND huyện Phú Vang về việc phê duyệt báo cáo kinh tế kỹ thuật đầu tư xây dựng công trình: Hệ thống điện chiếu sáng Tỉnh lộ 10 A huyện Phú Vang.</t>
  </si>
  <si>
    <t>Quyết định số 4136/QĐ-UBND ngày 24/12/2021 của UBND huyện Phú Vang về việc phê duyệt Báo cáo kinh tế kỹ thuật đầu tư xây dựng Công trình: Xây dựng cảnh quan khu vực công viên tại nút giao Quốc lộ 49B- đường Tỉnh lộ 18 vào khu du lịch, sân Golf xã Vinh Thanh.</t>
  </si>
  <si>
    <t>Quyết định số 4062/QĐ-UBND ngày 21/12/2021 của UBND huyện Phú Vang về việc phê duyệt Báo cáo kinh tế kỹ thuật đầu tư xây dựng Công trình: Xây dựng Kênh cấp 2 TB Thanh Lam Phú Đa.</t>
  </si>
  <si>
    <t>Thông báo số 1915/TB-TCKH ngày 30/12/2021 của Phòng Tài chính Kế hoạch huyện Phú Vang về Kế hoạch vốn đầu tư Xây dựng cơ bản năm 2022.</t>
  </si>
  <si>
    <t>Quyết định số 3654/QĐ-UBND ngày 30/10/2019 của UBND huyện Phú Vang về việc phê duyệt báo cáo kinh tế kỹ thuật xây dựng công trình: Đường giao thông từ Tỉnh lộ 10 A đi An Hạ-Định Cư.</t>
  </si>
  <si>
    <t>Quyết định số 4050/QĐ-UBND ngày 21/12/2021 của UBND huyện Phú Vang về việc phê duyệt báo cáo kinh tế kỹ thuật đầu tư xây dựng công trình: Hạ tầng kỹ thuật Khu dân cư thôn 3, xã Vinh Thanh (giai đoạn 2); 
Quyết định số 4194/QĐ-UBND ngày 29/12/2021 của UBND huyện giao kế hoạch đầu tư công vốn ngân sách nhà nước năm 2022 huyện Phú Vang;
Công văn số 2477/SXD-QHKT ngày 06/7/2022 của Sở Xây dựng về việc tham gia ý kiến thỏa thuận tổng mặt bằng dự án Hạ tầng kỹ thuật Khu dân cư thôn 3, xã Vinh Thanh.</t>
  </si>
  <si>
    <t>Quyết định số 4049/QĐ-UBND ngày 21/12/2021 của UBND huyện về việc phê duyệt báo cáo kinh tế kỹ thuật đầu tư xây dựng công trình: Hạ tầng kỹ thuật Khu dân cư thôn Vinh Vệ-Phước Linh, xã Phú Mỹ (giai đoạn 1);
Quyết định số 4194/QĐ-UBND ngày 29/12/2021 của UBND huyện giao kế hoạch đầu tư công vốn ngân sách nhà nước năm 2022 huyện Phú Vang;
Công văn số 2590/SXD-QHKT ngày 14/7/2022 của Sở Xây dựng về việc tham gia ý kiến thỏa thuận tổng mặt bằng dự án Hạ tầng kỹ thuật Khu dân cư thôn Vinh Vệ-Phước Linh, xã Phú Mỹ (giai đoạn 1).</t>
  </si>
  <si>
    <t>Quyết định số 4053/QĐ-UBND ngày 21/12/2021 của UBND huyện về việc phê duyệt BCKTKT đầu tư xây dựng công trình: Hạ tầng kỹ thuật Khu dân cư thôn Kế Võ, xã Vinh Xuân (gđ1); 
Quyết định số 4194/QĐ-UBND ngày 29/12/2021 của UBND huyện giao kế hoạch đầu tư công vốn ngân sách nhà nước năm 2022 huyện Phú Vang.</t>
  </si>
  <si>
    <t>Nghị quyết số 98/NQ-HĐND ngày 11/11/2021 của HĐND huyện về việc phê duyệt chủ trương đầu tư xây dựng công trình: Hạ tầng kỹ thuật Khu dân cư thôn Vinh Vệ, xã Phú Mỹ (OTT31); Quyết định số 4194/QĐ-UBND ngày 29/12/2021 của UBND huyện giao kế hoạch đầu tư công vốn ngân sách nhà nước năm 2022 huyện Phú Vang;
Công văn số 2478/SXD-QHKT ngày 06/7/2022 của Sở Xây dựng về việc tham gia ý kiến thỏa thuận tổng mặt bằng dự án Hạ tầng kỹ thuật khu dân cư thôn Vinh Vệ, xã Phú Mỹ (OTT31).</t>
  </si>
  <si>
    <t>Quyết định số 1779/QĐ-UBND ngày 15/7/2022 của UBND huyện về việc phê duyệt BCKTKT và kế hoạch lựa chọn nhà thầu công trình: Nâng cấp, mở rộng Cầu và đường Nguyễn Đức Xuyên; Thông báo số 893/QĐ-UBND ngày 25/7/2021 của Phòng Tài chính kế hoạch huyện về việc giao kế hoạch đầu tư xây dựng cơ bản bổ sung năm 2022.</t>
  </si>
  <si>
    <t>Quyết định số 198/QĐ-UBND ngày 25/01/2021 của UBND tỉnh về việc phê duyệt chủ trương đầu tư dự án Hệ thống Trạm bơm tưới, tiêu huyện Phú Vang; Quyết định số 1446/QĐ-UBND ngày 18/6/2022 của UBND tỉnh về việc phê duyệt điều chỉnh chủ trương đầu tư dự án Hệ thống Trạm bơm tưới, tiêu huyện Phú Vang; 
Thông báo số 4134/QĐ-UBND ngày 29/12/2021 của Sở KHĐT tỉnh về việc giao kế hoạch đầu tư vốn ngân sách nhà nước năm 2021.</t>
  </si>
  <si>
    <t>Quyết định số 675/QĐ-BCA-H41 ngày 29/02/2016  của Bộ trưởng Bộ Công an về việc phê duyệt Quy hoạch sắp xếp, bố trí cơ sở làm việc, doanh trại công an thành phố, các huyện thuộc Công an tỉnh Thừa Thiên Huế.</t>
  </si>
  <si>
    <t>Thông báo số 1915/TB-TCKH ngày 30/12/2021 của Phòng Tài chính Kế hoạch huyện Phú Vang về Kế hoạch vốn đầu tư Xây dựng cơ bản năm 2022;
Quyết định số 4404/QĐ-UBND ngày 25/12/2020 của UBND huyện Phú Vang về việc phê duyệt báo cáo kinh tế kỹ thuật xây dựng công trình: Hạ tầng bãi tắm Vinh Thanh.</t>
  </si>
  <si>
    <t>Quyết định số 2342/QĐ-UBND ngày 27/9/2022 của UBND tỉnh Phê duyệt kết quả thẩm định Báo cáo đánh giá tác động môi trường của Dự án " Siêu thị vật liệu thông minh thuộc khu C- Đô thị mới An Vân Dương";
Công văn số 19/CTCTĐT-UBND ngày 6/4/2021 của UBND tỉnh về việc chấp thuận chủ trương đầu tư dự án Siêu thị vật liệu thông minh tại khu đất DV22-1 thuộc Khu C - Đô thị mới An Vân Dương.</t>
  </si>
  <si>
    <t>Hạ tầng kỹ thuật khu dân cư thôn Văn Giang (Đông B), xã Phú Lương (gđ2)</t>
  </si>
  <si>
    <t>Quyết định số 3486/QĐ-UBND ngày 14/10/2021 của UBND  huyện Phú Vang về việc phê duyệt báo cáo kinh tế kỹ thuật đầu tư xây dựng công trình: Hệ thống điện chiếu sáng Tỉnh lộ 10 A huyện Phú Vang.</t>
  </si>
  <si>
    <t>Quyết định số 4050/QĐ-UBND ngày 21/12/2021 của UBND huyện Phú Vang về việc phê duyệt báo cáo kinh tế kỹ thuật đầu tư xây dựng công trình: Hạ tầng kỹ thuật Khu dân cư thôn 3, xã Vinh Thanh (giai đoạn 2); 
Quyết định số 4194/QĐ-UBND ngày 29/12/2021 của UBND huyện giao kế hoạch đầu tư công vốn ngân sách nhà nước năm 2022 huyện Phú Vang; 
Công văn số 2477/SXD-QHKT ngày 06/7/2022 của Sở Xây dựng về việc tham gia ý kiến thỏa thuận tổng mặt bằng dự án Hạ tầng kỹ thuật Khu dân cư thôn 3, xã Vinh Thanh.</t>
  </si>
  <si>
    <t>Nghị quyết số 98/NQ-HĐND ngày 11/11/2021 của HĐND huyện về việc phê duyệt chủ trương đầu tư xây dựng công trình: Hạ tầng kỹ thuật Khu dân cư thôn Vinh Vệ, xã Phú Mỹ (OTT31);
Quyết định số 4194/QĐ-UBND ngày 29/12/2021 của UBND huyện giao kế hoạch đầu tư công vốn ngân sách nhà nước năm 2022 huyện Phú Vang; 
Công văn số 2478/SXD-QHKT ngày 06/7/2022 của Sở Xây dựng về việc tham gia ý kiến thỏa thuận tổng mặt bằng dự án Hạ tầng kỹ thuật khu dân cư thôn Vinh Vệ, xã Phú Mỹ (OTT31).</t>
  </si>
  <si>
    <t>Quyết định số 198/QĐ-UBND ngày 25/01/2021 của UBND tỉnh về việc phê duyệt chủ trương đầu tư dự án Hệ thống Trạm bơm tưới, tiêu huyện Phú Vang;
Quyết định số 1446/QĐ-UBND ngày 18/6/2022 của UBND tỉnh về việc phê duyệt điều chỉnh chủ trương đầu tư dự án Hệ thống Trạm bơm tưới, tiêu huyện Phú Vang; 
Thông báo số 4134/QĐ-UBND ngày 29/12/2021 của Sở KHĐT tỉnh về việc giao kế hoạch đầu tư vốn ngân sách nhà nước năm 2021.</t>
  </si>
  <si>
    <t>Quyết định số 2373/QĐ-UBND ngày 30/9/2022 của UBND tỉnh về việc phê duyệt dự án đầu tư Hệ thống kênh thoát lũ cách ly Phú Lương, Diêm Tụ - Phú Gia và nâng cấp đê Trường Lưu Phú Đa 2, đê Đại Giang đoạn từ hói Trường Lưu về cầu Đại Giang, huyện Phú Vang;
Nghị quyết số 106/NQ-HĐND ngày 26/10/2022 của HĐND tỉnh về việc dự kiến phương án phân bổ kế hoạch đầu tư vốn ngân sách nhà nước năm 2023 tỉnh Thừa Thiên Huế;
Quyết định số 437/QĐ-UBND ngày 26/2/2021 của UBND tỉnh về việc phê duyệt chủ trương đầu tư dự án Hệ thống kênh thoát lũ cách ly Phú Lương, Diêm Tụ - Phú Gia và nâng cấp đê Trường Lưu Phú Đa 2, đê Đại Giang đoạn từ hói Trường Lưu về cầu Đại Giang, huyện Phú Vang.</t>
  </si>
  <si>
    <t>Quyết định số 3689/QĐ-UBND ngày 31/10/2019 của UBND huyện về việc phê duyệt báo cáo kinh tế kỹ thuật xây dựng công trình:Xây dựng cầu Sư Lỗ, xã Phú Hồ</t>
  </si>
  <si>
    <t xml:space="preserve">Đường nối từ Quốc lộ 1A vào vườn Quốc gia Bạch Mã (giai đoạn 2).
Tổng quy mô dự án 8,4 ha, giai đoạn 1 đã thực hiện được 7,9 ha. </t>
  </si>
  <si>
    <t>Hệ thống các tuyến đường giao thông (Đường nhà mẹ - thôn Mỹ Cảnh; Đường cây Vông đến nhà ông Cườm, đội 9; Đường làng Nam Trường – Chùa Ma; Đường bê tông đội 2 đến nhà ông Luyến, đội 8)</t>
  </si>
  <si>
    <t>Quyết định số 2414/QĐ-UBND ngày 10/08/2022 của UBND huyện Phú Lộc về việc phê duyệt báo cáo kinh tế kỹ thuật đầu tư xây dựng và kế hoạch lựa chọn nhà thầu công trình Hệ thống các tuyến đường giao thông xã Giang Hải (Đường nhà mẹ - thôn Mỹ Cảnh; Đường từ cây Vông đến nhà ông Cườm, đội 9; Đường từ Đình làng Nam Trường-Chùa Ma; Đường bê tông đội 2 đến nhà ông Luyến, đội 8).</t>
  </si>
  <si>
    <t>Nâng cấp, mở rộng cống thoát đường trục chính thôn Bình An, xã Lộc Bổn</t>
  </si>
  <si>
    <t>Quyết định số 3124/QĐ-UBND ngày 07/10/2022 của UBND huyện Phú Lộc về việc phê duyệt báo cáo kinh tế kỹ thuật đầu tư xây dựng và kế hoạch lựa chọn nhà thầu công trình Nâng cấp, mở rộng cống thoát đường trục chính thôn Bình An.</t>
  </si>
  <si>
    <t>Đường giao thông từ nhà ông Nông- Ông Tính</t>
  </si>
  <si>
    <t>Xã Lộc Hòa</t>
  </si>
  <si>
    <t xml:space="preserve">Quyết định số 3570/QĐ-UBND ngày 18/11/2022 của UBND huyện Phú Lộc về việc phê duyệt báo cáo kinh tế kỹ thuật và kế hoạch lựa chọn nhà thầu công trình Đường giao thông từ nhà ông Nông đến nhà ông Tính;
Thông báo số 1540/TB-UBND ngày 29/4/2022 của UBND huyện Phú Lộc về việc phân bổ chi tiết kế hoạch vốn sự nghiệp năm 2022 (đợt 4) của công trình Đường giao thông từ nhà ông Nông- Ông Tính.           </t>
  </si>
  <si>
    <t>Đường giao thông nông thôn từ Tỉnh lộ 21 đến nhà thờ Phường Đông, xã Vinh Hưng</t>
  </si>
  <si>
    <t>Quyết định số 2730/QĐ-UBND ngày 30/8/2022 của UBND huyện Phú Lộc về việc phê duyệt báo cáo kinh tế kỹ thuật đầu tư xây dựng và kế hoạch lựa chọn nhà thầu công trình Đường giao thông nông thôn từ Tỉnh lộ 21 đến nhà thờ Phường Đông, xã Vinh Hưng.</t>
  </si>
  <si>
    <t>Đường kết hợp đê Đông phá (giai đoạn 1)</t>
  </si>
  <si>
    <t>Đường giao thông vào khu du lịch sinh thái 3 khe (giai đoạn 1)</t>
  </si>
  <si>
    <t>Đường giao thông thôn Phụng Sơn (từ nhà ông Thanh đến nhà ông Sơn) (giai đoạn 1)</t>
  </si>
  <si>
    <t>Quyết định số 3269/QĐ-UBND ngày 21/10/2022 của UBND huyện Phú Lộc về việc phê duyệt báo cáo kinh tế kỹ thuật đầu tư xây dựng và kế hoạch lựa chọn nhà thầu công trình Đường giao thông thôn Phụng Sơn (từ nhà ông Thanh đến nhà ông Sơn) (giai đoạn 1).</t>
  </si>
  <si>
    <t>Xây dựng mở rộng trường Mầm non trung tâm xã Xuân Lộc</t>
  </si>
  <si>
    <t>Quyết định số 2529/QĐ-UBND ngày 19/8/2022 của UBND huyện Phú Lộc về việc báo cáo kinh tế kỹ thuật đầu tư xây dựng và kế hoạch lựa chọn nhà thầu công trình Trường mầm non Xuân Lộc.</t>
  </si>
  <si>
    <t>Chợ La Sơn</t>
  </si>
  <si>
    <t>Công văn số 8122/UBND-QHXT ngày 01/8/2022 của UBND tỉnh Thừa Thiên Huế về việc thống nhất Danh mục dự án định hướng xúc tiến đầu tư giai đoạn 2021-2025 trên địa bàn tỉnh Thừa Thiên Huế (ngoài địa bàn Khu kinh tế, công nghiệp tỉnh).</t>
  </si>
  <si>
    <t>Nhà văn hóa thôn Tân An Hải</t>
  </si>
  <si>
    <t>Xây dựng nhà văn hóa thôn Hòa Vang 2, Hoà Vang 4, xã Lộc Bổn</t>
  </si>
  <si>
    <t>Hạ tầng kỹ thuật khu dân cư Hòa An, xã Lộc Bình (giai đoạn 1)</t>
  </si>
  <si>
    <t>Hạ tầng kỹ thuật dân cư thôn 1, xã Xuân Lộc (giai đoạn 2)</t>
  </si>
  <si>
    <t>Quyết định số 2748/QĐ-UBND ngày 31/8/2022 của UBND huyện Phú Lộc việc báo cáo kinh tế kỹ thuật đầu tư xây dựng và kế hoạch lựa chọn nhà thầu công trình Hạ tầng kỹ thuật dân cư thôn 1, xã Xuân Lộc (giai đoạn 2).</t>
  </si>
  <si>
    <t>Trụ sở công an xã Lộc An</t>
  </si>
  <si>
    <t>Quyết định số 2315/QĐ-UBND ngày 29/7/2022 về việc phê duyệt báo cáo kinh tế kỹ thuật đầu tư xây dựng và kế hoạch lựa chọn nhà thầu công trình Trụ sở Công an xã Lộc An.</t>
  </si>
  <si>
    <t>Trụ sở công an xã Lộc Điền</t>
  </si>
  <si>
    <t>Xã Lộc Điền</t>
  </si>
  <si>
    <t>Trụ sở công an xã Lộc Sơn</t>
  </si>
  <si>
    <t>Trụ sở công an xã Lộc Tiến</t>
  </si>
  <si>
    <t>Trụ sở công an xã Lộc Trì</t>
  </si>
  <si>
    <t>Đường nối Khu phi thuế quan với Khu cảng Chân Mây</t>
  </si>
  <si>
    <t>Khu dân cư gần trường THCS Lộc Sơn (Giai đoạn 1)</t>
  </si>
  <si>
    <t>Quyết định số 3801/QĐ-UBND ngày 30/10/2018 của UBND huyện Phú Lộc về việc phê duyệt báo cáo kinh tế kỹ thuật đầu tư xây dựng của công trình Khu dân cư gần trường THCS Lộc Sơn (Giai đoạn 1).</t>
  </si>
  <si>
    <t>Quyết định số 4189/QĐ-UBND ngày 30/12/2021 của UBND huyện Phú Lộc  về việc giao kế hoạch vốn đầu tư và vốn sự nghiệp có tính chất đầu tư năm 2022 thuộc ngân sách huyện quản lý;
Quyết định số 3941/QĐ-UBND ngày 07/12/2020 của UBND huyện Phú Lộc về việc phê duyệt báo cáo kinh tế kỹ thuật đầu tư  xây dựng công trình Đường và cống thoát nước từ nhà bà Dư đến nhà văn hóa xã Lộc Bổn.</t>
  </si>
  <si>
    <t>Hạ tầng kỹ thuật khu quy hoạch 01 thôn Diêm Trường 2 xã Vinh Hưng - Hạng mục: Đường giao thông, hệ thống cấp thoát nước, điện chiếu sáng, cắm mốc phân lô.</t>
  </si>
  <si>
    <t>Hạ tầng kỹ thuật khu TĐC Quốc lộ 49 qua xã Vinh Hiền (mở rộng ) - Hạng mục: Đường giao thông, hệ thống cấp thoát nước, điện chiếu sáng, cắm mốc phân lô.</t>
  </si>
  <si>
    <t>Quyết định số 4189/QĐ-UBND ngày 30/12/2021 của UBND huyện Phú Lộc  về việc giao kế hoạch vốn đầu tư và vốn sự nghiệp có tính chất đầu tư năm 2022 thuộc ngân sách huyện quản lý;
Quyết định số 4008/QĐ-UBND ngày 10/12/2020 của UBND huyện Phú Lộc về việc phê duyệt báo cáo kinh tế kỹ thuật đầu tư  xây dựng công trình Hạ tầng kỹ thuật khu tái định cư Quốc lộ 49 qua xã Vinh Hiền (mở rộng)- Hạng mục: Đường giao thông, hệ thống cấp thoát nước, điện chiếu sáng, cắm mốc phân lô.</t>
  </si>
  <si>
    <t>Hạ tầng kỹ thuật khu quy hoạch dân cư số 03 đường giao thông trục trung tâm đô thị mới  La Sơn, huyện Phú Lộc.</t>
  </si>
  <si>
    <t>Quyết định số 4189/QĐ-UBND ngày 30/12/2021 của UBND huyện Phú Lộc  về việc giao kế hoạch vốn đầu tư và vốn sự nghiệp có tính chất đầu tư năm 2022 thuộc ngân sách huyện quản lý;
Nghị quyết số 20/NQ-HĐND ngày 16/12/2020 của HĐND huyện Phú Lộc về việc phê duyệt chủ trương đầu tư các công trình thuộc kế hoạch đầu tư công trung hạn giai đoạn 2022 - 2025;
Thông báo số 871/TB-UBND ngày 05/03/2021 của UBND huyện Phú Lộc về việc phân bổ chi tiết kế hoạch vốn đầu tư năm 2021 các hạng mục thuộc dự án Đường giao thông trục trung tâm đô thị La Sơn, xã Lộc Sơn.</t>
  </si>
  <si>
    <t>Công trình Đường giao thông xóm Chò Đôi, thôn Xuân Mỹ (từ nhà bà Cao Thị Điểu đến đường tỉnh lộ TL14B).</t>
  </si>
  <si>
    <t>Quyết định số 4189/QĐ-UBND ngày 30/12/2021 của UBND huyện Phú Lộc  về việc giao kế hoạch vốn đầu tư và vốn sự nghiệp có tính chất đầu tư năm 2022 thuộc ngân sách huyện quản lý;
Quyết định số 3940/QĐ-UBND ngày 07/12/2020 của UBND huyện Phú Lộc về việc phê duyệt báo cáo kinh tế kỹ thuật đầu tư xây dựng Công trình Đường giao thông xóm Chò Đôi, thôn Xuân Mỹ (từ nhà bà Cao Thị Điểu đến đường tỉnh lộ TL14B), xã Xuân Lộc, huyện Phú Lộc.</t>
  </si>
  <si>
    <t>Đường nối từ Quốc lộ 1A vào vườn Quốc gia Bạch Mã, huyện Phú Lộc.</t>
  </si>
  <si>
    <t>Khu dân cư Bàu Quyết Thủy, thôn An Sơn.</t>
  </si>
  <si>
    <t>Quyết định số 3408/QĐ-UBND ngày 16/11/2021 của UBND huyện Phú Lộc về việc phê duyệt báo cáo kinh tế kỹ thuật công trình Khu dân cư Bàu Quyết Thủy, thôn An Sơn, xã Lộc Sơn.</t>
  </si>
  <si>
    <t>Đường giao thông xóm Loài Mộc Sơn, Tổ dân phố 4, thị trấn Phú Lộc.</t>
  </si>
  <si>
    <t>Quyết định số 2530/QĐ-UBND ngày 19/8/2022 của UBND huyện Phú Lộc Về việc phê duyệt điều chỉnh báo cáo kinh tế kỹ thuật đầu tư xây dựng công trình Đường giao thông xóm Loài Mộc Sơn, Tổ dân phố 4, thị trấn Phú Lộc;
Quyết định số 3875/QĐ-UBND ngày 02/12/2020 của UBND huyện Phú Lộc về việc phê duyệt báo cáo kinh tế kỹ thuật công trình Đường giao thông xóm Loài Mộc Sơn, Tổ dân phố 4, thị trấn Phú Lộc.</t>
  </si>
  <si>
    <t>Hệ thống thoát lũ khu vực Cầu Hai.</t>
  </si>
  <si>
    <t>Thị trấn Phú Lộc,
Xã Lộc Trì</t>
  </si>
  <si>
    <t>Quyết định số 2466/QĐ-UBND ngày 20/10/2021 của UBND tỉnh Thừa Thiên Huế về việc điều chỉnh phương án phân bổ và giao kế hoạch vốn đầu tư Xây dựng cơ bản năm 2021 (đợt 3) nguồn kinh phí khắc phục hậu quả thiên tai 2020;
Quyết định số 2785/QĐ-UBND ngày 02/11/2021 của UBND tỉnh Thừa Thiên Huế về việc phê duyệt chủ trương đầu tư dự án Hệ Thống thoát lũ khu vực Cầu Hai, huyện Phú Lộc.</t>
  </si>
  <si>
    <t>Hạ tầng nghĩa trang nhân dân xã Xuân Lộc (giai đoạn 1).</t>
  </si>
  <si>
    <t>Quyết định số 2769/QĐ-UBND ngày 05/9/2022 của UBND huyện Phú Lộc về việc giao kế hoạch vốn đầu tư năm 2022 nguồn ngân sách nhà nước thực hiện 03 chương trình mục tiêu quốc gia;
Quyết định số 4027/QĐ-UBND ngày 11/12/2020 của UBND huyện Phú Lộc về việc phê duyệt báo cáo kinh tế kỹ thuật đầu tư xây dựng công trình Hạ tầng nghĩa trang nhân dân xã Xuân Lộc (giai đoạn 1).</t>
  </si>
  <si>
    <t>Đường giao thông bản Phúc Lộc( từ nhà ông Hồ Văn May đến nhà ông Hồ Văn Phai).</t>
  </si>
  <si>
    <t>Quyết định số 1086/QĐ-UBND ngày 08/4/2020 của UBND huyện Phú Lộc về việc phê duyệt báo cáo kinh tế kỹ thuật đầu tư xây dựng công trình Đường giao thông bản Phúc Lộc Đường giao thông bản Phúc Lộc (từ nhà ông Hồ Văn May đến nhà ông Hồ Văn Phai);
Quyết định số 2065/QĐ-UBND ngày 26/8/2022 của UBND tỉnh Thừa Thiên Huế về giao kế hoạch vốn đầu tư phát triển nguồn ngân sách nhà nước năm 2022 thực hiện 03 chương trình mục tiêu quốc gia (đợt 2);
Nghị quyết số 63/NQ-HĐND ngày 14/7/2022 của HĐND tỉnh Thừa Thiên Huế về Kế hoạch vốn đầu tư phát triển nguồn ngân sách nhà nước giai đoạn 2021-2025, giao dự toán vốn đầu tư phát triển nguồn ngân sách nhà nước năm 2022 thực hiện 03 chương trình mục tiêu quốc gia.</t>
  </si>
  <si>
    <t>Xây dựng nhà văn hóa xã Lộc Tiến.</t>
  </si>
  <si>
    <t>Quyết định số 2707/QĐ-UBND ngày 27/8/2021 của UBND huyện Phú Lộc về việc phê duyệt báo cáo kinh tế kỹ thuật đầu tư xây dựng công trình Xây dựng nhà văn hóa xã Lộc Tiến;
Quyết định số 2915/QĐ-UBND ngày 14/9/2022 của UBND huyện Phú Lộc Về việc phê duyệt điều chỉnh báo cáo kinh tế kỹ thuật đầu tư xây dựng và kế hoạch lựa chọn nhà thầu công trình Xây dựng nhà văn hóa xã Lộc Tiến.</t>
  </si>
  <si>
    <t>Sửa chữa các hạng mục Nghĩa trang nhân dân Chân Mây, xã Lộc Thủy.</t>
  </si>
  <si>
    <t>Quyết định 2733/QĐ-UBND ngày 27/10/2021 của UBND tỉnh Thừa Thiên Huế về việc bổ sung kế hoạch vốn đầu tư phát triển năm 2021 từ nguồn vượt thu tiền sử dụng đất năm 2021;
Quyết định số 236/QĐ-UBND ngày 27/01/2022 của UBND huyện Phú Lộc Về việc phê duyệt báo cáo kinh tế kỹ thuật đầu tư xây dựng và kế hoạch lựa chọn nhà thầu công trình Sửa chữa các hạng mục Nghĩa trang nhân dân Chân Mây, xã Lộc Thủy;
Quyết định số 2733/QĐ-UBND ngày 27/10/2021 của UBND tỉnh Thừa Thiên Huế Về việc bổ sung kế hoạch vốn đầu tư phát triển năm 2021 từ nguồn vượt thu tiền sử dụng đất năm 2021.</t>
  </si>
  <si>
    <t>Công trình Hồ Thủy Cam, huyện Phú Lộc.</t>
  </si>
  <si>
    <t xml:space="preserve">Xã Lộc Thủy </t>
  </si>
  <si>
    <t>Quyết định số 3311/QĐ-BNN-KH ngày 23/7/2021 của Bộ Nông Nghiệp  và Phát triển nông thôn về việc phê duyệt chủ trương đầu tư dự án Hồ Thủy Cam, tỉnh Thừa Thiên Huế;
Văn bản số 6211/BNN-XD ngày 29/9/2021 của Bộ Nông Nghiệp và Phát triển nông thôn về việc phê duyệt nhiệm vụ, dự toán chuẩn bị đầu tư giai đoạn lập báo cáo nghiên cứu khả thi dự án Hồ Thủy Cam, tỉnh Thừa Thiên Huế.</t>
  </si>
  <si>
    <t>Kè chống sạt lở bờ sông Truồi đoạn qua xã Lộc An và xã Lộc Điền, huyện Phú Lộc.</t>
  </si>
  <si>
    <t>Xã Lộc An, xã Lộc Điền</t>
  </si>
  <si>
    <t>Quyết định số 925/QĐ-UBND ngày 27/4/2021 của UBND tỉnh Thừa Thiên Huế về việc phê duyệt chủ trương đầu tư dự án Kè chống sạt lở bờ sông Truồi đoạn qua xã Lộc An và xã Lộc Điền, huyện Phú Lộc;
Quyết định số 890/QĐ-UBND ngày 09/4/2022 của UBND tỉnh Thừa Thiên Huế về việc phê duyệt báo cáo kinh tế kỹ thuật đầu tư xây dựng công trình Kè chống sạt lở bờ sông Truồi đoạn qua xã Lộc An và xã Lộc Điền, huyện Phú Lộc;
Thông báo số 4932/TB-SKHĐT ngày 27/12/2021 của Sở Kế hoạch và Đầu tư về việc giao kế hoạch đầu tư vốn ngân sách nhà nước năm 2022 nguồn vốn: ngân sách tỉnh quản lý.</t>
  </si>
  <si>
    <t>Mở rộng đường Đoàn Trọng Truyến, thị trấn Phú Lộc, huyện Phú Lộc.</t>
  </si>
  <si>
    <t>Khu dân cư Hạ Kên mở rộng, xã Lộc Bổn, huyện Phú Lộc.</t>
  </si>
  <si>
    <t>Quyết định số 3833/QĐ-UBND ngày 31/10/2018 của UBND huyện Phú Lộc về việc phê duyệt báo cáo kinh tế kỹ thuật công trình Khu dân cư Hạ Kên mở rộng, xã Lộc Bổn, huyện Phú Lộc, tỉnh Thừa Thiên Huế;
Quyết định số 1605/QĐ-UBND ngày 30/5/2022 của UBND huyện Phú Lộc về việc bổ sung kế hoạch vốn đầu tư năm 2022 để thực hiện các công trình.</t>
  </si>
  <si>
    <t>Nâng cấp Nghĩa trang liệt sĩ huyện Phú Lộc</t>
  </si>
  <si>
    <t>Quyết định số 616/QĐ-UBND ngày 09/6/2022 của UBND tỉnh Thừa Thiên Huế về việc phân bổ nguồn kinh phí hỗ trợ của trung ương cho công tác mộ, nghĩa trang liệt sĩ năm 2022;
Quyết định số 3263/QĐ-UBND ngày 28/10/2019 của UBND huyện Phú Lộc về việc phê duyệt báo cáo kinh tế kỹ thuật công trình Nâng cấp Nghĩa trang liệt sĩ huyện Phú Lộc.</t>
  </si>
  <si>
    <t>Hạ tầng kỹ thuật khu dân cư thôn Xuân Lai, xã Lộc An (giai đoạn 1)</t>
  </si>
  <si>
    <t>Quyết định số 1744/QĐ-UBND ngày 10 tháng 6 năm 2022 của UBND huyện Phú Lộc về việc phê duyệt chủ trương đầu tư công trình Hạ tầng kỹ thuật khu dân cư thôn Xuân Lai, xã Lộc An (giai đoạn 1);
Quyết định số 1605/QĐ-UBND ngày 30 tháng 5 năm 2022 của UBND huyện Phú Lộc về việc bổ sung kế hoạch vốn đầu tư năm 2022 để thực hiện các công trình;
Công văn số 3339/SXD-QHKT ngày 14/9/2022 của Sở Xây dựng về việc tham gia ý kiến phương án Tổng mặt bằng quy hoạch công trình Hạ tầng kỹ thuật khu dân cư thôn Xuân Lai, xã Lộc An (giai đoạn 1).</t>
  </si>
  <si>
    <t>Mở rộng trường trường THCS Lộc Bổn (Hạng mục san nền và xây dựng tường rào trường)</t>
  </si>
  <si>
    <t>Đường bê tông thôn An Bàng – Thủy Yên Hạ (giai đoạn 2)</t>
  </si>
  <si>
    <t>Quyết định số 3943/QĐ-UBND ngày 07/12/2020 của UBND huyện Phú Lộc về việc phê duyệt báo cáo kinh tế kỹ thuật đầu tư xây dựng công trình Đường bê tông thôn An Bàng - Thủy Yên Hạ (giai đoạn 2);
Quyết định số 3906/QĐ-UBND ngày 20/12/2021 của UBND huyện Phú Lộc về việc giao dự toán thu, chi ngân sách nhà nước huyện năm 2022.</t>
  </si>
  <si>
    <t xml:space="preserve">Quyết định số 4007/QĐ-UBND ngày 10/12/2020 của UBND huyện Phú Lộc Về việc phê duyệt báo cáo kinh tế kỹ thuật đầu tư xây dựng công trình Hạ tầng kỹ thuật khu quy hoạch dân cư Nương Thiền mở rộng (giai đoạn 2) - Hạng mục: Đường giao thông, hệ thống cấp thoát nước, điện chiếu sáng, cắm mốc phân lô.  </t>
  </si>
  <si>
    <t>Đường trục chính kết nối Khu du lịch quốc gia Lăng Cô - Cảnh Dương với Quốc lộ 1A</t>
  </si>
  <si>
    <t>Xã Lộc Thủy, xã Lộc Tiến, xã Lộc Vĩnh</t>
  </si>
  <si>
    <t>Nghị quyết số 85/NQ-HĐND ngày 28/8/2020 của Hội đồng Nhân dân tỉnh về việc thông qua dự kiến kế hoạch đầu tư năm 2021 tỉnh Thừa Thiên Huế.</t>
  </si>
  <si>
    <t xml:space="preserve">Khu liên hợp sản xuất công nghiệp kính </t>
  </si>
  <si>
    <t>Thông báo số 330/TB-UBND ngày 10/8/2021 của UBND tỉnh về Kết luận của Chủ tịch UBND tỉnh Nguyễn Văn Phương tại buổi họp nghe nhà đầu tư báo cáo nghiên cứu dự án Khu liên hợp sản xuất công nghiệp kính tại Khu kinh tế Chân Mây - Lăng Cô;
Quyết định số 2067/QĐ-UBND ngày 19/08/2021 về việc thành lập Tổ công tác h trợ thủ tục nghiên cứu đầu tư, bồi thường, giải phóng mặt bằng, các thủ tục chuẩn bị đầu tư xây dựng dự án Khu liên hợp sản xuất công nghiệp kính tại Khu kinh tế Chân Mây - Lăng Cô;
Kế hoạch số 269/KH-UBND ngày 20/08/2021 của UBND tỉnh về triển khai hỗ trợ thủ tục nghiên cứu đầu tư, bồi thường, giải phóng mặt bằng, các thủ tục chuẩn bị đầu tư xây dựng dự án Khu liên hợp sản xuất công nghiệp kính tại Khu kinh tế Chân Mây - Lăng Cô;
Thông báo số 405/TB-UBND ngày 15/09/2021 của UBND tỉnh về Kết luận của Chủ tịch UBND tỉnh Nguyễn Văn Phương tại buổi họp nghe báo cáo tiến độ  thực hiện thủ tục đầu tư dự án Khu liên hợp sản xuất công nghiệp kính tại Khu Kinh tế Chân Mây - Lăng Cô.</t>
  </si>
  <si>
    <t>Công trình Hồ Thủy Cam, huyện Phú Lộc</t>
  </si>
  <si>
    <t>Mở rộng đường Đoàn Trọng Truyến, thị trấn Phú Lộc, huyện Phú Lộc</t>
  </si>
  <si>
    <t>Khai thác khoáng sản đá Gabro làm ốp lát tại khu vực thôn Quê Chữ, xã Lộc Điền</t>
  </si>
  <si>
    <t>Quyết định số 2273/QĐ-UBND ngày 04/9/2020 của UBND tỉnh về việc bổ sung Giấy phép khai thác khoáng sản;
Công văn số 5613/UBND-TN ngày 02/6/2022 của UBND tỉnh về việc giãn tiến độ thực hiện dự án Khai thác khoáng sản đá Gabro làm ốp lát tại khu vực thôn Quê Chữ, huyện Phú Lộc.</t>
  </si>
  <si>
    <t>Khu dân cư Hạ Kên mở rộng, xã Lộc Bổn, huyện Phú Lộc</t>
  </si>
  <si>
    <t>Quyết định số 3833/QĐ-UBND ngày 31/10/2018 của UBND huyện Phú Lộc về việc phê duyệt báo cáo kinh tế kỹ thuật công trình Khu dân cư Hạ Kên mở rộng, xã Lộc Bổn, huyện Phú Lộc, tỉnh Thừa Thiên Huế;
Quyết định số 1605/QĐ-UBND ngày 30/5/2022 của UBND huyện Phú Lộc về việc bổ sung kế hoạch vốn đầu tư năm 2022 để thực hiện các công trình (STT2, mục I.1  Phụ lục kèm theo);
Văn bản số 1313/SXD-QHKT ngày 18/4/2022 của Sở Xây dựng về việc tham gia ý kiến phương án tổng mặt bằng công trình Khu dân cư Hạ Kên mở rộng, xã Lộc Bổn.</t>
  </si>
  <si>
    <t>Khu dân cư xen ghép Đội 1 và Đội 2, xã Lộc Sơn - Hạng mục: Đường giao thông và hệ thống thoát nước</t>
  </si>
  <si>
    <t>Quyết định số 1045/QĐ-UBND ngày 18/04/2019 của UBND huyện Phú Lộc về việc phê duyệt báo cáo kinh tế kỹ thuật và kế hoạch lựa chọn nhà thầu công trình Khu dân cư xen ghép Đội 1 và Đội 2, xã Lộc Sơn - Hạng mục: Đường giao thông và hệ thống thoát nước;
Quyết định số 708/QĐ-UBND ngày 10/3/2021 của UBND huyện Phú Lộc về việc phê duyệt bản vẽ điều chỉnh phân lô khu đất công trình Khu dân cư xen ghép Đội 1 và Đội 2, xã Lộc Sơn - Hạng mục: Đường giao thông và hệ thống thoát nước.</t>
  </si>
  <si>
    <t>Trụ sở Công an thị trấn Phú Lộc</t>
  </si>
  <si>
    <t>Quyết định số 2307/QĐ-UBND ngày 28/7/2022 của UBND huyện Phú Lộc về việc phê duyệt báo cáo kinh tế kỹ thuật đầu tư xây dựng và kế hoạch lựa chọn nhà thầu công trình Trụ sở Công an thị trấn Phú Lộc;
Quyết định số 1605/QĐ-UBND ngày 30/5/2022 của UBND huyện Phú Lộc về việc bổ sung kế hoạch vốn đầu tư năm 2022 để thực hiện các công trình;
Công văn số 6688/UBND-QHXT ngày 29/7/2021 của UBND tỉnh về việc thống nhất vị trí các khu đất để xây dựng trụ sở Công an xã, thị trấn.</t>
  </si>
  <si>
    <t>Trụ sở Công an xã Lộc Bổn</t>
  </si>
  <si>
    <t>Quyết định số 2316/QĐ-UBND ngày 29/7/2022 của UBND huyện Phú Lộc về việc phê duyệt báo cáo kinh tế kỹ thuật đầu tư xây dựng và kế hoạch lựa chọn nhà thầu công trình Trụ sở Công an xã Lộc Bổn;
Quyết định số 1605/QĐ-UBND ngày 30/5/2022 của UBND huyện Phú Lộc về việc bổ sung kế hoạch vốn đầu tư năm 2022 để thực hiện các công trình;
Công văn số 6688/UBND-QHXT ngày 29/7/2021 của UBND tỉnh về việc thống nhất vị trí các khu đất để xây dựng trụ sở Công an xã, thị trấn.</t>
  </si>
  <si>
    <t>Quyết định số 2382/QĐ-UBND ngày 09/8/2022 của UBND huyện Phú Lộc về việc phê duyệt báo cáo kinh tế kỹ thuật đầu tư xây dựng và kế hoạch lựa chọn nhà thầu công trình San nền và xây dựng tường rào Trường Trung học cơ sở Lộc Bổn;
Quyết định số 1605/QĐ-UBND ngày 30/5/2022 của UBND huyện Phú Lộc về việc bổ sung kế hoạch vốn đầu tư năm 2022 để thực hiện các công trình.</t>
  </si>
  <si>
    <t>Quyết định số 3943/QĐ-UBND ngày 07/12/2020 của UBND huyện Phú Lộc về việc phê duyệt báo cáo kinh tế kỹ thuật đầu tư xây dựng công trình Đường bê tông thôn An Bàng - Thủy Yên Hạ (giai đoạn 2).Quyết định số 3906/QĐ-UBND ngày 20/12/2021 của UBND huyện Phú Lộc về việc giao dự toán thu, chi ngân sách nhà nước huyện năm 2022.</t>
  </si>
  <si>
    <t xml:space="preserve">Hạ tầng kỹ thuật khu đất phường Thủy Dương
</t>
  </si>
  <si>
    <t>Tuyến đường vào các cơ quan quân khu và đại đội trực thuộc bộ chỉ huy quân sự tỉnh (Đường vào khu quân sự, quân khu 4 và Bộ chỉ huy quân sự tỉnh, phần diện tích bổ sung)</t>
  </si>
  <si>
    <t>Nghị quyết số 41/NQ-UBND ngày 03/6/2022 của HĐND tỉnh phê duyệt điều chỉnh chủ trương dự án đầu tư công trình Đường vào khu quân sự, quân khu 4 và Bộ chỉ huy quân sự tỉnh.</t>
  </si>
  <si>
    <t>Kè Hói Quý Đông</t>
  </si>
  <si>
    <t>Quyết định số 2185/QĐ-UBND ngày 04/08/2022 của UBND thị xã Hương Thủy về việc phê duyệt danh mục công trình dự kiến kế hoạch đầu tư công năm 2023 nguồn vốn ngân sách thị xã quản lý;
Quyết định số 1898/QĐ-UBND ngày 7/7/2022 của UBND thị xã Hương Thủy về việc phê duyệt điều chỉnh chủ trương đầu tư công trình Kè hói Quý Đông.</t>
  </si>
  <si>
    <t>Nâng cấp mở rộng đường và mương thoát nước đường Võ Khoa (Phần bổ sung)</t>
  </si>
  <si>
    <t>Quyết định số 667/QĐ-UBND ngày 26/3/2022 của UBND thị xã Hương Thủy phê duyệt báo cáo Kinh tế kỹ thuật công trình Nâng cấp mở rộng đường và mương thoát nước đường Võ Khoa.</t>
  </si>
  <si>
    <t>Hạ tầng kỹ thuật khu dân cư dọc đường Nguyễn Thái Bình nối đường Trần Hoàn</t>
  </si>
  <si>
    <t>Quyết định số 2185/QĐ-UBND ngày 04/08/2022 của UBND thị xã Hương Thủy về việc phê duyệt danh mục công trình dự kiến kế hoạch đầu tư công năm 2023 nguồn vốn ngân sách thị xã quản lý.</t>
  </si>
  <si>
    <t xml:space="preserve">Sân vườn, hàng rào nhà văn hoá phường Thuỷ Lương </t>
  </si>
  <si>
    <t>Đường Nguyễn Thái Bình nối dài đến đường Trần Hoàn</t>
  </si>
  <si>
    <t>Quyết định số  846/QĐ-UBND ngày 12/4/2022 của UBND thị xã về phê duyệt dự án đầu tư công trình Đường Nguyễn Thái Bình nối dài đến đường Trần Hoàn;
Thông báo vốn số 32/TB-TCKH ngày 11/1/2022 của Phòng Tài chính Kế hoạch.</t>
  </si>
  <si>
    <t xml:space="preserve">Xây dựng trụ sở công an xã Thuỷ Thanh </t>
  </si>
  <si>
    <t xml:space="preserve">Hạ tầng kỹ thuật khu dân cư thôn Vân Thê Trung giai đoạn 2 </t>
  </si>
  <si>
    <t xml:space="preserve">Xây dựng quảng trường công viên cây xanh khu trung tâm xã </t>
  </si>
  <si>
    <t>Nghị quyết số 07/NQ-HĐND ngày 08/7/2022 của HĐND xã Thủy Thanh về việc thông qua danh mục đầu tư công năm 2023.</t>
  </si>
  <si>
    <t>Hạ tầng kỹ thuật khu quy hoạch trung tâm xã Thủy Thanh (giai đoạn 2)</t>
  </si>
  <si>
    <t>Nâng cấp mở rộng đường liên xã Thanh Vân (đoạn từ cầu Thống nhất đến trạm bơm, phần diện tích bổ sung)</t>
  </si>
  <si>
    <t>Quyết định số 498/QĐ-UBND ngày 15/3/2022 của thị xã Hương Thủy về việc phê duyệt dự án đầu tư xây dựng công trình Nâng cấp mở rộng đường liên xã Thanh Vân (đoạn từ cầu Thống nhất đến trạm bơm).</t>
  </si>
  <si>
    <t>Nâng cấp mở rộng các tuyến đường xã Thuỷ Thanh năm 2021 (Nâng cấp mở rộng đường liên thôn Thanh Thủy Chánh đoạn nhà nghỉ Anh Đào đến đền Văn Thánh )</t>
  </si>
  <si>
    <t>Nghị quyết số 28/NQ-HĐND ngày 12/10/2021 của HĐND xã Thủy Thanh về phê duyệt chủ trương đầu tư Công trình: Nâng cấp mở rộng các tuyến đường xã Thuỷ Thanh năm 2021;
Quyết định số 561/QĐ-UBND ngày 26/11/2021 của UBND xã Thủy Thanh về việc phê duyệt dự án đầu tư và kế hoạch lựa chọn nhà thầu Công trình Nâng cấp, mở rộng các tuyến đường xã Thủy Thanh năm 2021.</t>
  </si>
  <si>
    <t xml:space="preserve">Hạ tầng kỹ thuật khu dân cư xã Thủy Thanh
(Hạ tầng kỹ thuật các khu xen ghép xã Thủy Thanh), đã thực hiện thu hồi đất </t>
  </si>
  <si>
    <t xml:space="preserve">Trạm biến áp 110KV Vinh Thanh và đấu nối 
</t>
  </si>
  <si>
    <t>Quyết định 2867/QĐ-BCT ngày 14/8/2018 của Bộ Công Thương về việc phê duyệt báo cáo nghiên cứu khả thi đầu tư xây dựng tiểu dự án: Trạm biến áp 110KV Vinh Thanh và đấu nối thuộc dự án: Lưới điện hiệu quả tại các thành phố vừa và nhỏ, sử dụng vốn vay ODA của chính phủ Đức (Dự án thành phần 2, giai đoạn 2).</t>
  </si>
  <si>
    <t>Xã Thủy Phù, Thủy Tân</t>
  </si>
  <si>
    <t>Xây dựng trạm Bơm và đường ống cấp nước sản xuất cho nhà máy xử lý rác thải sinh hoạt Phú Sơn (gồm công trình thu và trạm Bơm tuyến nước thô, đường dây trung áp 22KV)</t>
  </si>
  <si>
    <t>Xã Phú Sơn; xã Thuỷ Phù</t>
  </si>
  <si>
    <t>Quyết định 1789/QĐ-UBND ngày 26/7/2022 của UBND tỉnh Thừa Thiên Huế về việc quyết định chủ trương đầu tư đồng thời chấp thuận nhà đầu tư;
Công văn số 10391/UBND-XD ngày 2/11/2021 của UBND tỉnh về việc chấp thuận vị trí xây dựng trạm bơm và hướng tuyến đường ống cấp nước sản xuất cho nhà máy xử lý rác Phú Sơn.</t>
  </si>
  <si>
    <t xml:space="preserve">Đê bờ hữu sông Đại Giang đoạn qua xã Thủy Tân, thị xã Hương Thủy </t>
  </si>
  <si>
    <t>Quyết định số 1536/ngày 25/6/2021 của UBND tỉnh Thừa Thiên Huế về việc phê duyệt dự án Đê bờ hữu sông Đại Giang đoạn qua xã Thủy Tân, thị xã Hương Thủy.</t>
  </si>
  <si>
    <t>Tuyến đường trung áp 22KV đấu nối nhà máy điện rác Phú Sơn, tỉnh Thừa Thiên Huế về thanh cái 22KV trạm 110KV Phú Bài</t>
  </si>
  <si>
    <t>Nâng cấp, mở rộng đường Trưng Nữ Vương giai đoạn 1 (Bổ sung)</t>
  </si>
  <si>
    <t>Phường Thủy Dương, Thủy Phương</t>
  </si>
  <si>
    <t>Công văn số 1257/UBND ngày 27/8/2020 của UBND thị xã Hương Thủy về việc thống nhất chủ trương sử dụng kinh phí dự phòng, kinh phí tiết kiệm trong đấu thầu dự án nâng cấp, mở rộng đường Trưng Nữ Vương;
Quyết định số 8216/QĐ-UBND ngày 28/10/2021 của UBND thị xã Hương Thủy về việc  phê duyệt điều chỉnh dự án Nâng cấp mở rộng Đường Trưng Nữ Vương giai đoạn 1.</t>
  </si>
  <si>
    <t>Hạ tầng kỹ thuật khu dân cư tiếp giáp đường 2-9 phường Phú Bài</t>
  </si>
  <si>
    <t>Quyết định số  846/QĐ-UBND ngày 12/4/2022 của UBND thị xã về phê duyệt dự án đầu tư công trình Đường Nguyễn Thái Bình nối dài đến đường Trần Hoàn;
Thông báo vốn số 32/TB-TCKH ngày 11/1/2022 của Phòng Tài chính Kế hoạch vốn đầu tư năm 2022 nguồn thu tiền sử dụng đất và nguồn vốn ngân sách tỉnh ủy quyền.</t>
  </si>
  <si>
    <t>Quyết định số 561/QĐ-UBND ngày 26/11/2021 của UBND xã Thủy Thanh về việc phê duyệt dự án đầu tư và kế hoạch lựa chọn nhà thầu Công trình Nâng cấp, mở rộng các tuyến đường xã Thủy Thanh năm 2021.</t>
  </si>
  <si>
    <t xml:space="preserve">Tuyến đường vào nhà máy
xử lý rác Phú Sơn </t>
  </si>
  <si>
    <t>Công văn số 903/UBND-XD ngày 25/01/2022 của UBND tỉnh về việc nâng cao độ tuyến đường vào nhà máy xử lý rác Phú Sơn.</t>
  </si>
  <si>
    <t>Nâng cấp, mở rộng Đường trung tâm xã Phú Sơn</t>
  </si>
  <si>
    <t>Quyết định số 2185/QĐ-UBND ngày 04/08/2022 của UBND thị xã Hương Thủy về việc phê duyệt danh mục công trình dự kiến kế hoạch đầu tư công năm 2023 nguồn vốn ngân sách thị xã quản lý;
Quyết định số 245/QĐ-UBND ngày 10/2/2022 của UBND thị xã Hương Thủy về việc phê duyệt chủ trương đầu tư công trình Nâng cấp, mở rộng đường trung tâm xã Phú Sơn.</t>
  </si>
  <si>
    <t>Khu nhà ở An Đông (Trong đó: Phường Thủy Dương 0,22 ha, thành phố Huế đã thực hiện thu hồi)</t>
  </si>
  <si>
    <t>Thành Phố Huế và thị xã Hương Thủy</t>
  </si>
  <si>
    <t>Hạ tầng kỹ thuật khu đất có ký hiệu CL10 và BV thuộc khu A  - Đô thị mới An Vân Dương với tổng diện tích 10,48 ha (phường An Đông, thành phố Huế: 6,53 ha; phường Thủy Dương, thị xã Hương Thủy 3,95 ha)</t>
  </si>
  <si>
    <t>Phường An Đông - thành phố Huế;
Phường Thủy Dương - thị xã Hương Thủy</t>
  </si>
  <si>
    <t>Hạ tầng kỹ thuật khu đất có ký hiệu CL10 và BV  thuộc khu A - Đô thị mới An Vân Dương (Tổng diện tích 10,48 ha. Trong đó phường An Đông, thành phố Huế: 6,53 ha, đã thực hiện thu hồi 6,47 ha , thị xã Hương Thuỷ: 3,95 ha, đã thực hiện thu hồi 3,8 ha)</t>
  </si>
  <si>
    <t>Đường vào Khu quần thể sân Golf  Thủy Dương
(Tổng diện tích dự án 2,2 ha, đã thực hiện 1,42 ha, chuyển tiếp 0,78 ha)</t>
  </si>
  <si>
    <t>Hạ tầng kỹ thuật Khu dân cư Đại Giang
(Tổng diện tích dự án 2,3 ha đã thực hiện thu hồi đất 1,3 ha, chuyển tiếp 1,0 ha)</t>
  </si>
  <si>
    <t>Thông báo số 32/TB-TCKH ngày 11/01/2022 của Phòng Tài chính- Kế hoạch về việc giao vốn đầu tư năm 2022 nguồn thu tiền sử dụng đất và nguồn vốn ngân sách tỉnh ủy quyền;
Quyết định số 1742/QĐ-UBND ngày 21/5/2021 của UBND thị xã Hương Thuỷ về việc phê duyệt kế hoạch lựa chọn nhà thầu hoàn thiện khu quy hoạch giao đất và đấu giá đất tổ 12 phường Thuỷ Dương.</t>
  </si>
  <si>
    <t>Kè gia cố và xử lý thoát lũ kênh Nam Sông Hương đoạn qua phường Thủy Dương và Thủy Phương ( Tổng điện tích dự án 0,2 ha, đã thực hiện 0,16 ha chuyển tiếp 0,04 ha)</t>
  </si>
  <si>
    <t>Hạ tầng kỹ thuật khu dân cư OTT8, OTT9, khu dịch vụ DV1 và cây xanh CX4 thuộc khu E - đô thị mới An Vân Dương 
(Tổng diện tích 5,03 ha, đã thực hiện 4,93 ha, chuyển tiếp 0,10 ha)</t>
  </si>
  <si>
    <t>Quyết định số 2186/QĐ-UBND ngày 1/09/2021 của UBND tỉnh về việc phê duyệt dự án đầu tư và kế hoạch lựa chọn nhà thầu dự án Hạ tầng kỹ thuật khu dân cư OTT8, OTT9, khu dịch vụ DV1 và cây xanh CX4 thuộc khu E – đô thị mới An Vân Dương.</t>
  </si>
  <si>
    <t>Quyết định số 8033/QĐ-UBND ngày 04/10/2021 của UBND thị xã Hương Thuỷ về việc phê duyệt điều chỉnh Báo cáo kinh tế kỹ thuật đầu tư xây dựng công trình Hạ tầng kỹ thuật khu dân cư, tái định cư Bàu Tròn giai đoạn 1, phường Thủy Phương.</t>
  </si>
  <si>
    <t>Nâng cấp, mở rộng đường Trưng Nữ Vương giai đoạn 2
 (Tổng diện tích công trình dự án 1,12 đã thực hiện 0,633 ha, chuyển tiếp 0,487 ha)</t>
  </si>
  <si>
    <t>Quyết định số 549/QĐ-UBND ngày 04/02/2021 của UBND thị xã Hương Thủy về việc phê duyệt dự án đầu tư xây dựng công trình Nâng cấp, mở rộng đường Trưng Nữ Vương giai đoạn 2.</t>
  </si>
  <si>
    <t>Hạ tầng kỹ thuật khu dân cư liền kế 03 thuộc khu trung tâm thị xã Hương Thủy (Tổng diện tích dự án 2,5 ha đã thực hiện 2,2 ha, chuyển tiếp 0,3 ha)</t>
  </si>
  <si>
    <t>Quyết định số 2545/QĐ-UBND ngày 07/7/2021 của UBND thị xã Hương Thủy về việc phê duyệt dự án đầu tư xây dựng HTKT khu dân cư liền kế 03 thuộc khu trung tâm thị xã Hương Thủy.</t>
  </si>
  <si>
    <t>Công văn số 12937/BQP-TM ngày 19/11/2018 của Bộ Quốc phòng về việc thống nhất chủ trương bàn giao đất quốc phòng cho UBND tỉnh Thừa Thiên Huế để mở rộng sân bay quốc tế Phú Bài;
Công văn số 4594/UBND-NĐ ngày 02/6/2021 của UBND tỉnh về việc chủ trương đầu tư hạng mục di dời cụm điệp báo C35;Công văn số 7077/UBND-XDCB ngày 07/8/2020 của UBND tỉnh Thừa Thiên Huế về việc phê duyệt chủ trương đầu tư dự án Bồi thường, hỗ trợ và tái định cư công trình Mở rộng Cảng hàng không Quốc tế Phú Bài (hạng mục di dời Cụm điệp báo C35);
Quyết định số 3439/QĐ-UBND ngày 30/11/2020 của UBND thị xã Hương Thủy về việc phê duyệt Dự án bồi thường, hỗ trợ và tái định cư công trình Mở rộng Cảng hàng không Quốc tế Phú Bài (hạng mục di dời Cụm điệp báo C35) tại phường Phú Bài, thị xã Hương Thủy.</t>
  </si>
  <si>
    <t>Nâng cấp mở rộng đường Ngô Thì Sĩ 
(Tổng diện tích công trình, dự án  0,80 ha đã thực hiện 0,228 ha chuyển tiếp 0,572 ha)</t>
  </si>
  <si>
    <t>Đường từ đường Thuận Hóa đến đường Thân Nhân Trung, phường Thủy Lương (Phần diện tích bổ sung), (tổng diện tích dự án 1,0 ha đã thực hiện 0,9 ha, chuyển tiếp 0,1 ha)</t>
  </si>
  <si>
    <t>Hạ tầng kỹ thuật khu dân cư tổ 7 phường Thủy Lương
(Tổng diện tích dự án 1,30 ha, đã thực hiện 1,141 ha, chuyển tiếp 0,16 ha)</t>
  </si>
  <si>
    <t xml:space="preserve">Công văn số 51/SGTVT-VB ngày 19/11/2021 của Sở Giao thông Vận tải về việc chấp thuận thiết kế kỹ thuật và phương án tổ chức thi công, an toàn giao thông công trình mở rộng đường tỉnh 1;
Nghị quyết số 99/NQ-HĐND của HĐND tỉnh ngày 13/11/2020 về chủ trương đầu tư dự án Nâng cấp, mở rộng Đường tỉnh 1 (đoạn từ đường Trường Chinh về cầu Ngói Thanh Toàn), thị xã Hương Thủy, tỉnh Thừa Thiên Huế.
</t>
  </si>
  <si>
    <t>Thông báo dự toán chi ngân sách năm 2022 ngày 31/10/2022 của phòng Tài chính - Kế hoạch;
Quyết định số 132/QĐ-UBND ngày 25/01/2021 về việc phê duyệt báo cáo kinh tế kỹ thuật đầu tư xây dựng công trình Hạ tầng kỹ thuật Khu dân cư thôn Vân Thê Trung, xã Thủy Thanh.</t>
  </si>
  <si>
    <t>Hạ tầng kỹ thuật khu dân cư Thanh - Dương, xã Thủy Thanh (Hạ tầng kỹ thuật khu dân cư Hói Sai Thượng giai đoạn 4, xã Thủy Thanh)
(Tổng diện tích công trình, dự án 2,66 ha đã thực hiện 0,529 ha, chuyển tiếp 2,13 ha)</t>
  </si>
  <si>
    <t xml:space="preserve">Quyết định số 1118/QĐ-UBND ngày 6/5/2022 của UBND thị xã Hương Thủy về việc Về việc phê duyệt điều chỉnh Báo cáo kinh tế kỹ thuật đầu tư xây dựng công trình HTKT khu dân cư Thanh Dương (HTKT khu dân cư Hói Sai Thượng giai đoạn 4, xã Thủy Thanh) - thuộc quy hoạch chi tiết tỷ lệ 1/500 KDC&amp;TĐC Hói Sai Thượng.      </t>
  </si>
  <si>
    <t>Quyết định số 3219/QĐ-UBND ngày 27/10/2022 của UBND thị xã Hương Thủy về việc phê duyệt điều chỉnh Báo cáo kinh tế kỹ thuật đầu tư xây dựng công trình Chỉnh trang khu nghĩa trang nhân dân xã Thủy Phù.
Quyết định số 2353/QĐ-UBND ngày 17/8/2022 của UBND thị xã Hương Thủy về việc phê duyệt Phương án bồi thường, hỗ trợ cho các hộ gia đình, cá nhân khi nhà nước thu hồi đất để thực hiện Dự án Chỉnh trang khu nghĩa trang nhân dân xã Thủy Phù.</t>
  </si>
  <si>
    <t xml:space="preserve">Đường Tố Hữu nối dài đi sân bay Phú Bài </t>
  </si>
  <si>
    <t>Xã Thuỷ Thanh, Phường Thuỷ Dương, Phường Thuỷ Phương, Phường Thuỷ Châu, Phường Phú Bài, Phường Thuỷ Lương -  Thị xã Hương Thuỷ</t>
  </si>
  <si>
    <t>Nghị Quyết số 111/NQ-HĐND ngày 14/10/2021 của HĐND tỉnh về việc giao kế hoạch đầu tư công trung hạn vốn ngân sách Nhà nước 2021-2025 tỉnh Thừa Thiên Huế;
Nghị quyết số 174/NQ-HĐND ngày 23/12/2020 của HĐND tỉnh Thừa Thiên Huế về chủ trương đầu tư dự án đường Tố Hữu nối dài đi sân bay Phú Bài;
Thông báo số 405/TB-SKHĐT ngày 08/02/2021 của Sở Kế hoạch và Đầu tư về việc giao kế hoạch đầu tư vốn ngân sách nhà nước năm 2021 (các dự án chuẩn bị đầu tư), nguồn vốn ngân sách tỉnh quản lý;
Nghị quyết số 106 /NQ-HĐND ngày 14/10/2021 của HĐND tỉnh Thừa Thiên Huế về phê duyệt điều chỉnh chủ trương đầu tư dự án Đường Tố Hữu nối dài đi sân bay Phú Bài.</t>
  </si>
  <si>
    <t>Nhà ở xã hội tại khu đất XH6 thuộc khu E - Khu đô thị mới An Vân Dương (điều chỉnh địa điểm thực hiện). (Tổng diện tích 7,90 ha trong đó, xã Thủy Thanh, thị xã Hương Thủy: 4,69 ha; Phường Thủy Vân, thành phố Huế: 3,21 ha).</t>
  </si>
  <si>
    <t>Quyết định số 761/QĐ-UBND ngày 06/9/2021 của UBND thị xã Hương Thủy về việc phê duyệt dự án Nâng cấp, mở rộng Kiệt 303 Nguyễn Tất Thành;
Quyết định số 7832/QĐ-UBND ngày 01/9/2020 của UBND thị xã Hương Thủy về việc phân bổ tiền sử dụng đất từ nguồn thu năm 2021 cho các công trình xây dựng cơ bản  (đợt 2).</t>
  </si>
  <si>
    <t>Đường nối Trưng Nữ Vương - Võ Duy Ninh</t>
  </si>
  <si>
    <t>Thông Báo dự toán chi ngân sách năm 2022 ngày 22/01/2022 của phòng Tài chính - Kế hoạch;
Quyết định số 503/QĐ-UBND ngày 15/03//2022 của UBND thị xã Hương Thủy về việc phê duyệt Báo cáo kinh tế kỹ thuật đầu tư xây dựng công trình Đường nối Trưng Nữ Vương - Võ Duy Ninh;
Quyết định 732/QĐ-UBND ngày 31/3/2022 của UBND thị xã Hương Thủy Về việc phê duyệt kế hoạch lựa chọn nhà thầu dự án Đường nối Trưng Nữ Vương - Võ Duy Ninh.</t>
  </si>
  <si>
    <t>Khu văn hóa đa năng ngoài công lập - Công viên Độn Sầm</t>
  </si>
  <si>
    <t>Phường Thủy Dương;
Phường Thủy Phương</t>
  </si>
  <si>
    <t>Nghị quyết số 113/NQ-HĐND ngày 14/10/2021 của HĐND tỉnh về danh mục công trình, dự án khuyến khích xã hội hóa trên địa bàn tỉnh Thừa Thiên Huế giai đoạn 2021 - 2025;
Quyết định số 2902/QĐ-UBND ngày 10/11/2021 của UBND tỉnh về việc điều chỉnh, bổ sung danh mục công trình, dự án khuyến khích xã hội hóa đối với các hoạt động trong lĩnh vực giáo dục, dạy nghề, y tế, văn hóa, thể thao, môi trường, giám định tư pháp trên địa bàn tỉnh Thừa Thiên Huế giai đoạn 2021-2025;
Thông báo số  383/TB-UBND ngày 06/9/2021 của UBND tỉnh Kết luận của Chủ tịch UBND tỉnh Nguyễn Văn Phương về việc nghe báo cáo các nội dung vướng mắc liên quan kêu gọi đầu tư dự án Khu văn hóa đa năng ngoài công lập - Công viên Độn Sầm;
Kế hoạch số 362/KH-UBND ngày 30/11/2021 của UBND tỉnh về triển khai kêu gọi đầu tư dự án Khu văn hóa đa năng ngoài công lập Công viên Độn Sầm, thị xã Hương Thủy.</t>
  </si>
  <si>
    <t>Hạ tầng kỹ thuật Khu dân cư đường Nguyễn Văn Chư (Công trình Hạ tầng kỹ thuật khu dân cư đường Nguyễn Văn Chư, Tổ 8 Thủy Phương)</t>
  </si>
  <si>
    <t>Quyết định số 198/QĐ-UBND ngày 27/01/2022 của UBND thị xã Hương Thủy Về việc phê duyệt dự án đầu tư xây dựng công trình Đường Nguyễn Văn Chính (đường Thanh Lam – Trưng Nữ Vương).</t>
  </si>
  <si>
    <t>Trường tiểu học Dạ Lê (Hạng mục nhà vệ sinh)</t>
  </si>
  <si>
    <t>Quyết định số 1864/QĐ-UBND ngày 4/7/2022 của UBND thị xã Hương Thủy về việc phê duyệt Báo cáo kinh tế kỹ thuật đầu tư xây dựng công trình Trường Tiểu học Dạ Lê.</t>
  </si>
  <si>
    <t>Mở rộng khuôn viên trường Mầm non Sơn Ca (Công trình trường Mầm non Sơn Ca; hạng mục: 6 phòng học, mở rộng khuôn viên)</t>
  </si>
  <si>
    <t>Quyết định số 2049/QĐ-UBND ngày 20/7/2022 của UBND thị xã Hương Thủy về việc phê duyệt báo cáo kinh tế kỹ thuật đầu tư xây dựng công trình Trường Mầm non Sơn Ca hạng mục: 6 phòng học, mở rộng khuôn viên.</t>
  </si>
  <si>
    <t>Quyết định số 7858/QĐ-UBND ngày 6/9/2021 của UBND thị xã Hương Thủy về việc phê duyệt dự án bồi thường, hỗ trợ và tái định cư công trình Di dời đường dây 22 KV qua khu vực cánh đồng Thanh Lam.</t>
  </si>
  <si>
    <t>Nâng cấp, mở rộng đường Trưng Nữ Vương giai đoạn 1
(Tổng diện tích dự án 2,0 ha đã thực 0,85 ha chuyển tiếp 1,15 ha)</t>
  </si>
  <si>
    <t>Quyết định số 148/QĐ-UBND ngày 15/01/2021 của UBND thị xã Hương Thuỷ về  việc phê duyệt điều chỉnh Báo cáo kinh tế kỹ thuật đầu tư xây dựng công trình HTKT khu dân cư đường Quang Trung – Phù Nam giai đoạn 2 (lần 2).</t>
  </si>
  <si>
    <t>Phường Thủy Châu - Phú Bài</t>
  </si>
  <si>
    <t>Quyết định số 2162/QĐ-UBND NGÀY 2/8/2022 của UBND thị xã Hương Thủy Về việc phê duyệt điều chỉnh dự án HTKT khu dân cư Thủy Châu (khu vực gần BCHQS thị xã);
Quyết định số 2355/QĐ-UBND ngày 20/5/2022 của UBND phường Thủy Châu về việc Phê duyệt thiết kế xây dựng triển khai sau thiết kế cơ sở Dự án: HTKT Khu dân cư Thủy Châu (khu vực gần BCHQS thị xã).</t>
  </si>
  <si>
    <t>Đường Lê Thanh Nghị (đoạn Quốc lộ1A-Trưng Nữ Vương)
(Tổng diện tích dự án 1,7 ha đã thực hiện 0,38 ha, chuyển tiếp 1,32 ha)</t>
  </si>
  <si>
    <t>Quyết định 7269/QĐ-UBND ngày 20/7/2022 của UBND thị xã Hương Thủy Về việc phê duyệt dự án đầu tư xây dựng Đường Lê Thanh Nghị (đoạn QL1A –Trưng Nữ Vương).</t>
  </si>
  <si>
    <t>Nâng cấp tuyến đường nội đồng đến cầu Kênh, phường Thủy Châu
(Tổng diện tích dự án 0,3 ha đã thực hiện 0,2 ha, chuyển tiếp 0,1 ha)</t>
  </si>
  <si>
    <t>Quyết định số 667/QĐ-UBND ngày 25/03/2022 của UBND thị xã Hương Thuỷ về việc phê duyệt Báo cáo kinh tế kỹ thuật đầu tư xây dựng công trình Nâng cấp mở rộng đường và mương thoát nước đường Võ Khoa.</t>
  </si>
  <si>
    <t>Hạ tầng kỹ thuật khu dân cư và tái định cư phục vụ xây dựng khu công nghiệp GiLimex 
(Tổng diện tích dự án 1,5 ha, đã thực hiện 0,19 ha, chuyển tiếp 1,31 ha)</t>
  </si>
  <si>
    <t>Quyết định số 557/QĐ-UBND ngày 15/3/2022 của UBND thị xã Hương Thủy về việc phê duyệt Báo cáo kinh tế kỹ thuật đầu tư xây dựng công trình Khu dân cư và tái định cư phục vụ xây dựng khu công nghiệp GiLimex.</t>
  </si>
  <si>
    <t>Quyết định 1751/QĐ-UBND ngày 27/5/2022 của UBND tỉnh Thừa Thiên Huế về việc phê duyệt dự án Nút giao thông đường 2-9 và đường Nguyễn Tất Thành;
Quyết định số 352/QĐ-UBND ngày 8/2/2021 của UBND tỉnh Thừa Thiên Huế về việc phê duyệt chủ trương đầu tư công trình Nút giao thông đường 2-9 và đường Nguyễn Tất Thành.</t>
  </si>
  <si>
    <t>Quyết định số 1204/QĐ-UBND ngày 12/5/2022 của UBND thị xã Hương Thủy về việc phê duyệt Báo cáo kinh tế kỹ thuật đầu tư xây dựng công trình Đường giao thông phân khu số 1 - Khu trung tâm hành chính thị xã Hương Thủy.</t>
  </si>
  <si>
    <t>Quyết định số 8520/QĐ-UBND ngày 22/11/2021 của UBND thị xã Hương Thủy về việc phê duyệt chủ trương đầu tư công trình Sân vận động phường Thủy Lương;
Quyết định số 7524/QĐ-UBND ngày 10/8/2021 của UBND thị xã Hương Thủy về việc phê duyệt danh mục công trình Kế hoạch đầu tư công năm 2022 nguồn vốn ngân sách thị xã quản lý.</t>
  </si>
  <si>
    <t>Quyết định số 501/QĐ-UBND ngày 15/3/2022 của UBND thị xã Hương Thủy về việc phê duyệt Báo cáo kinh tế kỹ thuật đầu tư xây dựng công trình Nâng cấp, mở rộng đường Bùi Huy Bích phường Thủy Lương.</t>
  </si>
  <si>
    <t xml:space="preserve">Trường Mầm non Thủy Lương hạng mục: San nền, tường rào, nhà bếp ăn Trường mầm non Thủy Lương </t>
  </si>
  <si>
    <t>Nâng cấp, mở rộng đường tỉnh lộ 10E (đoạn Km0+900-Km1+500)
( tổng dự án 0,23 ha, đã thực hiện 0,15 ha, chuyển tiếp 0,08 ha)</t>
  </si>
  <si>
    <t>Quyết định số 561/QĐ-UBND ngày 26/11/2021 của UBND xã Thủy Thanh về việc phê duyệt dự án đầu tư và kế hoạch lựa chọn nhà thầu.
Quyết định số 2231/QĐ-UBND ngày 23/6/2021 của UBND thị xã Hương Thủy về việc phê duyệt báo cáo kinh tế kỹ thuật đầu tư xây dựng công trình Mở rộng đường từ Nghĩa trang liệt sĩ đến trường Mầm non số 1 xã Thủy Thanh.</t>
  </si>
  <si>
    <t>Hạ tầng kỹ thuật khu xen ghép TDC5 và khu CTR13 thuộc khu A - Đô thị mới An Vân Dương (phần diện tích còn lại)</t>
  </si>
  <si>
    <t>Quyết định số 2358/QĐ-UBND ngày 24/9/2019 của UBND tỉnh Thừa Thiên Huế về việc phê duyệt dự án và kế hoạch lựa chọn nhà thầu thuộc Dự án Hạ tầng kỹ thuật khu xen ghép TDC5 và khu CTR13 thuộc khu A – Đô thị mới An Vân Dương;
Quyết định số 1515/QĐ-UBND ngày 23/6/2021 của UBND tỉnh về việc phê duyệt kết quả hoạt động, xếp loại hoạt động, xử lý chênh lệch thu - chi tài chính năm 2020 và kế hoạch hoạt động, kế hoạch tài chính năm 2021 của Quỹ Đầu tư phát triển tỉnh;
Công văn số 2355/UBND-ĐC ngày 12/3/2022 của UBND tỉnh về việc xử lý giải quyết vướng mắc GPMB dự án Hạ tầng kỹ thuật KDC TĐC 2 và dự án HTKT khu xen ghép TDC5 và khu CTR13 thuộc khu A - Khu đô thị mới An Vân Dương tại xã Thủy Thanh, thị xã Hương Thủy.</t>
  </si>
  <si>
    <t>Hạ tầng kỹ thuật khu dân cư TĐC2 thuộc khu A – Đô thị mới An Vân Dương (phần diện tích còn lại)</t>
  </si>
  <si>
    <t>Quyết định số 1932/QĐ-UBND ngày 30/9/2014 của UBND tỉnh về việc phê duyệt dự án đầu tư xây dựng Hạ tầng kỹ thuật khu dân cư TĐC2, thuộc khu A - Khu đô thị mới An Vân Dương;
 Công văn số 2355/UBND-ĐC ngày 12/3/2022 của UBND tỉnh về việc xử lý giải quyết vướng mắc GPMB dự án Hạ tầng kỹ thuật KDC TĐC 2 và dự án HTKT khu xen ghép TDC5 và khu CTR13 thuộc khu A - Khu đô thị mới An Vân Dương tại xã Thủy Thanh, thị xã Hương Thủy;
Thông báo số 4932/TB-SKHĐT ngày 27/12/2021 của Sở Kế hoạch và Đầu tư về việc giao kế hoạch kế hoạch đầu tư vốn ngân sách nhà nước năm 2022 nguồn vốn: ngân sách tỉnh quản lý.</t>
  </si>
  <si>
    <t>Cải tạo ĐZ 100kv Huế -  Đà Nẵng (cung đoạn D001 - D362)</t>
  </si>
  <si>
    <t>Quyết định số 1015/QĐ-UBND ngày 26/4/2022 của UBND thị xã Hương Thủy Về việc phê duyệt Báo cáo kinh tế kỹ thuật đầu tư xây dựng công trình Mở rộng tuyến đường Thủy Phù – Phú Sơn.</t>
  </si>
  <si>
    <t>Nghị Quyết số 77/NQ-HĐND ngày 15/12/2021 của HĐND thị xã Hương Thủy về việc phê duyệt Chủ trương đầu tư công trình Hạ tầng kỹ thuật khu dân cư thôn 8B, xã Thủy Phù (giai đoạn 2);
Quyết định số 7524/QĐ-UBND ngày 10/8/2021 của UBND thị xã Hương Thủy về việc phê duyệt danh mục công trình Kế hoạch đầu tư công năm 2022 nguồn vốn ngân sách thị xã quản lý.</t>
  </si>
  <si>
    <t>Quyết định số 1974/QĐ-UBND ngày 13/7/2022 của UBND thị xã Hương Thủy về việc phê duyệt dự án Nút giao cầu vượt Thủy Phù.</t>
  </si>
  <si>
    <t>Xã Thủy Phù, phường Phú Bài</t>
  </si>
  <si>
    <t xml:space="preserve">Quyết định số 672/QĐ-UBND ngày 17/3/2022 của UBND tỉnh Thừa Thiên Huế về việc phê duyệt dự án Bãi chôn lấp rác dự phòng Phú Sơn;
Nghị quyết 114/NQ-HĐND ngày 13/11/2020 của Hội đồng nhân dân tỉnh Thừa Thiên Huế về chủ trương đầu tư dự án Bãi chôn lấp rác dự phòng Phú Sơn;
Thông báo số 405/TB-SKHĐT ngày 08/02/2021 của Sở kế hoạch và Đầu tư về việc giao kế hoạch đầu tư vốn ngân sách nhà nước năm 2021 (các dự án chuẩn bị đầu tư), nguồn vốn: ngân sách tỉnh quản lý. </t>
  </si>
  <si>
    <t>Thông báo số 32/TB-TCKH ngày 11/01/2022 của Phòng Tài chính- Kế hoạch về việc giao vốn đầu tư năm 2022 nguồn thu tiền sử dụng đất và nguồn vốn ngân sách tỉnh ủy quyền;
Quyết định số 7524/QĐ-UBND ngày 10/8/2021 của UBND thị xã Hương Thủy về việc phê duyệt danh mục công trình Kế hoạch đầu tư công năm 2022 nguồn vốn ngân sách thị xã quản lý.</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</si>
  <si>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 , đã thực hiện thu hồi đất 6,765 ha, chuyển tiếp 3,92 ha, thành phố Huế đã thực hiện thu hồi)</t>
  </si>
  <si>
    <t>Thị xã Hương Thủy xã Thủy Thanh</t>
  </si>
  <si>
    <t>Công văn số 6437/UBND - QHXT ngày 22/07/2021 của UBND tỉnh về việc Chấp thuận chủ trương đầu tư dự án có sử dụng đất Chỉnh trang Khu dân cư tại lô Chỉnh trang khu dân cư CTR11, CTR12 và khai thác quỹ đất xen ghép thuộc khu A đô thị mới An Vân Dương;
Quyết định số 2686/QĐ-UBND ngày 23/10/2020 của UBND tỉnh về việc phê duyệt kết quả lựa chọn nhà đầu tư thực hiện dự án đầu tư có sử dụng đất Chỉnh trang khu dân cư CTR11, CTR12 và khai thác quỹ đất xen ghép thuộc khu A đô thị mới An Vân Dương.</t>
  </si>
  <si>
    <t>Khu đô thị phía Đông đường Thủy Dương - Thuận An (Khu vực Dân cư  DV2, LK5 thuộc Khu E - Đô thị mới An Vân Dương) (Tổng dự án 23,53; Thị xã Hương Thuỷ xã Thủy Thanh 10,21 ha, Thành Phố Huế phường An Đông 13,32 ha thành phố Huế đã thực hiện thu hồi), (Tổng diện tích thị xã Hương Thủy 10,21 ha, đã thực hiện thu hồi 9,004 ha, chuyển tiếp 1,206 ha)</t>
  </si>
  <si>
    <t>Xã Thủy Thanh thị xã Hương Thủy, phường An Đông thành phố Huế</t>
  </si>
  <si>
    <t>Quyết định số 2742/QĐ-UBND ngày 29/10/2020 của UBND tỉnh về việc phê duyệt kết quả lựa chọn nhà đầu tư thực hiện dự án đầu tư có sử dụng đất Khu đô thị phía Đông đường Thủy Dương - Thuận An;
 Quyết định số 2463/QĐ-UBND ngày 01/10/2021 của UBND tỉnh đã phê duyệt đồ án quy hoạch chi tiết Khu đô thị phía Đông đường Thủy Dương – Thuận An, thuộc khu E – Khu Đô thị mới An Vân Dương;
- Công văn số 3696/UBND-QHXD ngày 15/4/2022 của UBND tỉnh Thừa Thiên Huế về việc điều chỉnh quy mô thực hiện dự án Khu đô thị phía Đông đường Thủy Dương – Thuận An, thuộc khu E – Đô thị mới An Vân Dương;
Hợp đồng số 03/2020/HĐDA ngày 28/12/2020 và Phụ lục Hợp đồng số 01 ngày 15/6/2022 giữa Sở Xây Dựng và Liên danh Công ty CP tập đoàn IUC và Công ty CP tập đoàn Nam Mê Kông về việc thực hiện đầu tư dự án có sử dụng đất Khu đô thị phía Đông đường Thủy Dương – Thuận An, thuộc khu E – Đô thị mới An Vân Dương.</t>
  </si>
  <si>
    <t xml:space="preserve">Xã Thủy Thanh thị xã Hương Thủy </t>
  </si>
  <si>
    <t>Phường Thủy Xuân , An Đông- Thành phố Huế và huyện Phong Điền, thị xã Hương Thủy</t>
  </si>
  <si>
    <t>Phường Thuỷ Xuân, Phường Đúc, Hương Long, Kim Long, Hương An  -Thành phố  Huế và Thị xã Hương Trà</t>
  </si>
  <si>
    <t xml:space="preserve">Hạ tầng kỹ thuật khu dân cư OTT4 thuộc khu E - đô thị mới An Vân Dương </t>
  </si>
  <si>
    <t xml:space="preserve">Hạ tầng kỹ thuật khu dân cư OTT8, OTT9, khu dịch vụ DV1 và cây xanh CX4 thuộc khu E - đô thị mới An Vân Dương 
</t>
  </si>
  <si>
    <t>Quyết định số 17/QĐ-UBND ngày 25/01/2021 của UBND thị xã Hương Thủy về việc phê duyệt báo cáo kinh tế kỹ thuật đầu tư xây dựng công trình Mở rộng và  kè hói thoát nước đường Khúc Thừa Dụ.</t>
  </si>
  <si>
    <t xml:space="preserve">Hạ tầng kỹ thuật khu dân cư Thanh - Dương, xã Thủy Thanh (Hạ tầng kỹ thuật khu dân cư Hói Sai Thượng giai đoạn 4, xã Thủy Thanh)
</t>
  </si>
  <si>
    <t>Quyết định số 3555/QĐ-UBND ngày 9/12/2020 của UBND thị xã Hương Thủy về việc phê duyệt Báo cáo kinh tế kỹ thuật đầu tư xây dựng công trình Hạ tầng kỹ thuật khu dân cư Thanh Dương (Hạ tầng kỹ thuật khu dân cư Hói Sai Thượng giai đoạn 4, xã Thủy Thanh);                                            
Quyết định số 3788/QĐ-UBND ngày 24/12/2020 của UBND thị xã Hương Thủy về việc phê duyệt kế hoạch lựa chọn nhà thầu công trình Hạ tầng kỹ thuật khu dân cư Thanh Dương (Hạ tầng kỹ thuật khu dân cư Hói Sai Thượng giai đoạn 4, xã Thủy Thanh).</t>
  </si>
  <si>
    <t>Công văn số 51/SGTVT-VB ngày 19/11/2021 của Sở Giao thông Vận tải về việc chấp thuận thiết kế kỹ thuật và phương án tổ chức thi công, an toàn giao thông công trình mở rộng đường tỉnh 1;
Nghị quyết số 99/NQ-HĐND của HĐND tỉnh ngày 13/11/2020 về chủ trương đầu tư dự án Nâng cấp, mở rộng Đường tỉnh 1 (đoạn từ đường Trường Chinh về cầu Ngói Thanh Toàn), thị xã Hương Thủy, tỉnh Thừa Thiên Huế.</t>
  </si>
  <si>
    <t>Quyết định số 1137/QĐ-UBND ngày 13/5/2022 của UBND tỉnh Thừa Thiên Huế về việc phê duyệt dự án đầu tư dự án Kè chống sạt lở hai bờ sông Phù Bài, thị xã Hương Thủy.</t>
  </si>
  <si>
    <t>Nhà ở xã hội tại khu đất XH6 thuộc khu E - Khu đô thị mới An Vân Dương (điều chỉnh địa điểm thực hiện). (Tổng diện tích 7,9 ha trong đó, xã Thủy Thanh, thị xã Hương Thủy: 4,69 ha; Phường Thủy Vân, thành phố Huế: 3,21ha).</t>
  </si>
  <si>
    <t>Trụ sở cảnh sát PCCC và Trung tâm nghiên cứu ứng dụng và đào tạo, huấn luyện phòng cháy, chữa cháy, cứu nạn, cứu hộ tỉnh Thừa Thiên Huế (Tổng quy mô công trình là 5,12 ha; phần diện tích  thuộc địa bàn thành phố Huế là 4,05 ha; Thị xã Hương Thủy 1,07 ha)</t>
  </si>
  <si>
    <t>Phường An Đông- TP Huế xã Thuỷ Thanh - thị xã Hương Thuỷ</t>
  </si>
  <si>
    <t>Quyết định số 5529/QĐ-BCA-H43 ngày 29/12/2016 của Bộ Công an về chủ trương đầu tư xây dựng Trụ sở Cảnh sát phòng cháy chữa cháy và Trung tâm nghiên cứu và đào tạo, huấn luyện PCCC, cứu nạn, cứu hộ tỉnh Thừa Thiên Huế;
Quyết định số 228/QĐ-BCA-H45 ngày 18/10/2017 của Tổng cục Hậu cần - Kỹ thuật về việc phê duyệt dự án đầu tư xây dựng công trình Trụ sở Cảnh sát phòng cháy chữa cháy và Trung tâm nghiên cứu và đào tạo, huấn luyện PCCC, cứu nạn, cứu hộ tỉnh Thừa Thiên Huế (giai đoạn 01);
Quyết định số 6247/QĐ-BCA-H401 ngày 10/10/2018 của Bộ Công an về việc phê duyệt điều chỉnh chủ đầu tư dự án từ “Cảnh sát phòng cháy và chữa cháy  tỉnh Thừa Thiên Huế thành Công an tỉnh Thừa Thiên Huế”;
Văn bản số 3155/H01-P3 ngày 22/07/2019 của Cục kế hoạch và Tài chính Bộ Công an về việc tiếp tục triển khai dự án.</t>
  </si>
  <si>
    <t xml:space="preserve">Công sở xã Thủy Thanh
</t>
  </si>
  <si>
    <t>Kế hoạch số 302/KH-UBND ngày 4/10/2021 của UBND tỉnh về Kế hoạch Hỗ trợ lựa chọn nhà đầu tư thực hiện dự án Bệnh viện Quốc tế Huế tại khu đất ký hiệu YT1 thuộc khu E - Khu đô thị mới An Vân Dương, tỉnh Thừa Thiên Huế.</t>
  </si>
  <si>
    <t>Thị xã Hương Thủy xã Thủy Thanh, Thành phố Huế</t>
  </si>
  <si>
    <t>Dự án hoàn thiện lưới điện phân phối tỉnh Thừa Thiên Huế (đồng bộ dự án KfW3.1)  (Tổng quy mô bổ sung công trình là 0,41 ha. Trong đó phần diện tích thuộc địa bàn thành phố là 0,24 ha; huyện Phong Điền là 0,10 ha; Tx Hương Thủy là 0,07 ha)</t>
  </si>
  <si>
    <t xml:space="preserve"> TP Huế và huyện Phong Điền, TX Hương Thủy</t>
  </si>
  <si>
    <t>Quyết định số 8421/QĐ-CREB ngày 29/9/2020 của Tổng công ty Điện lực miền Trung về việc phê duyệt Báo cáo nghiên cứu khả thi đầu tư xây dựng công trình dự án: Hoàn thiện lưới điện phân phối tỉnh Thừa Thiên Huế (đồng bộ dự án KfW3.1).</t>
  </si>
  <si>
    <t>Nghị quyết số 12/NQ-HĐND ngày 14/7/2022 của hội đồng nhân dân huyện Phong Điền về việc phê duyệt điều chỉnh đầu tư xây dựng Hệ thống thoát nước thải thị trấn Phong Điền.</t>
  </si>
  <si>
    <t>Quyết định số 1475/QĐ-UBND ngày 24/6/2022 của UBND tỉnh về việc dự án đầu tư Trụ sở công an các xã, thị trấn.</t>
  </si>
  <si>
    <t>Giấy chứng nhận đăng ký đầu tư số 7858034313 do Sở Kế hoạch và Đầu tư cấp thay đổi lần thứ nhất ngày 03/01/2018;
Quyết định số 04/2009/QĐ-HĐQT/ĐLHN/0100 ngày 19/3/2009 của Công ty Cổ phần xi măng Đồng Lâm về việc phê duyệt dự án Đầu tư xây dựng và khai thác mỏ nguyên liệu đá vôi - Nhà máy xi măng Đồng Lâm;
Quyết định số 4973/QĐ-UBND ngày 30/8/2022 của  UBND huyện Phong Điền về việc phê duyệt phương án bồi thường hỗ trợ tái định cư khi nhà nước thu hồi đất để giải phóng mặt bằng thực hiện dự án Đầu tư xây dựng và khai thác mỏ nguyên liệu đá vôi - Giai đoạn II đợt 1 - hạng mục lăng mộ;
Quyết định số 5706/QĐ-UBND ngày 03/11/2022 của  UBND huyện Phong Điền về việc phê duyệt phương án bồi thường hỗ trợ tái định cư khi nhà nước thu hồi đất để giải phóng mặt bằng thực hiện dự án Đầu tư xây dựng và khai thác mỏ nguyên liệu đá vôi - Giai đoạn II đợt 2 - hạng mục lăng mộ.</t>
  </si>
  <si>
    <t>Quyết định số 1787/QĐ-UBND ngày 20/7/2022 của UBND huyện Quảng Điền về việc phê duyệt Báo cáo kinh tế - kỹ thuật xây dựng công trình: Giải  phóng mặt bằng và đầu tư hạ tầng chỉnh trang kết hợp phát triển  quỹ đất khu  phía Nam UBND xã Quảng An;
Quyết định số 1868/QĐ-UBND ngày 9/7/2022 của UBND huyện Quảng Điền về việc bổ sung kế hoạch vốn đầu tư công năm 2022.</t>
  </si>
  <si>
    <t>Quyết định số 2516/QĐ-UBND ngày 30/10/2019 của UBND huyện Quảng Điền về việc phê duyệt báo cáo kinh tế kỹ thuật dự án: Hạ tầng khu dân cư Đồng Bào - Đức Trọng (giai đoạn 1);
Quyết định số 1386A/QĐ-UBND ngày 14/10/2020 của UBND huyện Quảng Điền về việc thống nhất chủ trương dự án: Hạ tầng điểm dân cư Đồng Bào - Đức Trọng;
Quyết định số 2524A/QĐ-UBND ngày 30/10/2019 của UBND huyện Quảng Điền về việc phê duyệt đồ án Quy hoạch chi tiết Điểm dân cư Đồng Bào - Đức Trọng, xã Quảng Vinh, tỷ lệ 1/500;
Quyết định 297/QĐ-UBND ngày 29/12/2021 của UBND xã Quảng Vinh  về việc giao kế hoạch đầu tư công năm 2022.</t>
  </si>
  <si>
    <t>Quyết định số 1394/QĐ-UBND ngày 12/9/2022 của UBND thị xã Hương Trà về việc phê duyệt chủ trương đầu tư dự án San nền khu vực thương mại dịch vụ phường Hương Văn;
Quyết định số 1669/QĐ-UBND ngày 21/12/2021 của UBND thị xã Hương Trà về việc giao kế hoạch vốn đầu tư công năm 2022.</t>
  </si>
  <si>
    <t>Quyết định số 1475/QĐ-UBND ngày 30/9/2022 của UBND thị xã Hương Trà Phê duyệt thiết kế mặt bằng phân lô đất ở xen ghép tại thôn Triều Sơn Trung, xã Hương Toàn, thị xã Hương Trà.</t>
  </si>
  <si>
    <t>Quyết định số 2295/QĐ-UBND ngày 15/9/2021 của UBND tỉnh Thừa Thiên Huế về phê duyệt dự án Tuyến đường dọc bờ sông Hương (phía Nam) đoạn từ cầu Dã Viên đến đường Huyền Trân Công Chúa;
Nghị Quyết số 34/NQ-HĐND ngày 08/5/2020 của Hội đồng nhân dân tỉnh Thừa Thiên Huế về việc phê duyệt chủ trương đầu tư dự án Tuyến đường dọc bờ sông Hương (phía Nam) đoạn từ cầu Dã Viên đến đường Huyền Trân Công Chúa.</t>
  </si>
  <si>
    <t>Quyết định số 1233/QĐ-SGTVT ngày 28/7/2022 của Sở Giao thông vận tải về việc phê duyệt thiết kế bản vẽ thi công và Dự toán công trình: Phương án di dời và nâng cao khoảng cách an toàn các đoạn tuyến đường điện 110kv, 220kv, 500kv giao chéo đường cao tốc đoạn Cam Lộ - La Sơn trên địa bàn tỉnh Thừa Thiên Huế;
Quyết định số 1828/QĐ-UBND ngày 16/8/2018 của UBND tỉnh Thừa Thiên Huế về việc giao Sở Giao thông Vận tải làm chủ đầu tư Tiểu dự án giải phóng mặt bằng, tái định cư Dự án thành phần đầu tư xây dựng đoạn Cam Lộ -  La Sơn thuộc Dự án xây dựng một số đoạn đường bộ cao tốc trên tuyến Bắc – Nam phía Đông giai đoạn 2017 – 2020 (thuộc địa phận tỉnh Thừa Thiên Huế).</t>
  </si>
  <si>
    <t>Công Văn số 1608/UBND ngày 19/12/2018 của UBND thị xã Hương Thủy về việc triển khai thực hiện dự án khu Tổ hợp dịch vụ - du lịch tại phường Thủy Dương, thị xã Hương Thủy .</t>
  </si>
  <si>
    <t>Quyết định số 107/QĐ-UBND ngày 23/5/2022 của UBND xã Phong Hiền về việc phê duyệt Báo cáo kinh tế - kỹ thuật và kế hoạch lựa chọn nhà thầu xây dựng công trình Đường liên thôn Triều Dương vào điểm chăn nuôi tập trung kết hợp trồng trọt nối Tỉnh lộ 8C.</t>
  </si>
  <si>
    <t>Quyết định số 5602/QĐ-UBND ngày 21/10/2022 của UBND huyện Phong Điền về việc Bổ sung kinh phí năm 2022; Quyết định số 243/QĐ-UBND ngày 24/10/2022 của UBND xã Phong Thu về việc phê duyệt chủ trương đầu tư xây dựng công trình Đường quy hoạch trang trại chăn nuôi thôn Ưu Thượng.</t>
  </si>
  <si>
    <t>Quyết định số 107/QĐ -UBND ngày 23/5/2022 của UBND xã Phong Hiền về việc phê duyệt Báo cáo kinh tế - kỹ thuật và kế hoạch lựa chọn nhà thầu đầu tư xây dựng công trình Đường liên thôn Triều Dương vào điểm chăn nuôi kết hợp trồng trọt nối tỉnh lộ 8C.</t>
  </si>
  <si>
    <t>Quyết định số 255/QĐ-UBND ngày 03/10/2022 của UBND xã Phong Hiền Về việc phê duyệt Báo cáo kinh tế kỹ thuật đầu tư xây dựng công trình Nâng cấp, mở rộng đường từ ngã ba Vịnh đi tổ 1 Sơn Tùng.</t>
  </si>
  <si>
    <t>Giấy chứng nhận đăng ký đầu tư số 7858034313 do Sở Kế hoạch và Đầu tư cấp thay đổi lần thứ nhất ngày 03/01/2018;
Quyết định số 04/2009/QĐ-HĐQT/ĐLHN/0100 ngày 19/3/2009 của Công ty Cổ phần xi măng Đồng Lâm về việc phê duyệt dự án Đầu tư xây dựng và khai thác mỏ nguyên liệu đá vôi - Nhà máy xi măng Đồng Lâm;
Quyết định số 4973/QĐ-UBND ngày 30/8/2022 của  UBND huyện Phong Điền về việc phê duyệt phương án bồi thường hỗ trợ tái định cư khi nhà nước thu hồi đất để giải phóng mặt bằng thực hiện dự án Đầu tư xây dựng và khai thác mỏ nguyên liệu đá vôi - Giai đoạn II đợt 1 - hạng mục lăng mộ;
Quyết định số 5706/QĐ-UBND ngày 03/11/2022 của  UBND huyện về việc phê duyệt phương án bồi thường hỗ trợ tái định cư khi nhà nước thu hồi đất để giải phóng mặt bằng thực hiện dự án Đầu tư xây dựng và khai thác mỏ nguyên liệu đá vôi - Giai đoạn II đợt 2 - hạng mục lăng mộ.</t>
  </si>
  <si>
    <t>Quyết định số 2516/QĐ-UBND ngày 30/10/2019 của UBND huyện Quảng Điền về việc phê duyệt báo cáo kinh tế kỹ thuật dự án: Hạ tầng khu dân cư Đồng Bào - Đức Trọng (giai đoạn 1);
Quyết định số 1386A/QĐ-UBND ngày 14/10/2020 của UBND huyện Quảng Điền về việc thống nhất chủ trương dự án: Hạ tầng điểm dân cư Đồng Bào - Đức Trọng;
Quyết định số 2524A/QĐ-UBND ngày 30/10/2019 của UBND huyện Quảng Điền về việc phê duyệt đồ án Quy hoạch chi tiết Điểm dân cư Đồng Bào - Đức Trọng, xã Quảng Vinh, tỷ lệ 1/500;
Quyết định số 297/QĐ-UBND ngày 29/12/2021 của UBND xã Quảng Vinh về việc giao kế hoạch đầu tư công năm 2022.</t>
  </si>
  <si>
    <t>Công văn số 549/UBND-QHXT ngày 15/01/2022 của UBND tỉnh Thừa Thiên Huế về việc đề xuất nghiên cứu lập quy hoạch khu vực phía đông đường Nguyễn Vịnh, thị trấn Sịa, huyện Quảng Điền;
Quyết định số 1762/QĐ-UBND ngày 25/7/2022 của UBND tỉnh Thừa Thiên Huế về việc điều chỉnh (cục bộ) Điều chỉnh Quy hoạch chung thị trấn Sịa, huyện Quảng Điền, tỉnh Thừa Thiên Huế đối với khu vực phía Đông đường Nguyễn Vịnh;
Quyết định số 2547/QĐ-UBND ngày 10/10/2022 của UBND huyện Quảng Điền về việc phê duyệt Nhiệm vụ Quy hoạch chi tiết xây dựng (tỷ lệ 1/500) khu dân cư phía đông đường Nguyễn Vịnh, thị trấn Sịa, huyện Quảng Điền.</t>
  </si>
  <si>
    <t>Nghị quyết số 25/NQ-HĐND ngày 01/6/2022 của Hội đồng nhân dân thành phố Huế về chủ trương đầu tư dự án Hạ tầng kỹ thuật Cụm công nghiệp An Hòa giai đoạn 9 (đợt 4);
Quyết định số 1185/QĐ-UBND ngày 02/3/2022 về việc phê duyệt điều chỉnh Quy hoạch chi tiết Cụm công nghiệp An Hòa, phường An Hòa, thành phố Huế;
Quyết định số 6063/QĐ-UBND ngày 12/8/2022 của UBND thành phố Huế về việc điều chỉnh kế hoạch đầu tư công năm 2022 nguồn vốn ngân sách thành phố quản lý.</t>
  </si>
  <si>
    <t>Nghị Quyết số 16/NQ-HĐND ngày 01/6/2022 của HĐND thành phố Huế  về chủ trương đầu tư dự án: Hạ tầng kỹ thuật khu dân cư Cụm công nghiệp An Hòa;
Quyết định 1384/QĐ-UBND ngày 15/3/2022 của UBND thành phố về việc cấp ngân sách thành phố năm 2022 để thực hiện công tác chuẩn bị đầu tư các dự án; 
Nghị quyết số 36/NQ-HĐND ngày 23/7/2022 của Hội đồng nhân dân thành phố về thống nhất danh mục dự án dự kiến khởi công mới năm 2023.</t>
  </si>
  <si>
    <t>Nghị Quyết số 62/NQ-HĐND ngày 25/7/2022 của HĐND thành phố Huế về chủ trương đầu tư dự án: Hạ tầng kỹ thuật khu dân cư tổ 19, khu vực 7, phường An Đông;
Quyết định số 1384/QĐ-UBND ngày 15/3/2022 của UBND thành phố Huế về việc cấp ngân sách thành phố năm 2022 để thực hiện công tác chuẩn bị đầu tư các dự án.</t>
  </si>
  <si>
    <t>Quyết định số 1766/QĐ-UBND ngày 25 tháng 7 năm 2022 của UBND tỉnh Thừa Thiên Huế về việc phê duyệt điều chỉnh chủ trương đầu tư dự án Khu tái định cư phục vụ giải tỏa Đại học Huế (2,32 ha) tại phường An Tây, thành phố Huế;
Quyết định số 762/QĐ-UBND ngày 18/4/2013 của UBND tỉnh về việc phê duyệt dự án Khu tái định cư phục vụ giải tỏa Đại học Huế;
Thông báo số 3966/TB-SKHĐT ngày 28/12/2018 của Sở Kế hoạch và Đầu tư về việc thông báo vốn đầu tư xây dựng cơ bản năm 2019.</t>
  </si>
  <si>
    <t>Quyết định số 2635/QĐ-UBND ngày 1/11/2022 của UBND tỉnh về việc phê duyệt điều chỉnh dự án đầu tư và kế hoạch lựa chọn nhà thầu xây dựng (đợt 2) Hạ tầng kỹ thuật khu đất có ký hiệu CX7 thuộc khu A - Đô thị mới An Vân Dương;
Quyết định số 2432/QĐ-UBND ngày 18/9/2020 của UBND tỉnh về việc phê duyệt dự án Hạ tầng kỹ thuật khu đất có ký hiệu CX7 thuộc khu A - Đô thị mới An Vân Dương. Đã giải phóng và bàn giao mặt bằng 4,12 ha, còn lại 0,50 ha chưa GPMB.</t>
  </si>
  <si>
    <t>Quyết định số 752/QĐ-UBND ngày 03/5/2012 của UBND tỉnh Thừa Thiên Huế phê duyệt lựa chọn nhà đầu tư thực hiện dự án Khu Phức hợp Thủy Vân giai đoạn 1 (thuộc Khu đô thị  mới An Vân Dương);
Tổng quy mô 34,8 ha, đã bồi thường giải phóng mặt bằng 33,6 ha, còn lại 1,2ha đang tiếp tục thực hiện GPMB.</t>
  </si>
  <si>
    <t>Quyết định số 1535/QĐ-UBND ngày 04/07/2022 của UBND tỉnh về việc phê duyệt điều chỉnh dự án đầu tư xây dựng Hạ tầng kỹ thuật khu TĐ5 thuộc khu B-An Vân Dương;
Quyết định số 1501/QĐ-UBND ngày 03/07/2017 của UBND tỉnh về việc phê duyệt dự án đầu tư xây dựng Hạ tầng kỹ thuật khu TĐ5 thuộc khu B-An Vân Dương (thời gian thực hiện dự án 3 năm kể từ ngày khởi công, dự án mới được khởi công trong năm 2019);
Quyết định số 2895/QĐ-UBND ngày 12/12/2018 của UBND tỉnh phê duyệt kế hoạch lựa chọn nhà thầu thực hiện dự án. (Tổng quy mô 2,95ha, đã giải tỏa và bàn giao mb 2,7ha còn lại 0,25ha chưa bàn giao, do vướng mặt bằng tranh chấp đất đai).</t>
  </si>
  <si>
    <t xml:space="preserve"> Quyết định số 3108/QĐ-UBND ngày 29/11/2021 của UBND tỉnh về việc phê duyệt điều chỉnh Báo cáo kinh tế kỹ thuật công trình Hoàn trả tuyến đường 12B (Long Hồ) đoạn tuyến từ Km8+00 đến Km8+570, thành phố Huế, tỉnh Thừa Thiên Huế;
Quyết định số 3077/QĐ-UBND ngày 2/12/2019 của UBND tỉnh về việc phê duyệt  Báo cáo kinh tế kỹ thuật công trình Hoàn trả tuyến đường 12B (Long Hồ) đoạn tuyến từ Km8+00 đến Km8+570, thị xã Hương Trà, tỉnh Thừa Thiên Huế;
Quyết định số 1984/QĐ-UBND ngày 16/8/2019 của UBND tỉnh về việc phê duyệt chủ trương đầu tư công trình Hoàn trả tuyến đường 12B (Long Hồ) đoạn tuyến từ Km8+00 đến Km8+570 thị xã Hương Trà.</t>
  </si>
  <si>
    <t>Quyết định số 2295/QĐ-UBND ngày 15/9/2021 của UBND tỉnh Thừa Thiên Huế về phê duyệt dự án Tuyến đường dọc bờ sông Hương (phía Nam) đoạn từ cầu Dã Viên đến đường Huyền Trân Công Chúa;
Nghị quyết số 34/NQ-HĐND ngày 08/5/2020 của Hội đồng nhân dân tỉnh Thừa Thiên Huế về việc phê duyệt chủ trương đầu tư dự án Tuyến đường dọc bờ sông Hương (phía Nam) đoạn từ cầu Dã Viên đến đường Huyền Trân Công Chúa.</t>
  </si>
  <si>
    <t>Nghị quyết số 21/NQ-HĐND ngày 1/6/2022 của Hội đồng nhân dân thành phố về chủ trương đầu tư dự án Đường Dương Văn An nối dài đến khu đô thị An Vân Dương;
Nghị quyết số 36/NQ-HĐND ngày 23/7/2022 của Hội đồng nhân dân thành phố về thống nhất danh mục dự án dự kiến khởi công mới năm 2023.</t>
  </si>
  <si>
    <t>Nghị quyết số 22/NQ-HĐND ngày 1/6/2022 của Hội đồng nhân dân thành phố về chủ trương đầu tư dự án Đường Nguyễn Lộ Trạch nối dài (đoạn từ Võ Nguyên Giáp đến cầu Nhất Đông);
Nghị quyết số 36/NQ-HĐND ngày 23/7/2022 của Hội đồng nhân dân thành phố về thống nhất danh mục dự án dự kiến khởi công mới năm 2023.</t>
  </si>
  <si>
    <t>Nghị quyết số 31/NQ-HĐND ngày 1/6/2022 của Hội đồng nhân dân thành phố về chủ trương đầu tư dự án Tuyến đường D3 từ khu đô thị The Manor đến đường Hoàng Quốc Việt;
Nghị quyết số 36/NQ-HĐND ngày 23/7/2022 của Hội đồng nhân dân thành phố về thống nhất danh mục dự án dự kiến khởi công mới năm 2023.</t>
  </si>
  <si>
    <t>Nghị quyết số 24/NQ-HĐND ngày 1/6/2022 của Hội đồng nhân dân thành phố về chủ trương đầu tư dự án Mở rộng đường Hoàng Quốc Việt và tuyến mương sinh thái;
Nghị quyết số 36/NQ-HĐND ngày 23/7/2022 của Hội đồng nhân dân thành phố về thống nhất danh mục dự án dự kiến khởi công mới năm 2023.</t>
  </si>
  <si>
    <t>Nghị quyết số 42/NQ-HĐND ngày 25/7/2022 của Hội đồng nhân dân thành phố về việc phê duyệt chủ trương đầu tư dự án Trường mầm non Phú Hậu;
Nghị quyết số 36/NQ-HĐND ngày 23/7/2022 của Hội đồng nhân dân thành phố về thống nhất danh mục dự án dự kiến khởi công mới năm 2023.</t>
  </si>
  <si>
    <t>Quyết định số 2675/QĐ-UBND ngày 29/10/2019 của UBND tỉnh về việc phê duyệt chủ trương đầu tư xây dựng công trình Trường tiểu học Thuỷ Biều (giai đoạn 1);
Quyết định số 819/QĐ-UBND ngày 19/2/2021 của UBND thành phố về việc phê duyệt Kế hoạch thu hồi đất, điều tra, khảo sát, đo đạc, kiểm đếm để thực hiện dự án đầu tư xây dựng công trình Trường Tiểu học Thủy Biều (giai đoạn 1), phường Thủy Biều, thành phố Huế.</t>
  </si>
  <si>
    <t>Nghị quyết 05/NQ-HĐND ngày 10/6/2020 của Hội đồng nhân dân Thành phố Huế Thống nhất dự kiến danh mục kế hoạch đầu tư công trung hạn giai đoạn 2021-2025;
Nghị quyết số 36/NQ-HĐND ngày 23/7/2022 của Hội đồng nhân dân thành phố về thống nhất danh mục dự án dự kiến khởi công mới năm 2023;
Công văn số 3272 /UBND-XD ngày 14 tháng 5 năm 2022 của Uỷ ban nhân dân thành phố Huế về việc giao nhiệm vụ lập báo cáo đề xuất chủ trương đầu tư các dự án khởi công mới năm 2023;
Công văn số 3570 /UBND-XD ngày 24 tháng 5 năm 2022 của Uỷ ban nhân dân thành phố Huế về việc đầu tư các dự án trên địa bàn phường.</t>
  </si>
  <si>
    <t>Nghị quyết số 17/NQ-HĐND ngày 31/8/2022 của HĐND huyện về việc thông qua dự kiến kế hoạch đầu tư công vốn NSNN năm 2023;
Thông báo số 223/TB-UBND ngày 22/7/2022 của UBND huyện về việc thông báo giao nhiệm vụ chuẩn bị đầu tư công năm 2023.</t>
  </si>
  <si>
    <t>Quyết định số 2065/QĐ-UBND ngày 26/08/2022 của UBND tỉnh Thừa Thiên Huế về việc Giao kế hoạch vốn đầu tư phát triển nguồn ngân sách nhà nước năm 2022 thực hiện 03 chương trình mục tiêu quốc gia (đợt 2).</t>
  </si>
  <si>
    <t>Nghị quyết số 18/2020/NQ-HĐND ngày 07/12/2020 của HĐND tỉnh về việc hỗ trợ đầu tư bảo quản, tu bổ, phục hồi các di tích đã được xếp hạng (nằm ngoài quần thể di tích cố đô Huế) trên địa bàn tỉnh đến năm 2030.</t>
  </si>
  <si>
    <t>Quyết định số 39/QĐ-UBND ngày 23/03/2022 của UBND thị trấn Khe Tre về việc phê duyệt Báo cáo kinh tế kỹ thuật đầu tư xây dựng dự án: Mương thoát nước nước Cụm 1, TDP 5 thị trấn Khe Tre.</t>
  </si>
  <si>
    <t>Quyết định số 117/QĐ-UBND ngày 10/06/2022 của UBND thị trấn Khe Tre về việc phê duyệt Báo cáo kinh tế kỹ thuật đầu tư xây dựng dự án: Nâng cấp các tuyến đường TDP4 thị trấn Khe Tre.</t>
  </si>
  <si>
    <t>Quyết định số 803/QĐ-UBND ngày 28/7/2022 của Ủy ban nhân dân huyện Nam Đông về việc phê duyệt báo cáo kinh tế kỹ thuật đầu tư xây dựng công trình Đường sản xuất từ lô đất trồng keo của ông Lói thôn 6 đến nhà ông Hoan thôn 4, xã Hương Hữu.</t>
  </si>
  <si>
    <t>Nghị quyết số 60/NQ-HĐND ngày 31/12/2021 của HĐND phường Hương An về việc phê duyệt chủ trương đầu tư dự án Xây dựng cầu Bồn Trì, phường Hương An;
Nghị quyết số 38/NQ-HĐND ngày 29/6/2022 của HĐND phường Hương An về việc điều chỉnh chủ trương đầu tư dự án Xây dựng cầu Bồn Trì, phường Hương An;
Công văn 7603/UBND- XD ngày 18/11/2021 của UBND thành phố về việc đầu tư các dự án trên địa bàn phường Hương An.</t>
  </si>
  <si>
    <t>Công văn số 1771/TTg-CN ngày 10/12/2018 của Thủ tướng Chính phủ về việc phê duyệt Khung chính sách về bồi thường, hỗ trợ tái định cư thực hiện di dời dân cư, giải phóng mặt bằng tại Khu vực I di tích Kinh thành Huế, tỉnh Thừa Thiên Huế;
Văn bản số 1841/BQP-TM ngày 27/5/2020 của Bộ Quốc phòng về việc di dời các đơn vị tại khu vực Mang Cá và bàn giao đất cho địa phương quản lý để tu bổ, tôn tạo khu Di tích Kinh thành Huế;
Quyết định số 370/QĐ-UBND ngày 13/2/2019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về việc giao kế hoạch đầu tư vốn ngân sách nhà nước năm 2022.</t>
  </si>
  <si>
    <t>Quyết định số 370/QĐ-UBND ngày 13/2/2019 của UBND tỉnh về việc phê duyệt đề án di dời dân cư, giải phóng mặt bằng khu vực I di tích Kinh thành Huế thuộc quần thể di tích Cố đô Huế; 
Quyết định số 1863/QĐ-UBND ngày 27/7/2020 của UBND tỉnh về việc phê duyệt điều chỉnh dự án Bảo tồn, tu bổ và tôn tạo hệ thống Kinh thành Huế (giai đoạn 1 Đề án di dời dân cư, giải phóng mặt bằng khu vực I di tích Kinh thành Huế); 
Quyết định số 3020/QĐ-UBND ngày 27/11/2020 của UBND tỉnh về việc phê duyệt điều chỉnh dự án Bảo tồn, tu bổ và tôn tạo hệ thống Kinh thành Huế (giai đoạn 1 Đề án di dời dân cư, giải phóng mặt bằng khu vực I di tích Kinh thành Huế); 
Thông báo số 4932/B-SKHĐT ngày 27/12/2021 của Sở Kế hoạch và đầu tư về việc giao kế hoạch đầu tư vốn ngân sách nhà nước năm 2022.</t>
  </si>
  <si>
    <t>Quyết định số 2177/QĐ-UBND ngày 9/9/2022 của UBND tỉnh về việc phê duyệt Dự án đầu tư và kế hoạch lựa chọn nhà thầu Dự án đường Nguyễn Hoàng và cầu Vượt sông Hương;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Nghị quyết số 70/NQ-HĐND ngày 14/7/2022 của HĐND tỉnh Thừa Thiên Huế về việc phê duyệt điều chỉnh chủ trương đầu tư dự án đường Nguyễn Hoàng và cầu vượt sông Hương.
Nghị quyết số 170/NQ-HĐND ngày 23/12/2020 của HĐND tỉnh Thừa Thiên Huế về phê duyệt chủ trương đầu tư Dự án đường Nguyễn Hoàng và cầu Vượt sông Hương.</t>
  </si>
  <si>
    <t>Quyết định 1384/QĐ-UBND ngày 15/3/2022 của UBND thành phố về việc cấp ngân sách thành phố năm 2022 để thực hiện công tác chuẩn bị đầu tư các dự án;
Nghị quyết số 36/NQ-HĐND ngày 23/7/2022 của Hội đồng nhân dân thành phố về thống nhất danh mục dự án dự kiến khởi công mới năm 2023;
Nghị quyết số 47/NQ-HĐND ngày 25/7/2022 của Hội đồng nhân dân thành phố về việc phê duyệt chủ trương đầu tư dự án Trụ sở HĐND và UBND xã Hải Dương;
Công văn số 6165/UBND-XD ngày 16 tháng 8 năm 2022 của Uỷ ban nhân dân thành phố Huế về việc giao nhiệm vụ chủ đầu tư các dự án đã được HĐND thành phố phê duyệt chủ trương đầu tư tại kỳ họp thứ 4.</t>
  </si>
  <si>
    <t>Công văn số 158/BGDĐT-KHTC  ngày 14/1/2022 của Bộ giáo dục về việc thông báo cơ cấu kế hoạch vốn đầu tư năm 2022;
Quyết định số 1539/QĐ-BGDĐT ngày 13/5/2021 của Bộ giáo dục về việc phê duyệt chủ trương đầu tư  Dự án đầu tư xây dựng Đại học Huế giai đoạn III;
Quyết định số 1443/QĐ-BGDĐT ngày 2/6/2020 của Bộ giáo dục về việc phê duyệt Dự án đền bù giải phóng mặt bằng của Đại học Huế.</t>
  </si>
  <si>
    <t>Quyết định số 1443/QĐ-BGDĐT ngày 2/6/2020 của Bộ Giáo dục và Đào tạo về việc phê duyệt Dự án đền bù giải phóng mặt bằng của Đại học Huế;  
Quyết định số 2149/QĐ-BGDĐT ngày 30/7/2020 của Bộ giáo dục về việc phê duyệt Dự án đầu tư xây dựng nhà làm việc và nhà thư viện của các trường thuộc Đại học Huế.</t>
  </si>
  <si>
    <t>Nghị quyết 85/NQ-HĐND ngày 28/8/2020 của HĐND tỉnh về việc thông qua dự kiến kế hoạch đầu tư công năm 2021;
Thông báo số 3316/TB-SKHĐT ngày 8/10/2020 của Sở Kế hoạch và đầu tư về việc thông báo vốn chuẩn bị đầu tư 5 năm giai đoạn 2021-2025;
Quyết định số 2508/QĐ-UBND ngày 27/10/2017 của UBND tỉnh về việc phê duyệt  dự án đầu tư xây dựng Trường trung học phổ thông Đặng Trần Côn giai đoạn 1.</t>
  </si>
  <si>
    <t>Quyết định số 3093/QĐ-UBND ngày 3/06/2015 của UBND thành phố về việc phê duyệt điều chỉnh Báo cáo kinh tế kỹ thuật xây dựng Dự án Vườn sưu tầm thực vật Huế; 
Quyết định số 1173/QĐ-UBND ngày 20/03/2018 của UBND thành phố về việc phê duyệt Kế hoạch thu hồi đất, điều tra, khảo sát, đo đạc, kiểm đếm;
Công văn 1006/UBND ngày 12/3/2020 của UBND thành phố về việc quỹ đất tái định cư để thực hiện dự án Vườn sưu tầm thực vật Huế.</t>
  </si>
  <si>
    <t>Quyết định 9551/QĐ-UBND ngày 28/12/2020 của UBND thành phố về việc phê duyệt báo cáo kinh tế kỹ thuật và kế hoạch lựa chọn nhà thầu xây dựng công trình: Dự án Chỉnh trang vỉa hè đường Trần Cao Vân (từ đường Hà Nội đến đường Bến Nghé - Đội Cung)</t>
  </si>
  <si>
    <t xml:space="preserve">    Nghị quyết số 10/NQ-HĐND ngày 26/02/2021của HĐND tỉnh về chủ trương đầu tư dự án hạ tầng kỹ thuật khu TĐC-02 và TĐC-03 thuộc khu B – Đô thị mới An Vân Dương;
   Nghị quyết số  106/NQ-HDND ngày 26/10/2022 của Hội đồng nhân dân tỉnh về việc  dự kiến phương án phân bổ kế hoạch đầu tư vốn ngân sách nhà nước năm 2023 tỉnh Thừa Thiên Huế.</t>
  </si>
  <si>
    <t>Quyết định số 3093/QĐ-UBND ngày 3/06/2015 của UBND thành phố về việc phê duyệt điều chỉnh Báo cáo kinh tế kỹ thuật xây dựng Dự án Vườn sưu tầm thực vật Huế; Quyết định số 1173/QĐ-UBND ngày 20/03/2018 của UBND thành phố về việc phê duyệt Kế hoạch thu hồi đất, điều tra, khảo sát, đo đạc, kiểm đếm; Công văn 1006/UBND ngày 12/3/2020 của UBND thành phố về việc quỹ đất tái định cư để thực hiện dự án Vườn sưu tầm thực vật Huế.</t>
  </si>
  <si>
    <t xml:space="preserve"> Nghị quyết số 07/NQ-HĐND ngày 26/02/2021 của HĐND tỉnh về chủ trương đầu tư dự án hạ tầng kỹ thuật khu tái định cư Mỹ An, xã Phú Dương, huyện Phú Vang (nay thuộc Thành phố Huế);
Nghị quyết số  106/NQ-HDND ngày 26/10/2022 của Hội đồng nhân dân tỉnh về việc  dự kiến phương án phân bổ kế hoạch đầu tư vốn ngân sách nhà nước năm 2023 tỉnh Thừa Thiên Huế.
Nghị quyết số  106/NQ-HDND ngày 26/10/2022 của Hội đồng nhân dân tỉnh về việc  dự kiến phương án phân bổ kế hoạch đầu tư vốn ngân sách nhà nước năm 2023 tỉnh Thừa Thiên Huế.</t>
  </si>
  <si>
    <t>Nghị quyết số 12/NQ-HĐND ngày 14/7/2022 của HĐND huyện Phong Điền về việc phê duyệt điều chỉnh đầu tư xây dựng Hệ thống thoát nước thải thị trấn Phong Điền.</t>
  </si>
  <si>
    <t>Nghị quyết số 86/NQ-HĐND ngày 21/11/2022 của HĐND thành phố Huế về chủ trương đầu tư dự án Hạ tầng kỹ thuật Cụm công nghiệp An Hòa giai đoạn 10 (đợt 1);
Quyết định số 9235/QĐ-UBND ngày 25/11/2022 của UBND thành phố Huế về việc phê duyệt điều chỉnh kế hoạch đầu tư công năm 2022 nguồn vốn ngân sách thành phố quản lý.</t>
  </si>
  <si>
    <t>Quyết định số 1475/QĐ-UBND ngày 24/6/2022 của UBND tỉnh Thừa Thiên Huế về việc phê duyệt dự án đầu tư Trụ sở Công an xã, thị trấn;
Công văn số 369-KL/TU ngày 06/01/2022 của Ban thường vụ tỉnh uỷ về việc quy hoạch đất an ninh trên địa bàn tỉnh Thừa Thiên Huế.</t>
  </si>
  <si>
    <t>Tuyến đường bộ ven biển qua tỉnh Thừa Thiên Huế và cầu cửa biển Thuận An  (phần diện tích bổ sung)</t>
  </si>
  <si>
    <t>Nghị quyết số 106/NQ-HĐND ngày 26/10/2022 của HĐND tỉnh về việc dự kiến phương án phân bổ kế hoạch đầu tư vốn ngân sách nhà nước năm 2023 tỉnh Thừa Thiên Huế;
Quyết định số 2594/QĐ-UBND ngày 14/102021 của UBND tỉnh về việc phê duyệt dự án đầu tư xây dựng và kế hoạch lựa chọn nhà thầu đợt 1 Kè sông Bồ qua phường Tứ Hạ, phường Hương Xuân, phường Hương Vân, thị xã Hương Trà;
Nghị quyết số 111/NQ-HĐND ngày 14/10/2021 của HĐND tỉnh về việc giao kế hoạch đầu tư công trung hạn vốn ngân sách nhà nước giai đoạn 2021-2025 tỉnh Thừa Thiên Huế; 
Quyết định số 3408/QĐ-UBND ngày 31/12/2020 của UBND tỉnh về việc phê duyệt chủ trương đầu tư dự án Kè sông Bồ qua phường Tứ Hạ, phường Hương Xuân, phường Hương Vân, thị xã Hương Trà.</t>
  </si>
  <si>
    <t>Nghị quyết số 106/NQ-HĐND ngày 26/10/2022 của HĐND tỉnh về việc dự kiến phương án phân bổ kế hoạch đầu tư vốn ngân sách nhà nước năm 2023 tỉnh Thừa Thiên Huế;
Nghị quyết số 111/NQ-HĐND ngày 14/10/2021 của HĐND tỉnh về việc giao kế hoạch đầu tư công trung hạn vốn ngân sách nhà nước giai đoạn 2021-2025 tỉnh Thừa Thiên Huế; 
Nghị quyết số 112/NQ-HĐND ngày 14/10/2021 của HĐND tỉnh về việc cho ý kiến kế hoạch đầu tư vốn ngân sách nhà nước năm 2022;
Nghị quyết số 109/NQ-HĐND ngày 14/10/2021 của HĐND tỉnh về việc điều chỉnh kế hoạch đầu tư vốn ngân sách nhà nước nguồn ngân sách địa phương năm 2021.</t>
  </si>
  <si>
    <t>Quyết định số 2056/QĐ-UBND ngày 25/8/2022 của UBND tỉnh về việc phê duyệt Dự án đầu tư Hạ tầng đô thị Phú Đa, huyện Phú Vang;
Nghị quyết số 106/NQ-HĐND ngày 26/10/2022 của HĐND tỉnh về việc dự kiến phương án phân bổ kế hoạch đầu tư vốn ngân sách nhà nước năm 2023 tỉnh Thừa Thiên Huế;
Quyết định số 2613/QĐ-UBND ngày 28/10/2022 của UBND tỉnh về việc phê duyệt kế hoạch lựa chọn nhà thầu dự án Hạ tầng đô thị Phú Đa, huyện Phú Vang.</t>
  </si>
  <si>
    <t>Nghị quyết số 110/NQ-HĐND ngày 14/10/2021 của HĐND tỉnh về việc bổ sung vốn từ nguồn tăng thu năm 2021 để đẩy nhanh tiến độ thực hiện các dự án quan trọng;
Quyết định số 571/QĐ-UBND ngày 03/3/2022 của UBND huyện về việc dự án đầu tư và kế hoạch lựa chọn nhà thầu công trình Nâng cấp, sửa chữa tuyến Hói Hà, Hói Nậy xã Phong Bình và xã Phong Chương;
Quyết định số 5246/QĐ-UBND ngày 21/9/2022 của UBND huyện về việc thu hồi đất để giải phóng mặt bằng xây dựng công trình Nâng cấp, sửa chữa tuyến Hói Hà, Hói Nậy xã Phong Bình và xã Phong Chương (đợt 2).</t>
  </si>
  <si>
    <t>Quyết định số 1583/QĐ-UBND 11/11/2020 của UBND huyện Phong Điền về việc phê duyệt báo cáo kinh tế - kỹ thuật đầu tư xây dựng công trình Hạ tầng phát triển quỹ đất khu trung tâm xã Điền Lộc;
Quyết định số 4972/QĐ-UBND ngày 30/08/2022 của  UBND huyện về việc phê duyệt phương án bồi thường hỗ trợ tái định cư khi nhà nước thu hồi đất để giải phóng mặt bằng Đầu tư xây dựng công trình Hạ tầng phát triển quỹ đất khu trung tâm xã Điền Lộc giai đoạn 1 (đợt 3);
Quyết định số 4972/QĐ-UBND ngày 30/08/2022 của  UBND huyện về việc phê duyệt phương án bồi thường hỗ trợ tái định cư khi nhà nước thu hồi đất để giải phóng mặt bằng Đầu tư xây dựng công trình Hạ tầng phát triển quỹ đất khu trung tâm xã Điền Lộc giai đoạn 1 (đợt 4).</t>
  </si>
  <si>
    <t>Quyết định số 1574/QĐ-UBND ngày 11/11/2020 của UBND huyện Phong Điền về việc phê duyệt báo cáo kinh tế - kỹ thuật đầu tư xây dựng công trình Chỉnh trang đường trục chính Phong Hải (đoạn tiếp giáp Điền Hải);
Quyết định số 4966/QĐ-UBND ngày 30/8/2022 của UBND huyện Phong Điền về việc phê duyệt Phương án bồi thường hỗ trợ và tái định cư khi nhà nước thu hồi đất để giải phóng mặt bằng đầu tư xây dựng công trình Chỉnh trang đường trục chính Phong Hải (đoạn tiếp giáp Điền Hải) (Đợt 4).</t>
  </si>
  <si>
    <t>Quyết định số 1573/QĐ-UBND ngày 11/11/2020 của UBND huyện Phong Điền về việc phê duyệt báo cáo kinh tế - kỹ thuật đầu tư xây dựng công trình Chỉnh trang đường liên xã Phong Thu - Phong Mỹ, xã Phong Thu;
Quyết định số 5243/QĐ-UBND ngày 21/09/2022 của  UBND huyện về việc phê duyệt phương án bồi thường hỗ trợ tái định cư khi nhà nước thu hồi đất để giải phóng mặt bằng Đầu tư xây dựng công trình Chỉnh trang đường liên xã Phong Thu - Phong Mỹ, xã Phong Thu (đợt 6).</t>
  </si>
  <si>
    <t>Quyết định số 1640/QĐ-UBND ngày 18/11/2020 của UBND huyện Phong Điền về việc phê duyệt báo cáo kinh tế kỹ thuật đầu tư Hạ tầng phát triển quỹ đất khu trung tâm xã;
Quyết định số 2641/QĐ-UBND ngày 04/4/2021 của UBND huyện Phong Điền về việc phê duyệt điều chỉnh kế hoạch đầu tư vốn ngân sách nhà nước năm 2022.</t>
  </si>
  <si>
    <t>Giấy phép khai thác khoáng sản số 1576/GP-BTNMT ngày 19/6/2015 của Bộ Tài nguyên và Môi trường; Giấy chứng nhận đầu tư số 31131000266, do UBND tỉnh cấp ngày 07/7/2014; Giấy chứng nhận đầu tư điều chỉnh lần thứ nhất số 7123082324 do Sở Kế hoạch và Đầu tư cấp ngày 04/12/2020;
Quyết định số 11/2014/QĐ/ĐLHN/0100 ngày 21/3/2014 của Chủ tịch Hội đồng quản trị Công ty Cổ phần xi măng Đồng Lâm về việc phê duyệt dự án đầu tư xây dựng và khai thác mỏ đá sét đen – Nhà máy xi măng Đồng Lâm.</t>
  </si>
  <si>
    <t>Quyết định số 1631/QĐ-UBND ngày 18/11/2020 và Quyết định số 2203/QĐ-UBND ngày 17/06/2021 của UBND huyện Phong Điền về việc phê duyệt báo cáo kinh tế kỹ thuật đầu tư xây dựng công trình hạ tầng khu dân cư xứ Ma Đa, xã Phong An;
Quyết định số 6335/QĐ-UBND ngày 06/12/2021 của  UBND huyện Phong Điền về việc thu hồi đất để giải phóng mặt bằng xây dựng công trình  Hạ tầng phát triển quỹ đất khu dân cư xứ Ma Đa, xã Phong An (giai đoạn 1);
Quyết định số 12062/QĐ-UBND ngày 31/12/2021 của  UBND huyện Phong Điền về việc thu hồi đất để giải phóng mặt bằng xây dựng công trình  Hạ tầng phát triển quỹ đất khu dân cư xứ Ma Đa, xã Phong An (giai đoạn 2);
Quyết định số 3367/QĐ-UBND ngày 07/06/2022 của  UBND huyện Phong Điền về việc phê duyệt phương án bồi thường hỗ trợ tái định cư khi nhà nước thu hồi đất để giải phóng mặt bằng thực hiện dự án Đầu tư xây dựng công trình Hạ tầng phát triển quỹ đất khu dân cư xứ Ma Đa (đợt 5).</t>
  </si>
  <si>
    <t>Quyết định số 433/QĐ-UBND ngày 25/2/2021 của UBND tỉnh về việc  phê duyệt kết quả lựa chọn nhà đầu tư thực hiện dự án đầu tư có sử dụng đất Khu dân cư tại khu quy hoạch LK8, LK9, CX11 và CC5, thuộc Khu A - Đô thị mới An Vân Dương, tỉnh Thừa Thiên Huế.</t>
  </si>
  <si>
    <t xml:space="preserve">
Quyết định số 1214/QĐ-UBND ngày 21/05/2021 của UBND tỉnh về việc phê duyệt điều chỉnh dự án Cầu Vân Dương;
Nghị quyết 111/NQ- HĐND ngày 14/10/2021 của HĐND tỉnh về việc giao kế hoạch đầu tư công trung hạn vốn ngân sách nhà nước giai đoạn 2021-2025 tỉnh Thừa Thiên Huế;
Quyết định số 2687/QĐ-UBND ngày 31/10/2016 của UBND tỉnh về việc phê duyệt báo cáo kinh tế kỹ thuật công trình Cầu Vân Dương.
(Đã xong công tác GPMB; còn vướng  hộ Chế Thị Tài với diện tích 132m2)</t>
  </si>
  <si>
    <t>Quyết định số 1465/QĐ-UBND ngày 22/06/2020 của UBND tỉnh về việc phê duyệt điều chỉnh dự án Cầu đường bộ Bạch Hổ qua sông Hương;
Nghị quyết 111/NQ- HĐND ngày 14/10/2021 của HĐND tỉnh về việc giao kế hoạch đầu tư công trung hạn vốn ngân sách nhà nước giai đoạn 2021-2025 tỉnh Thừa Thiên Huế.</t>
  </si>
  <si>
    <t>Quyết định số 6958/QĐ-UBND ngày 14/09/2022 của UBND thành phố về việc phê duyệt điều chỉnh bổ sung báo cáo Kinh tế kỹ thuật và kế hoạch lựa chọn nhà thầu công trình:  Đường vào phố chợ Kim Long;
Quyết định số 2329/QĐ-UBND ngày 22/04/2022 của UBND thành phố về việc tạm ứng ngân sách thành phố năm 2022 cho ngân sách phường Kim Long để phường đối ứng vốn thực hiện dự án:  Đường vào phố chợ Kim Long;
Nghị quyết số 17/NQ-HĐND ngày 24/9/2020 của HĐND thành phố Huế về chủ trương đầu tư Đường vào phố chợ Kim Long.</t>
  </si>
  <si>
    <t>Nghị quyết số 115/NQ-HĐND ngày 13/11/2020 của HĐND tỉnh về chủ trương đầu tư dự án Hạ tầng kỹ thuật khu vực Thuỷ Biều giai đoạn 1;
Thông báo số 405/TB-SKHĐT ngày 08/02/2021 của Sở kế hoạch và Đầu tư về việc thông báo giao kế hoạch đầu tư vốn ngân sách nhà nước năm 2021.</t>
  </si>
  <si>
    <t>Quyết định 1384/QĐ-UBND ngày 15/3/2022 của UBND thành phố về việc cấp ngân sách thành phố năm 2022 để thực hiện công tác chuẩn bị đầu tư các dự án;
Công văn 6482/UBND-XDCB ngày 22/7/2020 của UBND tỉnh về danh mục dự án mới dự kiến ưu tiên thực hiện trong trung hạn 2021 - 2025;
Quyết định số 1532/QĐ-UBND ngày 6/8/2015 của UBND tỉnh về việc phê duyệt danh mục dự án có sử dụng đất cần lựa chọn nhà đầu tư thuộc quy hoạch chi tiết Khu biệt thự Thủy Trường.</t>
  </si>
  <si>
    <t xml:space="preserve">Công văn số 1771/TTg-CN ngày 10/12/2018 của Thủ tướng Chính phủ về việc phê duyệt Khung chính sách về bồi thường, hỗ trợ và tái định cư thực hiện di dời dân cư, giải phóng mặt bằng tại khu vực I hệ thống kinh thành Huế;
Công văn số 222/TTg-CN ngày 24/2/2021 của Thủ tướng Chính phủ về việc điều chỉnh bổ sung và áp dụng Khung chính sách về bồi thường, hỗ trợ và tái định cư thực hiện di dời dân cư, giải phóng mặt bằng tại khu vực I hệ thống kinh thành Huế;
Quyết định 370/QĐ-UBND ngày 13/2/2019 của UBND tỉnh về việc phê duyệt đề án di dời dân cư, giải phóng mặt bằng khu vực I di tích Kinh thành Huế thuộc quần thể di tích Cố đô Huế;
Nghị Quyết số 159/NQ-HĐND ngày 7/12/2020 của Hội đồng nhân dân tỉnh về việc cho ý kiến điều chỉnh đề án di dời dân cư, giải phóng mặt bằng khu vực I di tích kinh thành Huế;
Nghị Quyết số 13/NQ-HĐND ngày 26/2/2021 của Hội đồng nhân dân tỉnh về việc điều chỉnh chủ trương đầu tư dự án Bảo tồn, tu bổ và tôn tạo hệ thống kinh thành Huế.
</t>
  </si>
  <si>
    <t>Nghị quyết số 04/NQ-HĐND ngày 26/02/2021 của HĐND tỉnh Thừa Thiên Huế về chủ trương đầu tư dự án Hệ thống thu gom, khu xử lý nước thải Cụm công nghiệp An Hòa (giai đoạn 1).</t>
  </si>
  <si>
    <t>Quyết định số 4371/QĐ-UBND ngày 2/7/2021 của UBND thành phố Huế về việc phê duyệt Dự án đầu tư và Kế hoạch lựa chọn nhà thầu (giai đoạn Thiết kế bản vẽ thi công và dự toán) xây dựng công trình: Hạ tầng kỹ thuật khu dân cư phục vụ chỉnh trang di tích Hổ Quyền - Voi Ré, phường Phường Đúc và phường Thủy Biều, thành phố Huế;
Quyết định số 3602/QĐ-UBND ngày 26/5/2022 của UBND thành phố Huế về việc về việc Cấp ngân sách thành phố năm 2022 cho Trung tâm Phát triển quỹ đất để thực hiện dự án: Hạ tầng kỹ thuật khu dân cư phục vụ chỉnh trang di tích Hổ Quyền - Voi Ré, phường Phường Đúc và phường Thủy Biều, thành phố Huế.</t>
  </si>
  <si>
    <t>Quyết định số 9541/QĐ-UBND ngày 28/12/2020 của UBND thành phố Huế về việc phê duyệt Báo cáo Kinh tế kỹ thuật và Kế hoạch lựa chọn nhà thầu xây dựng công trình: Hạ tầng kỹ thuật khu đất xen ghép Tổ 4, khu vực 2, phường An Đông, thành phố Huế.</t>
  </si>
  <si>
    <t>Quyết định số 2983/QĐ-UBND ngày 09/6/2020 của UBND thành phố Huế về việc phê duyệt Báo cáo Kinh tế kỹ thuật và Kế hoạch lựa chọn nhà thầu xây dựng công trình: Hạ tầng kỹ thuật khu đất xen ghép Tổ 9, khu vực 4, phường An Hòa, thành phố Huế.</t>
  </si>
  <si>
    <t>Quyết định số 9555/QĐ-UBND ngày 28/12/2020 của UBND thành phố Huế về việc phê duyệt Dự án đầu tư và Kế hoạch lựa chọn nhà thầu xây dựng công trình: Hạ tầng kỹ thuật khu đất xen ghép Tổ 6, khu vực 3, phường Kim Long, thành phố Huế.</t>
  </si>
  <si>
    <t>Công văn số 4715/UBND-NĐ ngày 04/6/2020 của UBND tỉnh  về việc liên quan đến Miếu thờ và đình làng thôn Nguyệt Biều.</t>
  </si>
  <si>
    <t>Nghị quyết số 105/NQ-HĐND ngày 13/11/2020 của HĐND tỉnh Thừa Thiên Huế về chủ trương đầu tư dự án Tuyến đường mặt cắt 100m nối từ đường quy hoạch mặt cắt 60m đến đường quy hoạch mặt cắt 36m thuộc khu B đô thị mới An Vân Dương.</t>
  </si>
  <si>
    <t xml:space="preserve">Quyết định số 362/QĐ-UBND -XD ngày 30/10/2019 của UBND phường Thủy Dương về việc phê duyệt Báo cáo kinh tế kỹ thuật đầu tư xây dựng công trình Đấu nối đường gom từ Dương Thiệu Tước đến đường Phùng Quán. </t>
  </si>
  <si>
    <t>Quyết định số 4189/QĐ-UBND ngày 30/12/2021 của UBND huyện Phú Lộc  về việc giao kế hoạch vốn đầu tư và vốn sự nghiệp có tính chất đầu tư năm 2022 thuộc ngân sách huyện quản lý;
Quyết định số 4005/QĐ-UBND ngày 10/12/2020 của UBND huyện Phú Lộc Về việc phê duyệt báo cáo kinh tế kỹ thuật đầu tư xây dựng công trình  Hạ tầng khu quy hoạch 01 Diêm Trường 2, xã Vinh Hưng - Hạng mục: Đường giao thông, hệ thống cấp thoát nước, điện chiếu sáng, cắm mốc phân lô.</t>
  </si>
  <si>
    <t>Quyết định số 63/QĐ-UBND ngày 11/01/2021 của UBND tỉnh Thừa Thiên Huế về việc phê duyệt chủ trương đầu tư dự án Chỉnh trang vỉa hè, cây xanh trung tâm huyện Nam Đông;
Thông báo số 405/TB-SKHĐT ngày 08/02/2021 của Sở Kế hoạch và Đầu tư về việc giao kế hoạch đầu tư vốn ngân sách nhà nước năm 2021 (các dự án chuẩn bị đầu tư), nguồn vốn: ngân sách tỉnh quản lý;
Quyết định số 1507/QĐ-UBND ngày 23/06/2021 của UBND tỉnh Thừa Thiên Huế về việc phê duyệt chủ trương đầu tư dự án Chỉnh trang vỉa hè, cây xanh trung tâm huyện Nam Đông.</t>
  </si>
  <si>
    <t>Quyết định số 899/QĐ-UBND ngày 09/04/2022 của UBND tỉnh về việc phê duyệt báo cáo kinh tế kỹ thuật đầu tư xây dựng công trình Kè chống sạt lở bờ sông Tả Trạch đoạn từ Trung tâm Y tế huyện Nam Đông đến cầu Lê Nô, huyện Nam Đông.</t>
  </si>
  <si>
    <t>Quyết định số 1157/QĐ-UBND ngày 17/11/2020 của UBND huyện Nam Đông về việc phê duyệt báo cáo kinh tế kỹ thuật đầu tư xây dựng công trình Đường dân sinh thôn 1.</t>
  </si>
  <si>
    <t>Nghị quyết số 17/NQ-HĐND ngày 06/10/2020 của HĐND huyện Nam Đông về Chủ trương đầu tư công trình: Hạ tầng khu quy hoạch dân cư thôn 10, xã Hương Xuân;
Thông báo Số: 154/TB-UBND ngày 30/11/2021 của UBND huyện về Chủ trương thu hồi đất để thực hiện giải phóng mặt bằng dự án đầu tư công trình: Hạ tầng khu quy hoạch dân cư thôn 10, xã Hương Xuân.</t>
  </si>
  <si>
    <t xml:space="preserve"> Quyết định số 3264/QĐ-UBND ngày 13/12/2021 của UBND tỉnh Thừa Thiên Huế về việc phê duyệt chấp thuận chủ trương đầu tư đồng thời chấp thuận nhà đầu tư dự án Nhà ở xã hội tại khu đất XH6 thuộc Khu E - Khu đô thị mới An Vân Dương, tỉnh Thừa Thiên Huế;
 Quyết định số 2875/QĐ-UBND ngày 13/11/2020 của UBND tỉnh Thừa Thiên Huế về việc tổ chức thực hiện dự án Nhà ở xã hội tại khu đất XH6 thuộc Khu E - Khu đô thị mới An Vân Dương, tỉnh Thừa Thiên Huế.</t>
  </si>
  <si>
    <t>Quyết định số 3264/QĐ-UBND ngày 13/12/2021 của UBND tỉnh Thừa Thiên Huế về việc phê duyệt chấp thuận chủ trương đầu tư đồng thời chấp thuận nhà đầu tư dự án Nhà ở xã hội tại khu đất XH6 thuộc Khu E - Khu đô thị mới An Vân Dương, tỉnh Thừa Thiên Huế;
 Quyết định số 2875/QĐ-UBND ngày 13/11/2020 của UBND tỉnh Thừa Thiên Huế về việc tổ chức thực hiện dự án Nhà ở xã hội tại khu đất XH6 thuộc Khu E - Khu đô thị mới An Vân Dương, tỉnh Thừa Thiên Huế.</t>
  </si>
  <si>
    <t>Quyết định số 208/QĐ-UBND ngày 30/9/2021 của UBND xã Phong Hiền về việc phê duyệt báo cáo kinh tế kỹ thuật xây dựng công trình Quy hoạch và đầu tư hạ tầng nghĩa trang nghĩa địa Triều Dương;
Công văn 11784/UBND-XD ngày 28/12/2020 của UBND tỉnh về việc nghiên cứu đầu tư Nghĩa trang nhân dân trên địa bàn xã Phong Hiền, huyện Phong Điền;
Công văn 3893/SXD-PTĐT&amp;HTKT ngày 04/12/2020 của Sở Xây dựng về việc kế hoạch sử dụng đất khai thác khoáng sản cát trắng tại xã Phong Hiền (liên quan đến nhu cầu đất nghĩa trang nghĩa địa tại Phong Hiền và địa phương lân cận).</t>
  </si>
  <si>
    <t>Thông báo số 91/TB-UBND ngày 18/4/2019 của UBND huyện Phong Điền về thông báo thu hồi đất để giải phóng mặt bằng thực hiện dự án đầu tư Đường vào nhà máy chế biến bột cát thạch anh ít sắt chất lượng cao huyện Phong Điền;
Quyết định số 4568/QĐ-UBND ngày 25/7/2022 của  UBND huyện về việc phê duyệt phương án bồi thường hỗ trợ tái định cư khi nhà nước thu hồi đất để giải phóng mặt bằng thực hiện dự án Đường vào nhà máy chế biến bột cát thạch anh ít sắt chất lượng cao huyện Phong Điền (đợt 10 - hạng mục lăng mộ).</t>
  </si>
  <si>
    <t>Quyết định số 5501/QĐ-BYT ngày 30/11/2021 của Bộ Y tế  về việc phê duyệt chủ trương Dự án Đầu tư xây dựng, cải tạo và mở rộng Bệnh viện Trung ương Huế cơ sở 2.</t>
  </si>
  <si>
    <t>Nghị quyết số 04/NQ-HĐND ngày 20/01/2022 của Hội đồng nhân dân huyện Phong Điền về chủ trương đầu tư xây dựng dự án Hạ tầng phát triển quỹ đất thôn 6, xã Điền Hòa; 
Quyết định số 10117/QĐ-UBND ngày 28/12/2021 của UBND huyện về việc giao kế hoạch đầu tư vốn ngân sách nhà nước năm 2022; 
Văn bản số 1314/SXD-QHKT ngày 18/4/2022 của Sở Xây dựng về việc tham gia ý kiến thỏa thuận phương án: Hạ tầng phát triển quỹ đất thôn 6, xã Điền Hòa .</t>
  </si>
  <si>
    <t>Quyết định số 4745/QĐ-UBND ngày 11/11/2021 của UBND huyện Phong Điền về việc phê duyệt Báo cáo kinh tế - kỹ thuật công trình Đường giao thông liên thôn kết hợp phát triển sản xuất Thanh Hương Tây - Thanh Hương Đông;
Quyết định số 4895/QĐ-UBND ngày 23/8/2022 của UBND huyện Phong Điền về việc giao kế hoạch vốn đầu tư phát triển nguồn ngân sách nhà nước thực hiện chương trình mục tiêu quốc gia năm 2022.</t>
  </si>
  <si>
    <t>Quyết định số 104/QĐ-UBND ngày 18/5/2022 của UBND xã Phong Hiền phê duyệt Báo cáo kinh tế kỹ thuật và kế hoạch lựa chọn nhà thầu đầu tư xây dựng công trình Chỉnh trang tuyến đường từ thôn Gia Viên đến thôn Sơn Tùng, xã Phong Hiền;
Quyết định số 113/QĐ-UBND ngày 07/6/2022 của UBND xã Phong Hiền về việc bổ sung phân bổ nguồn vốn xây dựng cơ bản năm 2022 từ nguồn chuyển nguồn tiền sử dụng đất năm 2021 (đợt 1) để đầu tư xây dựng công trình: Chỉnh trang tuyến đường từ thôn Gia Viên đến thôn Sơn Tùng, xã Phong Hiền;
Thông báo  số 168/TB-UBND ngày 6/9/2022 của UBND huyện về thông báo thu hồi đất để giải phóng mặt bằng tư xây dựng công trình Chỉnh trang tuyến đường từ thôn Gia Viên đến thôn Sơn Tùng, xã Phong Hiền.</t>
  </si>
  <si>
    <t>Quyết định số 122/QĐ-UBND ngày 16/5/2022 của UBND xã Phong Thu về việc phê duyệt Báo cáo kinh tế - kỹ thuật và Kế hoạch lựa chọn nhà thầu đầu tư xây dựng công trình Hạ tầng khu dân cư Đông Lái, xã Phong Thu, huyện Phong Điền (giai đoạn 1);
Thông báo số 141/TB-UBND ngày 25/5/2022 của UBND xã Phong Thu về việc thông báo bố trí vốn đầu tư xây dựng cơ bản năm 2022;
Văn bản số 5132/SXD-QHKT ngày 31/12/2021 của Sở Xây dựng thống nhất phương án tổng mặt bằng;
Thông báo số 137/TB-UBND ngày 08/09/2022 của UBND huyện Phong Điền về thông báo thu hồi đất để giải phóng mặt bằng xây dựng công trình Hạ tầng khu dân cư Đông Lái, xã Phong Thu, huyện Phong Điền (giai đoạn 1).</t>
  </si>
  <si>
    <t>Nghị quyết số 40/NQ-HĐND ngày 16 tháng 12 năm 2021 của Hội đồng nhân dân huyện Phong Điền về chủ trương đầu tư xây dựng dự án Đường trục chính trung tâm thị trấn Phong Điền (giai đoạn 2);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t>
  </si>
  <si>
    <t xml:space="preserve">Nghị quyết số 03/NQ-HĐND ngày 20/01/2022 của Hội đồng nhân dân huyện Phong Điền về chủ trương đầu tư xây dựng dự án Chỉnh trang khu trung tâm An Lỗ;
Quyết định số 10117/QĐ-UBND ngày 28/12/2021 của UBND huyện Phong Điền về việc giao kế hoạch đầu tư vốn ngân sách nhà nước năm 2022;
Thông báo  số 117/TB-UBND ngày 06/7/2022 của UBND huyện về thông báo thu hồi đất để giải phóng mặt bằng đầu tư công trình Chỉnh trang khu trung tâm An Lỗ. </t>
  </si>
  <si>
    <t xml:space="preserve"> Quyết định số 2633/QĐ-UBND ngày 04/4/2022 của UBND huyện Phong Điền về việc phê duyệt chủ trương đầu tư xây dựng dự án Chỉnh trang khu trung tâm Phong Hòa;
Quyết định số 1990/QĐ-UBND ngày 23/5/2022 của UBND huyện  Phong Điền về bố trí vốn xây dựng cơ bản năm 2022;
Thông báo số 157/TB-UBND ngày 22/8/2022 của UBND huyện Phong Điền về thông báo thu hồi đất để giải phóng mặt bằng xây dựng công trình Chỉnh trang khu trung tâm Phong Hòa.</t>
  </si>
  <si>
    <t>Quyết định số 67/QĐ-UBND ngày 10/05/2021 của UBND xã Điền Môn về phê duyệt chủ trương đầu tư xây dựng công trình: hạ tầng khu dân cư Trung tâm thương mại thôn 2 Kế Môn, xã Điền Môn;
Công văn số 707/SXD-QHKT ngày 18/03/2020 của Sở Xây dựng về việc tham gia ý kiến về phương án tổng thể mặt bằng quy hoạch phân lô đất ở dân cư trung tâm thương mại thôn 2 Kế Môn;
Quyết định số 53/QĐ-UBND ngày 04/05/2022 của UBND xã Điền Môn về việc phân bổ nguồn vốn về nguồn chi chuyển nguồn năm 2021 sang năm 2022.</t>
  </si>
  <si>
    <t>Nghị quyết số 40/NQ-HĐND ngày 16/12/2021 của HĐND huyện Phong Điền về chủ trương đầu tư xây dựng dự án Đường trục chính trung tâm thị trấn Phong Điền (giai đoạn 2);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t>
  </si>
  <si>
    <t>Nghị quyết số 05/NQ-HĐND ngày 20/01/2022 của Hội đồng nhân dân huyện Phong Điền về chủ trương đầu tư xây dựng dự án Chỉnh trang khu trung tâm thị trấn Phong Điền;
Quyết định số 10117/QĐ-UBND ngày 28/12/2021 của UBND huyện Phong Điền về việc giao kế hoạch đầu tư vốn ngân sách nhà nước năm 2022;
Thông báo số 135/TB-UBND ngày 26/07/2022 của UBND huyện Phong Điền về thông báo thu hồi đất để giải phóng mặt bằng thực hiện dự án Chỉnh trang khu trung tâm thị trấn Phong Điền.</t>
  </si>
  <si>
    <t>Nghị quyết số 09/NQ-HĐND ngày 20/01/2022 của Hội đồng nhân dân huyện Phong Điền về chủ trương đầu tư xây dựng dự án Chỉnh trang khu trung tâm Điền Lộc;
Quyết định số 10117/QĐ-UBND ngày 28/12/2021 của UBND huyện Phong Điền về việc giao kế hoạch đầu tư vốn ngân sách nhà nước năm 2022.</t>
  </si>
  <si>
    <t>Quyết định số 1685/QĐ-UBND ngày 25/01/2022 của UBND huyện Phong Điền về việc phê duyệt chủ trương đầu tư xây dựng công trình Mở rộng đường từ độn Hóc đi Quốc Lộ 1A- Km23, xã Phong An;
Quyết định số 2533/QĐ-UBND ngày 18/03/2022 của UBND huyện Phong Điền về việc phê duyệt Báo cáo kinh tế - kỹ thuật và Kế hoạch lựa chọn nhà thầu;
Thông báo  số 81/TB-UBND ngày 6/5/2022 của UBND huyện về thông báo thu hồi đất để giải phóng mặt bằng tư xây dựng công trình Mở rộng đường từ độn Hóc đi Quốc Lộ 1A- Km23, xã Phong An.</t>
  </si>
  <si>
    <t>Nghị quyết số 43/NQ-HĐND ngày 16/12/2021 của HĐND huyện Phong Điền về chủ trương đầu tư xây dựng dự án Hạ tầng phát triển quỹ đất khu dân cư khu vực Hạ Cảng, thị trấn Phong Điền;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Văn bản số 324/SXD-QHKT ngày 26/01/2022 của Sở Xây dựng về việc tham gia ý kiến thỏa thuận phương án tổng mặt bằng dự án Hạ tầng phát triển quỹ đất khu dân cư khu vực Hạ Cảng, thị trấn Phong Điền.</t>
  </si>
  <si>
    <t>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Văn bản số 325/SXD-QHKT ngày 26/01/2022 của Sở Xây dựng về việc tham gia ý kiến thỏa thuận phương án tổng mặt bằng dự án Hạ tầng phát triển quỹ đất khu dân cư Trạch Thượng 2, thị trấn Phong Điền;
Quyết định số 5629/QĐ-UBND ngày 24/10/2022 của UBND huyện về việc thu hồi đất giải phóng mặt bằng xây dựng công trình Hạ tầng phát triển quỹ đất khu dân cư Trạch Thượng 2, thị trấn Phong Điền (Đợt 1)</t>
  </si>
  <si>
    <t>Quyết định số 1460/QĐ-UBND ngày 10/01/2022 của UBND huyện Phong Điền về phê duyệt chủ trương đầu tư xây dựng dự án Hạ tầng phát triển quỹ đất khu quy hoạch trung tâm xã Điền Hương (giai đoạn 1);
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Quyết định số 5370/QĐ-UBND ngày 27/9/2022 của UBND tỉnh về việc thu hồi đất giải phóng mặt bằng xây dựng công trình Hạ tầng phát triển quỹ đất khu quy hoạch trung tâm xã Điền Hương (giai đoạn 1), xã Điền Hương.</t>
  </si>
  <si>
    <t>Quyết định số 201/QĐ-UBND ngày 25/01/2021 của UBND tỉnh về việc phê duyệt chủ trương đầu tư dự án Hệ thống trạm bơm (Vụng Trẹn, xã Quảng Vinh; Xuân Tùy, Pheo, xã Quảng An), huyện Quảng Điền;
Quyết định số 2824/QĐ-UBND ngày 22/11/2022 của UBND tỉnh về việc phê duyệt kế hoạch lựa chọn nhà thầu đợt 1 công trình Hệ thống trạm bơm (Vụng Trẹn, xã Quảng Vinh; Xuân Tùy, Pheo, xã Quảng An), huyện Quảng Điền;
Nghị quyết số 106/NQ- HĐND ngày 26/10/2022 của HĐND tỉnh về việc dự kiến phương án phân bổ kế hoạch đầu tư vốn ngân sách nhà nước năm 2023 tỉnh Thừa Thiên Huế.</t>
  </si>
  <si>
    <t>Quyết định số 15/QĐ-UBND ngày 11/01/2022 của UBND thị xã Hương Trà về việc phê duyệt báo cáo kinh tế kỹ thuật dự án Nâng cấp, mở rộng đường trục chính thôn Bình Dương, xã Hương Bình;
Thông báo số 3459/TB-UBND ngày 14/11/2022 của UBND thị xã Hương Trà về việc phân bổ kinh phí đầu tư công từ nguồn vốn tỉnh phân cấp cho thị xã quản lý, nguồn vốn kiến thiết thị chính, nguồn thu tiền sử dụng đất năm 2022 (đợt 18) (trong đó giao KH vốn năm 2022 cho dự án là 1,0 tỷ đồng);
Thông báo số 284/TB-UBND ngày 25/01/2022 của UBND thị xã Hương Trà về việc phân bổ kinh phí đầu tư công từ nguồn vốn tỉnh phân cấp cho thị xã quản lý, nguồn vốn phân bổ theo tiêu chí (Nghị quyết 05 HĐND tỉnh), nguồn vốn kiến thiết thị chính, nguồn thu tiền sử dụng đất năm 2022 (đợt 1) (trong đó giao KH vốn năm 2022 cho dự án là 1,3 tỷ đồng).</t>
  </si>
  <si>
    <t xml:space="preserve">Quyết định số 1487/QĐ-CQLĐBII ngày 01/11/2021 của Cục Quản lý đường bộ II về việc  phê duyệt báo cáo kinh tế kỹ thuật đầu tư xây dựng công trình Xử lý các điểm thường xuyên ngập lụt đoạn Km20+400- Km21+100, Quốc lộ 49 tỉnh Thừa Thiên Huế ; 
Công văn số 10307/UBND-GT ngày 30/10/2021 của UBND tỉnh Thừa Thiên Huế về việc  cam kết giải phóng mặt bằng đảm bảo tiến độ thi công công dự án xử lý các điểm thường xuyên ngập lụt đoạn Km20+400-Km21+100, Quốc lộ 49 tỉnh Thừa Thiên Huế. </t>
  </si>
  <si>
    <t>Công văn số 4298/UBND-XD  ngày 20/7/2021 của UBND thành phố về việc triển khai thực hiện Thông báo số 281/TB-UBND ngày 30/6/2021 của UBND tỉnh;
Nghị quyết số 38/NQ-HĐND ngày 11/10/2021 về việc Thống nhất bổ sung dự kiến danh mục kế hoạch đầu tư công trung hạn giai đoạn 2021-2025 và giao UBND thành phố Huế quyết định chủ trương đầu tư dự án.</t>
  </si>
  <si>
    <t>Văn bản số 222/TTg-CN ngày 24/2/2021 của Thủ tướng Chính phủ về việc điều chỉnh, bổ sung và áp dụng Khung chính sách về bồi thường, hỗ trợ và tái định cư thực hiện di dời dân cư, giải phóng mặt bằng tại khu vực I hệ thống kinh thành Huế;
Nghị quyết 159/NQ-HĐND ngày 07/12/2020 về việc cho ý kiến điều chỉnh Đề án di dời dân cư, giải phóng mặt bằng khu vực 1 di tích Kinh thành Huế;
Quyết định 370/QĐ-UBND ngày 13/2/2019 của UBND tỉnh về việc phê duyệt đề án di dời dân cư, giải phóng mặt bằng khu vực I di tích Kinh thành Huế thuộc quần thể di tích Cố đô Huế;
Thông báo số 310/TB-UBND ngày 29/8/2019 của UBND tỉnh về Kết luận của Chủ tịch UBND tỉnh tại cuộc họp nghe báo cáo tiến độ đầu tư các khu tái định cư; bồi thường, giải phóng mặt bằng, di dời dân cư khu vực di tích Kinh thành Huế.
( Đã GPMB xong phần diện tích 17,62 ha; tiếp tục thực thực hiện GPMB phần diện tích 0,25 ha còn lại)</t>
  </si>
  <si>
    <t xml:space="preserve">Văn bản số 222/TTg-CN ngày 24/2/2021 của Thủ tướng Chính phủ về việc điều chỉnh, bổ sung và áp dụng Khung chính sách về bồi thường, hỗ trợ và tái định cư thực hiện di dời dân cư, giải phóng mặt bằng tại khu vực I hệ thống kinh thành Huế;
Nghị quyết 159/NQ-HĐND ngày 07/12/2020 về việc cho ý kiến điều chỉnh Đề án di dời dân cư, giải phóng mặt bằng khu vực 1 di tích Kinh thành Huế;
Quyết định 370/QĐ-UBND ngày 13/2/2019 của UBND tỉnh về việc phê duyệt đề án di dời dân cư, giải phóng mặt bằng khu vực I di tích Kinh thành Huế thuộc quần thể di tích Cố đô Huế;
Thông báo số 310/TB-UBND ngày 29/8/2019 của UBND tỉnh về Kết luận của Chủ tịch UBND tỉnh tại cuộc họp nghe báo cáo tiến độ đầu tư các khu tái định cư; bồi thường, giải phóng mặt bằng, di dời dân cư khu vực di tích Kinh thành Huế.
Đã GPMB phần diện tích 16,5 ha ở khu vực Eo Bầu, hộ thành hào và Tuyến phòng lộ;  phần diện tích 11 ha chưa bàn giao mặt bằng. </t>
  </si>
  <si>
    <t>Quyết định 1443/QĐ-BGDĐT ngày 2/6/2020 của Bộ giáo dục về việc phê duyệt Dự án đền bù giải phóng mặt bằng của Đại học Huế;
Công văn số 5763/BGD ĐT-KHTC ngày 31/12/2020 của Bộ giáo dục và đào tạo về việc thông báo cơ cấu kế hoạch vốn đầu tư năm 2021.</t>
  </si>
  <si>
    <t>Quyết định số 2177/QĐ-UBND ngày 9/9/2022 của UBND tỉnh về việc phê duyệt Dự án đầu tư và kế hoạch lựa chọn nhà thầu Dự án đường Nguyễn Hoàng và cầu Vượt sông Hương;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'Nghị quyết số 70/NQ-HĐND ngày 14/7/2022 của HĐND tỉnh Thừa Thiên Huế về việc phê duyệt điều chỉnh chủ trương đầu tư dự án đường Nguyễn Hoàng và cầu vượt sông Hương;
Nghị quyết số 170/NQ-HĐND ngày 23/12/2020 của HĐND tỉnh Thừa Thiên Huế về phê duyệt chủ trương đầu tư Dự án đường Nguyễn Hoàng và cầu Vượt sông Hương.</t>
  </si>
  <si>
    <t>Quyết định 2012/QĐ-UBND ngày 16/8/2021 của UBND tỉnh về việc phê duyệt Dự án đầu tư Tuyến đường bộ ven biển qua tỉnh Thừa Thiên Huế và cầu qua cửa Thuận An;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Thông báo số 3396/TB-SKHĐT ngày 29/9/2021 của Sở kế hoạch và đầu tư về việc giao nguồn vốn ngân sách nhà nước năm 2021;
Công văn 8463/UBND-GT ngày 9/8/2022 của UBND tỉnh về việc thống nhất PA GPMB, đầu tư khu đất sân bay dã chiến Thuận An;
Công văn 2408/SKHĐT-ĐTTĐ ngày 23/6/2022 của Sở KH-ĐT về việc phương án thực hiện khu đất sân bay dã chiến Thuận An.</t>
  </si>
  <si>
    <t>Kết luận số 256-KL/TU của Tỉnh ủy Thừa Thiên Huế về chủ trương kêu gọi đầu tư 1 số dự án tại khu vực nút giao vòng xuyến đường Võ Nguyên Giáp - Tố Hữu;
Kế hoạch số 333/KH-UBND ngày 26/10/2021 của UBND tỉnh về việc triển khai hỗ trợ thủ tục lựa chọn nhà đầu tư có sử dụng đất thực hiện dự án Tổ hợp thương mại dịch vụ kết hợp nhà ở gồm các khu đất có ký hiệu TM4, OTM6, LK16, LK17, CC12, CX2 tại nút giao vòng xuyến Võ Nguyên Giáp – Tố Hữu;
Quyết định số 1620/QĐ-UBND ngày 11/7/2022 của UBND tỉnh về việc phê duyệt kết quả mời quan tâm dự án Tổ hợp thương mại dịch vụ kết hợp nhà ở gồm các khu đất có ký hiệu OTM4, OTM6, LK16, LK17, CC12, CX2 tại nút giao vòng xuyến Võ Nguyên Giáp – Tố Hữu.</t>
  </si>
  <si>
    <t>Công văn số 1287/TTg-NN ngày 24/9/2018 của Thủ tướng Chính phủ về việc chuyển mục đích sử dụng đất trồng lúa để thực hiện dự án trên địa bàn tỉnh thừa thiên Huế;
Quyết định số 3367/QĐ-UBND ngày 23/12/2021 của UBND tỉnh về việc phê duyệt điều chỉnh chấp thuận chủ trương đầu tư dự án Khu phức hợp Thủy Vân (giai đoạn 2, thuộc Khu đô thị  mới An Vân Dương).</t>
  </si>
  <si>
    <t>Quyết định số 1051/QĐ-UBND ngày 26/2/2022 của UBND Thành phố về việc phê duyệt dự án đầu tư và kế hoạch lựa chọn nhà thầu (giai đoạn Thiết kế bản vẽ thi công và dự toán) xây dựng công trình: Hạ tầng kỹ thuật Khu dân cư TĐC8 tại Khu B - Khu đô thị mới An Vân Dương;
Nghị quyết số 66/NQ-HĐND ngày 29/11/2021 của HĐND thành phố Huế về chủ trương đầu tư dự án Hạ tầng kỹ thuật khu dân cư TĐC8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</si>
  <si>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1741/QĐ-UBND ngày 25/3/2022 của UBND Thành phố về việc phê duyệt dự án đầu tư và kế hoạch lựa chọn nhà thầu (giai đoạn Thiết kế bản vẽ thi công và dự toán) xây dựng công trình: Hạ tầng kỹ thuật Khu dân cư TĐC9 tại Khu B - Khu đô thị mới An Vân Dương;
Nghị quyết số 68/NQ-HĐND ngày 29/11/2021 của HĐND thành phố Huế về chủ trương đầu tư dự án Hạ tầng kỹ thuật khu dân cư TĐC9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</si>
  <si>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1346/QĐ-UBND ngày 10/03/2022 của UBND thành phố Huế về việc phê duyệt dự án đầu tư và kế hoạch lựa chọn nhà thầu (giai đoạn thiết kế bản vẽ thi công và dự toán) xây dựng công trình Nâng cấp, mở rộng đường Bà Triệu;
Nghị quyết số 78/NQ-HĐND ngày 29/11/2021 của HĐND thành phố Huế về chủ trương đầu tư dự án nâng cấp, mở rộng đường Bà Triệu;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</si>
  <si>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4112/QĐ-UBND ngày 17/6/2022 của UBND Thành phố về việc phê duyệt dự án đầu tư và kế hoạch lựa chọn nhà thầu (giai đoạn thiết kế bản vẽ thi công và dự toán) xây dựng công trình Dự án cầu và đường 26m (đường Điềm Phùng Thị) nối đến đường quy hoạch 36m;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89/NQ-HĐND ngày 24/12/2021 của HĐND thành phố Huế về chủ trương đầu tư dự án Cầu và đường 26m (đường Điềm Phùng Thị) nối đến đường Quy Hoạch 36m.</t>
  </si>
  <si>
    <t>Quyết định số 344/QĐ-UBND ngày 05/02/2021 của UBND tỉnh Thừa Thiên Huế về việc phê duyệt phương án chuyển đổi mô hình quản lý, kinh doanh khai thác chợ Cống, phường Xuân Phú, thành phố Huế;
Công văn số 4091/UBND-XTĐT ngày 19/5/2021 của UBND tỉnh Thừa Thiên Huế về việc thống nhất danh mục dự án làm cơ sở để lập hồ sơ đề nghị chấp thuận chủ trương đầu tư.</t>
  </si>
  <si>
    <t>Nghị quyết số 05/NQ-HĐND ngày 25/2/2022 của Hội đồng nhân dân thành phố Huế về chủ trương đầu tư dự án:Tuyến giao thông N7 thuộc Khu A – Khu đô thị mới An Vân Dương, phường An Đông;
Quyết định 1384/QĐ-UBND ngày 15/3/2022 của UBND thành phố về việc cấp ngân sách thành phố năm 2022 để thực hiện công tác chuẩn bị đầu tư các dự án;
Thông báo 1966/TB-TCKH ngày 31/12/2021 của Phòng TC-KH thành phố về việc giao kế hoạch vốn đầu tư công năm 2022.</t>
  </si>
  <si>
    <t>Quyết định 5050/QĐ-UBND ngày 14/7/2022 của UBND thành phố về việc phê duyệt báo cáo Kinh tế kỹ thuật và kế hoạch lựa chọn nhà thầu xây dựng công trình: Đường vào lăng Trường Thái (chúa Nguyễn Phúc Khoát);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</si>
  <si>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 xml:space="preserve">Quyết định 5047/QĐ-UBND ngày 14/7/2022 của UBND thành phố về việc phê duyệt báo cáo Kinh tế kỹ thuật và kế hoạch lựa chọn nhà thầu xây dựng công trình: Đường vào lăng Trường Mậu (chúa Nguyễn Phúc Thái);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 </t>
  </si>
  <si>
    <t>Quyết định 5281/QĐ-UBND ngày 25/7/2022 của UBND thành phố về việc phê duyệt báo cáo Kinh tế kỹ thuật và kế hoạch lựa chọn nhà thầu xây dựng công trình:Đường vào lăng Trường Diên (chúa Nguyễn Phúc Lan);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</si>
  <si>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Quyết định 5049/QĐ-UBND ngày 14/7/2022 của UBND thành phố về việc phê duyệt báo cáo Kinh tế kỹ thuật và kế hoạch lựa chọn nhà thầu xây dựng công trình:Đường vào lăng Trường Hưng (chúa Nguyễn Phúc Tần);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</si>
  <si>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Quyết định 5281/QĐ-UBND ngày 27/7/2022 của UBND thành phố về việc phê duyệt báo cáo Kinh tế kỹ thuật và kế hoạch lựa chọn nhà thầu xây dựng công trình:Đường vào lăng Trường Thiệu (chúa Nguyễn Phúc Thuần);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</si>
  <si>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Quyết định 5048/QĐ-UBND ngày 14/7/2022 của UBND thành phố về việc phê duyệt báo cáo Kinh tế kỹ thuật và kế hoạch lựa chọn nhà thầu xây dựng công trình: Đường vào lăng Trường Diễn (chúa Nguyễn Phúc Nguyên);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</si>
  <si>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Nghị quyết số 07/NQ-HĐND ngày 16/4/2021 của HĐND thành phố Huế về chủ trương đầu tư dự án Hạ tầng kỹ thuật khu đất xen ghép Tổ 14, khu vực 4, phường Hương Long, thành phố Huế;
Thông báo số 1966/TB-TCKH ngày 31/12/2021 của Phòng Tài chính - Kế hoạch Thành phố về việc giao kế hoạch vốn đầu tư công năm 2022.</t>
  </si>
  <si>
    <t>Nghị quyết số 16/NQ-HĐND ngày 24 tháng 12 năm 2021 của Hội đồng Nhân dân tỉnh Thừa Thiên Huế về việc phê duyệt chủ trương đầu tư dự án Khu Tái định cư B5 thuộc Hạ tầng khu đô thị mới Thuận An;
Thông báo số 1114/TB-SKHĐT ngày 01/4/2022 của Sở Kế hoạch và Đầu tư tỉnh về việc kéo dài thời gian thực hiện và giải ngân kế hoạch vốn ngân sách tỉnh năm 2021 chưa giải ngân hết sang năm 2022;
Công văn số 1548/SKHĐT-ĐTTĐ ngày 28/4/2022 của Sở Kế hoạch và Đầu tư tỉnh về việc triển khai hoàn tất các thủ tục chuẩn bị đầu tư các dự án sử dụng nguồn vốn tăng thu ngân sách tỉnh năm 2021.</t>
  </si>
  <si>
    <t>Nghị quyết 19/NQ-HĐND ngày 01/6/2022 của Hội đồng Nhân dân thành phố Huế về chủ trương đầu tư dự án: Khu dân cư xen ghép tại khu đất CTR9 và CTR10 thuộc Khu A – Khu đô thị mới An Vân Dương, phường An Đông; 
Quyết định số 1384/QĐ-UBND ngày 15/3/2022 của UBND thành phố Huế về việc cấp ngân sách thành phố năm 2022 để thực hiện công tác chuẩn bị đầu tư các dự án.</t>
  </si>
  <si>
    <t>Nghị quyết số 33/NQ-HĐND ngày 15/5/2021 của HĐND tỉnh về chủ trương đầu tư dự án Trung tâm kiểm soát bệnh tật tỉnh Thừa Thiên Huế;
Nghị quyết số 93/NQ-HĐND ngày 07/9/2022 của HĐND tỉnh về điều chỉnh chủ trương đầu tư dự án Đầu tư xây dựng Trung tâm Kiểm soát bệnh tật (CDC) tỉnh Thừa Thiên Huế;
Quyết định số 1966/QĐ-UBND ngày 17/8/2022 của UBND tỉnh về việc phê duyệt điều chỉnh (cục bộ) đồ án Điều chỉnh và mở rộng quy hoạch chi tiết khu dân cư phía Bắc, phường Hương Sơ và An Hoà, thành phố Huế (đối với các khu đất có ký hiệu YT02, YT05 và CC13);
Công văn số 5566/UBND-XDCB ngày 02/6/2022 về việc đẩy nhanh tiến độ chuẩn bị đầu tư các lĩnh vực y tế thuộc Chương trình phục hồi và phát triển kinh tế - xã hội;
Công văn số 681/TTg-KTTH ngày 01/8/2022 của Thủ tướng Chính phủ về việc thông báo danh mục và mức vốn cho các nhiệm vụ, dự án thuộc Chương trình phục hồi và phát triển kinh tế - xã hội (đợt 2).</t>
  </si>
  <si>
    <t>Quyết định số 411/QĐ- UBND ngày 02/3/2022 của UBND thị xã Hương Thủy về việc phê duyệt Báo cáo kinh tế kỹ thuật đầu tư xây dựng công trình San nền, tường rào, nhà bếp ăn Trường Mầm non Thủy Lương.</t>
  </si>
  <si>
    <t>Quyết định số 2742/QĐ-UBND ngày 29/10/2020 của UBND tỉnh về việc phê duyệt kết quả lựa chọn nhà đầu tư thực hiện dự án đầu tư có sử dụng đất Khu đô thị phía Đông đường Thủy Dương - Thuận An;
Quyết định số 2463/QĐ-UBND ngày 01/10/2021 của UBND tỉnh đã phê duyệt đồ án quy hoạch chi tiết Khu đô thị phía Đông đường Thủy Dương – Thuận An, thuộc khu E – Khu Đô thị mới An Vân Dương;
Công văn số 3696/UBND-QHXD ngày 15/4/2022 của UBND tỉnh Thừa Thiên Huế về việc điều chỉnh quy mô thực hiện dự án Khu đô thị phía Đông đường Thủy Dương – Thuận An, thuộc khu E – Đô thị mới An Vân Dương;
Hợp đồng số 03/2020/HĐDA ngày 28/12/2020 và Phụ lục Hợp đồng số 01 ngày 15/6/2022 giữa Sở Xây Dựng và Liên danh Công ty CP tập đoàn IUC và Công ty CP tập đoàn Nam Mê Kông về việc thực hiện đầu tư dự án có sử dụng đất Khu đô thị phía Đông đường Thủy Dương – Thuận An, thuộc khu E – Đô thị mới An Vân Dương.</t>
  </si>
  <si>
    <t>Quyết định số 321/QĐ-UBND ngày 04/02/2021 của UBND tỉnh về việc phê duyệt chủ trương đầu tư công trình Nâng cấp hệ thống thoát nước thị trấn Khe Tre;
Quyết định số 2741/ QĐ-UBND ngày 14/11/2022 của UBND tỉnh về việc phê duyệt chủ trương Nâng cấp hệ thống thoát nước thị trấn Khe Tre.</t>
  </si>
  <si>
    <t>Báo cáo số 351/BC-UBND ngày 02/10/2021 của UBND tỉnh về việc Dự kiến kinh phí đầu tư công năm 2021, 2022 thực hiện chương trình mục tiêu quốc gia phát triển kinh tế xã hội vùng dân tộc thiểu số và miền núi giai đoạn 2021-2025;
Quyết định số 1332/QĐ-UBND ngày 09/11/2022 của UBND huyện Nam Đông về việc phê duyệt Báo cáo kinh tế kỹ thuật đầu tư xây dựng công trình  San nền, giải phóng mặt bằng xây dựng làng văn hóa dân tộc Cơ tu, huyện Nam Đông.</t>
  </si>
  <si>
    <t>Quyết định số 3156/QĐ-UBND ngày 07/9/2022 của UBND huyện A Lưới về việc bổ sung kinh phí thực hiện Chương trình mục tiêu quốc gia phát triển kinh tế - xã hội vùng đồng bào dân tộc thiểu số và miền núi giai đoạn 2021-2030, giai đoạn I: từ năm 2021 đến năm 2025, năm 2022;
Quyết định số 1276/QĐ-UBND ngày 30/6/2021 của UBND huyện A Lưới về việc phê duyệt Báo cáo kinh tế kỹ thuật xây dựng Công trình: Đường liên thôn Kê 2 - La Ngà  đến trục chính (giai đoạn 2).</t>
  </si>
  <si>
    <t>Nghị quyết số 110/NQ-HĐND ngày 14/10/2021 của HĐND tỉnh về việc bổ sung vốn từ nguồn tăng thu năm 2021 để đẩy nhanh tiến độ thực hiện các dự án quan trọng;
Quyết định số 571/QĐ-UBND ngày 03/3/2022 của UBND huyện Phong Điền về việc dự án đầu tư và kế hoạch lựa chọn nhà thầu công trình Nâng cấp, sửa chữa tuyến Hói Hà, Hói Nậy xã Phong Bình và xã Phong Chương;
 Quyết định số 5246/QĐ-UBND ngày 21/9/2022 của UBND huyện Phong Điền về việc thu hồi đất để giải phóng mặt bằng xây dựng công trình Nâng cấp, sửa chữa tuyến Hói Hà, Hói Nậy xã Phong Bình và xã Phong Chương (đợt 2).</t>
  </si>
  <si>
    <t>Nghị quyết số 111/NQ-HĐND ngày 14/110/2021 của HĐND tỉnh về việc giao kế hoạch đầu tư công trung hạn vốn ngân sách nhà nước giai đoạn 2021-2025;
Quyết định số 746/QĐ-UBND ngày 08/04/2021 của UBND tỉnh về việc phê duyệt dự án đầu tư Đường trục chính khu trung tâm xã Phong An, huyện Phong Điền;
Quyết định số 2683/QĐ-UBND ngày 29/7/2021 và Quyết định số 3516/QĐ-UBND ngày 21/9/2021 của UBND huyện Phong Điền về việc thu hồi đất để giải  phóng mặt bằng xây dựng công trình Đường trục chính khu trung tâm xã Phong An, huyện Phong Điền, tỉnh Thừa Thiên Huế (Giai đoạn 1) - (Đợt 1) và (Đợt 2).</t>
  </si>
  <si>
    <t>Quyết định số 1631/QĐ-UBND ngày 18/11/2020 và Quyết định số 2203/QĐ-UBND ngày 17/06/2021 của UBND huyện về việc phê duyệt báo cáo kinh tế kỹ thuật đầu tư xây dựng công trình hạ tầng khu dân cư xứ Ma Đa, xã Phong An;
Quyết định số 6335/QĐ-UBND ngày 06/12/2021 của  UBND huyện về việc thu hồi đất để giải phóng mặt bằng xây dựng công trình  Hạ tầng phát triển quỹ đất khu dân cư xứ Ma Đa, xã Phong An (giai đoạn 1);
Quyết định số 12062/QĐ-UBND ngày 31/12/2021 của  UBND huyện về việc thu hồi đất để giải phóng mặt bằng xây dựng công trình  Hạ tầng phát triển quỹ đất khu dân cư xứ Ma Đa, xã Phong An (giai đoạn 2);
Quyết định số 3367/QĐ-UBND ngày 07/06/2022 của  UBND huyện về việc phê duyệt phương án bồi thường hỗ trợ tái định cư khi nhà nước thu hồi đất để giải phóng mặt bằng thực hiện dự án Đầu tư xây dựng công trình Hạ tầng phát triển quỹ đất khu dân cư xứ Ma Đa (đợt 5).</t>
  </si>
  <si>
    <t>Nghị quyết số 115/NQ-HĐND ngày 13/11/2020 của HĐND tỉnh về chủ trương đầu tư dự án Hạ tầng kỹ thuật khu vực Thuỷ Biều giai đoạn 1.
Thông báo số 405/TB-SKHĐT ngày 08/02/2021 của Sở kế hoạch và Đầu tư về việc thông báo giao kế hoạch đầu tư vốn ngân sách nhà nước năm 2021.</t>
  </si>
  <si>
    <t>Quyết định số 2453/QĐ-UBND ngày 21/9/2020 của UBND tỉnh Thừa Thiên Huế về Quyết định chủ trương đầu tư Dự án Khai thác đá granite làm vật liệu xây dựng thông thường tại thôn Liên Bằng, xã Hương Thọ, thị xã Hương Trà.</t>
  </si>
  <si>
    <t>Kế hoạch thu tiền sử dụng đất năm 2023 của thị xã Hương Thủy</t>
  </si>
  <si>
    <t>Quyết định số 3942/QĐ-UBND ngày 07/12/2020 của UBND huyện Phú Lộc về việc phê duyệt báo cáo kinh tế kỹ thuật đầu tư  xây dựng công trình Hạ tầng kỹ thuật khu tái định cư Lê Thái Thiện.</t>
  </si>
  <si>
    <t>Quyết định số 1119/QĐ-UBND ngày 10/5/2022 của UBND tỉnh về việc phê duyệt điều chỉnh chủ trương đầu tư dự án Đường cứu hộ, cứu nạn thị trấn Phong Điền - Điền Lộc, tỉnh Thừa Thiên Huế;
Quyết định số 5362/QĐ-UBND ngày 27/9/2022 của UBND tỉnh về việc thu hồi đất giải phóng mặt bằng xây dựng khu tái định cư xã Điền Lộc phục vụ tái định cư Dự án đường cứu hộ, cứu nạn thị trấn Phong Điền - Điền Lộc, huyện Phong Điền.</t>
  </si>
  <si>
    <t>Quyết định số 104/QĐ-UBND ngày 18/5/2022 của UBND xã Phong Hiền phê duyệt báo cáo kinh tế kỹ thuật và kế hoạch lựa chọn nhà thầu đầu tư xây dựng công trình Chỉnh trang tuyến đường từ thôn Gia Viên đến thôn Sơn Tùng, xã Phong Hiền.
Quyết định số 113/QĐ-UBND ngày 07/6/2022 của UBND xã Phong Hiền về việc bổ sung phân bổ nguồn vốn xây dựng cơ bản năm 2022 từ nguồn chuyển nguồn tiền sử dụng đất năm 2021 (đợt 1) để đầu tư xây dựng công trình: Chỉnh trang tuyến đường từ thôn Gia Viên đến thôn Sơn Tùng, xã Phong Hiền.</t>
  </si>
  <si>
    <t>Quyết định số 3454/QĐ-UBND ngày 13 tháng 6 năm 2022 của UBND huyện Phong Điền về việc phê duyệt Báo cáo kinh tế - kỹ thuật công trình Giải phóng mặt bằng để Gia cố mái taluy nền đường Km7+200 ÷ Km7+440; Km16+230 ÷ Km17+220 và Km18+52÷Km19+150 trên Quốc lộ 49B đoạn qua xã Phong Bình, Điền Môn, Điền Lộc;
Quyết định số 2296/QĐ-BGTVT ngày 31 tháng 12 năm 2021 của Bộ Giao thông vận tải về việc giao dự toán chi ngân sách nhà sách nhà nước nguồn kinh phí sự nghiệp chi hoạt động kinh tế đường bộ năm 2022 cho công tác quản lý, bảo trì hệ thống quốc lộ;
Thông báo  số 211/TB-UBND ngày 27/10/2021 của UBND huyện Phong Điền về về thông báo thu hồi đất để giải phóng mặt bằng đầu tư công trình Gia cố mái taluy nền đường Km7+200 ÷ Km7+440; Km16+230 ÷ Km17+220 và Km18+52÷Km19+150 trên Quốc lộ 49B đoạn qua xã Phong Bình, Điền Môn, Điền Lộc.</t>
  </si>
  <si>
    <t>Tuyến đường bộ ven biển qua tỉnh Thừa Thiên Huế và cầu cửa biển Thuận An</t>
  </si>
  <si>
    <t>Quyết định 2012/QĐ-UBND ngày 16/8/2021 của UBND tỉnh về việc phê duyệt Dự án đầu tư Tuyến đường bộ ven biển qua tỉnh Thừa Thiên Huế và cầu qua cửa Thuận An.. 
Thông báo số 3396/TB-SKHĐT ngày 29/9/2021 của Sở kế hoạch và đầu tư về việc giao nguồn vốn ngân sách nhà nước năm 2021;
Công văn 8463/UBND-GT ngày 9/8/2022 của UBND tỉnh về việc thống nhất PA GPMB, đầu tư khu đất sân bay dã chiến Thuận An;
Công văn 2408/SKHĐT-ĐTTĐ ngày 23/6/2022 của Sở KH-ĐT về việc phương án thực hiện khu đất sân bay dã chiến Thuận An.</t>
  </si>
  <si>
    <t>Nghị quyết số 66/NQ-HĐND ngày 29/11/2021 của HĐND thành phố Huế về chủ trương đầu tư dự án Hạ tầng kỹ thuật khu dân cư TĐC8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</si>
  <si>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Nghị quyết số 68/NQ-HĐND ngày 29/11/2021 của HĐND thành phố Huế về chủ trương đầu tư dự án Hạ tầng kỹ thuật khu dân cư TĐC9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</si>
  <si>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 xml:space="preserve">Quyết định 5049/QĐ-UBND ngày 14/7/2022 của UBND thành phố v.v phê duyệt báo cáo Kinh tế kỹ thuật và kế hoạch lựa chọn nhà thầu xây dựng công trình:Đường vào lăng Trường Hưng (chúa Nguyễn Phúc Tần);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 </t>
  </si>
  <si>
    <t>Quyết định 5050/QĐ-UBND ngày 14/7/2022 của UBND thành phố v.v phê duyệt báo cáo Kinh tế kỹ thuật và kế hoạch lựa chọn nhà thầu xây dựng công trình: Đường vào lăng Trường Thái (chúa Nguyễn Phúc Khoát);
Nghị quyết số 38/NQ-HĐND ngày 11/10/2021 của HĐND thành phố Huế về thống nhất bổ sung dự kiến danh mục kế hoạch đầu tư công trung hạn giai đoạn 2021-2025 và giao UBND thành phố Huế quyết định phê duyệt chủ trương đầu tư các dự án.</t>
  </si>
  <si>
    <t>Nghị quyết 19/NQ-HĐND ngày 01/6/2022 của Hội đồng Nhân dân thành phố Huế về chủ trương đầu tư dự án: Khu dân cư xen ghép tại khu đất CTR9 và CTR10 thuộc Khu A – Khu đô thị mới An Vân Dương, phường An Đông; Quyết định số 1384/QĐ-UBND ngày 15/3/2022 của UBND thành phố Huế về việc cấp ngân sách thành phố năm 2022 để thực hiện công tác chuẩn bị đầu tư các dự án.</t>
  </si>
  <si>
    <t>Quyết định số 3931/QĐ-UBND ngày 07/12/2021 của UBND huyện Phú Vang về việc phê duyệt báo cáo kinh tế kỹ thuật xây dựng công trình: Hạ tầng kỹ thuật khu dân cư thôn Văn Giang (Đông B), xã Phú Lương (gđ2).</t>
  </si>
  <si>
    <t>Nghị quyết số 82/NQ-HĐND ngày 16/12/2020 của HĐND huyện Phú Lộc về việc phê duyệt chủ trương đầu tư các công trình đầu tư công trung hạn giai đoạn 2022 - 2025;
Công văn số 3211/UBND-XD ngày 02/8/2021 của UBND huyện Phú Lộc về việc thực hiện kế hoạch đầu tư công năm 2021 lập hồ sơ trình phê duyệt báo cáo kinh tế kỹ thuật năm 2022.</t>
  </si>
  <si>
    <t>Quyết định số 2742/QĐ-UBND ngày 29/10/2020 của UBND tỉnh về việc phê duyệt kết quả lựa chọn nhà đầu tư thực hiện dự án đầu tư có sử dụng đất Khu đô thị phía Đông đường Thủy Dương - Thuận An;
 Quyết định số 2463/QĐ-UBND ngày 01/10/2021 của UBND tỉnh đã phê duyệt đồ án quy hoạch chi tiết Khu đô thị phía Đông đường Thủy Dương – Thuận An, thuộc khu E – Khu Đô thị mới An Vân Dương;
 Công văn số 3696/UBND-QHXD ngày 15/4/2022 của UBND tỉnh Thừa Thiên Huế về việc điều chỉnh quy mô thực hiện dự án Khu đô thị phía Đông đường Thủy Dương – Thuận An, thuộc khu E – Đô thị mới An Vân Dương;
- Hợp đồng số 03/2020/HĐDA ngày 28/12/2020 và Phụ lục Hợp đồng số 01 ngày 15/6/2022 giữa Sở Xây Dựng và Liên danh Công ty CP tập đoàn IUC và Công ty CP tập đoàn Nam Mê Kông về việc thực hiện đầu tư dự án có sử dụng đất Khu đô thị phía Đông đường Thủy Dương – Thuận An, thuộc khu E – Đô thị mới An Vân Dương.</t>
  </si>
  <si>
    <t>DANH MỤC CÔNG TRÌNH, DỰ ÁN CHUYỂN MỤC ĐÍCH SỬ DỤNG 
ĐẤT TRỒNG LÚA, ĐẤT RỪNG PHÒNG HỘ, ĐẤT RỪNG ĐẶC DỤNG NĂM 2023</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</si>
  <si>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t>
  </si>
  <si>
    <t xml:space="preserve">Đất giao thông của dự án Khu đô thị phía Đông đường Thủy Dương – Thuận An (trong đó  xã Thủy Thanh thị xã Hương Thủy 0,21) </t>
  </si>
  <si>
    <t>Khu thể thao xã Thủy Bằng</t>
  </si>
  <si>
    <t xml:space="preserve">Quyết định số 3367/QĐ-UBND ngày 30/10/2014 của UBND thị xã về việc phê duyệt báo cáo kinh tế kỹ thuật đầu tư xây dựng công trình Khu thể thao xã Thủy Bằng. </t>
  </si>
  <si>
    <t>Đất ở xen ghép tại thôn Triều Sơn Đông; thôn Thế Lại Thượng; thôn Triều Sơn Nam</t>
  </si>
  <si>
    <t>Phường  Hương Vinh</t>
  </si>
  <si>
    <t>Quyết định số 11/QĐ-UBND ngày 03/01/2020 của UBND thị xã về kế hoạch đấu giá đất thu tiền sử dụng đất năm 2020</t>
  </si>
  <si>
    <t>Tuyến đường Mỹ An-Thuận An (Tổng quy mô dự án 17,88 ha. Trong đó phần diện tích thuộc địa bàn thành phố là 10,41 ha và huyện Phú Vang là 7,47 ha)</t>
  </si>
  <si>
    <t xml:space="preserve">Nghị quyết số 173/NQ-HĐND ngày 23/12/2020 của HĐND tỉnh về chủ trương đầu tư dự án đường Mỹ An-Thuận An;
Nghị quyết số 111/NQ-HĐND ngày 14/10/2021 của HĐND tỉnh về việc giao kế hoạch đầu tư công trung hạn vốn ngân sách nhà nước giai đoạn 2021-2025 tỉnh Thừa Thiên Huế;
Thông báo số 4134/TB-SKHĐT ngày 11/11/2021 về việc giao  kế hoạch đầu tư vốn ngân sách nhà nước năm 2021 (các dự án chuẩn bị đầu tư). </t>
  </si>
  <si>
    <t>Dự án Nạo vét, gia cố mái các điểm xung yếu hói 5 xã và hói 7 xã (Tổng quy mô 1,72 ha. Trong đó phường Hương An - thành phố Huế: 1,11 ha; phường Hương Chữ, Hương Xuân - thị xã Hương Trà: 0,61 ha)</t>
  </si>
  <si>
    <t>Quyết định số 1144/QĐ-UBND ngày 16/5/2022 của UBND tỉnh về việc phê duyệt báo cáo kinh tế kỹ thuật đầu tư xây dựng công trình Nạo vét gia cố mái các điểm xung yếu hói 5 xã và hói 7 xã, thành phố Huế và thị xã Hương Trà;
Thông báo số 2220/TB-SKHĐT ngày 13/6/2022 về việc giao kế hoạch đầu tư vốn ngân sách nhà nước năm 2022 (đợt 3);
Nghị quyết số 106/NQ-HĐND ngày 26/10/2022 của HĐND tỉnh về việc dự kiến phương án phân bổ kế hoạch đầu tư vốn ngân sách nhà nước năm 2023 tỉnh Thừa Thiên Huế.</t>
  </si>
  <si>
    <t xml:space="preserve">Phường An Đông, An Tây, Xuân Phú </t>
  </si>
  <si>
    <t>Công văn số 2355/SKHĐT-XTĐT ngày 20/06/2022 của Sở Kế hoạch và Đầu tư  về việc nghiên cứu đầu tư của Công ty cổ phần Hoa Gạo Việt Nam tại cụm công nghiệp Hương Phú
Công văn số 6742/UBND-NĐ ngày 30/06/2022 của UBND tỉnh về việc liên quan đến việc đầu tư tại Cụm công nghiệp Hương Phú, xã Hương Phú, huyện Nam Đông.</t>
  </si>
  <si>
    <t>Khu tái định cư phục vụ giải tỏa Đại học Huế (tổng quy mô 2,32 ha)</t>
  </si>
  <si>
    <t>Dự án đền bù giải phóng mặt bằng của Đại học Huế (tổng quy mô dự án 13,16 ha). Hạng mục:
- Trung tâm điều hành 
- Đất liên trường 
- Khối Công nghệ - Đại học Khoa học tự nhiên và Công nghệ 
- Khoa dược – Đại học Y Dược</t>
  </si>
  <si>
    <t>Công văn số 158/BGDĐT-KHTC  ngày 14/1/2022 của Bộ giáo dục về việc thông báo cơ cấu kế hoạch vốn đầu tư năm 2022;
Quyết định số 1539/QĐ-BGDĐT ngày 13/5/2021 của Bộ giáo dục về việc phê duyệt chủ trương đầu tư  Dự án đầu tư xây dựng Đại học Huế giai đoạn III;
Quyết định số 1443/QĐ-BGDĐT ngày 2/6/2020 của Bộ giáo dục về việc phê duyệt Dự án đền bù giải phóng mặt bằng của Đại học Huế</t>
  </si>
  <si>
    <t>Quyết định số 1007/QĐ-UBND ngày 16/4/2022 của UBND tỉnh về việc phê duyệt  lựa chọn nhà đầu tư thực hiện dự án đầu tư có sử dụng đất  Khu đô thị phía Nam sông Như Ý;
Quyết định số 1608/QĐ-UBND ngày 03/7/2020 của UBND tỉnh về việc phê duyệt kết quả sơ tuyển lựa chọn nhà đầu tư thực hiện dự án Khu đô thị phía Nam sông Như Ý.</t>
  </si>
  <si>
    <t>Hoàn trả tuyến đường 12B (Long Hồ), đoạn tuyến từ Km8+00 đến Km8+570, thị xã Hương Trà</t>
  </si>
  <si>
    <t>Quyết định số 2026/QĐ-UBND  ngày 23/8/2022 UBND xã Phong Hiền về việc phê duyệt Báo cáo kinh tế kỹ thuật đầu tư xây dựng công trình Nâng cấp đường giao thông phục vụ sản xuất, phòng cháy chữa cháy rừng, phát triển trang trại tổng hợp Thượng Hòa - Nam Lợi - La Vần, xã Phong Hiền, huyện Phong Điền thuộc dự án Hiện đại hóa ngành lâm nghiệp và tăng cường tính chống chịu vùng ven biển tỉnh Thừa Thiên Huế.</t>
  </si>
  <si>
    <t>Quyết định số 259/QĐ -UBND ngày 05/ 10 /2022 UBND xã Phong Hiền về việc phê duyệt Báo cáo kinh tế - Kỹ thuật xây dựng công trình Nâng cấp mở rộng đường từ tỉnh lộ 11A đi nhà thờ Họ Thân.</t>
  </si>
  <si>
    <t>Đường cứu hộ cứu nạn Phong Điền - Điền Lộc (đã thực hiện 3,1 ha đất lúa)</t>
  </si>
  <si>
    <t>Quyết định số 255/QĐ-UBND  ngày 03/10/2022 của UBND xã Phong Hiền về việc phê duyệt báo cáo kinh tế kỹ thuật đầu tư xây dựng công trình Nâng cấp, mở rộng đường từ ngã ba Vịnh đi tổ 1 Sơn Tùng.</t>
  </si>
  <si>
    <t xml:space="preserve">Quyết định số 320/QĐ-UBND ngày 22/7/2022 của UBND huyện Phong Điền  về việc phê duyệt báo cáo kinh tế kỹ thuật công trình Đường liên thôn Bồ Điền - Thượng An 2.  </t>
  </si>
  <si>
    <t>Quyết định số 15/QĐ-UBND  ngày 02/03/2022 của UBND xã Điền Lộc về việc phê duyệt chủ trương đầu tư xây dựng công trình Khu dân cư Nhất Tây - giai đoạn II xã Điền Lộc;
Thông báo số 191/TB-UBND  ngày 07/10/ 2022 của UBND huyện Phong Điền về việc thông báo thu hồi đất để giải phóng mặt bằng xây dựng công trình Khu dân cư Nhất Tây - giai đoạn II xã Điền Lộc.</t>
  </si>
  <si>
    <t>Quyết định số 216/QĐ-UBND  ngày 16/9/2022 của UBND xã Phong Hiền về việc phê duyệt báo cáo kinh tế kỹ thuật đầu tư xây dựng công trình Mở rộng trường Mầm non Phong Hiền 1.</t>
  </si>
  <si>
    <t>Quyết định số 1475/QĐ-UBND ngày 24/6/2022 của UBND tỉnh phê duyệt Dự án đầu tư Trụ sở công an các xã, thị trấn.</t>
  </si>
  <si>
    <t>Quyết định số 256/QĐ-UBND ngày 03/10/2022 của UBND xã Phong Hiền về việc phê duyệt báo cáo kinh tế kỹ thuật đầu tư xây dựng công trình Dự án Khu dân cư xứ Bà Đa thôn An lỗ.</t>
  </si>
  <si>
    <t>Quyết định số 402/QĐ-UBND ngày 18/8/2022 của UBND tỉnh về việc phê duyệt chủ trương đầu tư Nhà Nhà tưởng niệm liệt sỹ;
Công văn số 10856/UBND-XDCB ngày 15/11/2021 của UBND tỉnh về việc chủ trương đầu tư Nhà bia tưởng niệm 13 liệt sỹ tại tiểu khu 67, xã Phong Xuân, huyện Phong Điền.</t>
  </si>
  <si>
    <t>Quyết định số 2065/QĐ-UBND ngày 26/8/2022 của UBND tỉnh giao kế hoạch vốn đầu tư phát triển nguồn ngân sách nhà nước năm 2022 thực hiện 03 chương trình mục tiêu quốc gia (đợt 2).</t>
  </si>
  <si>
    <t>Nghị quyết số 16/NQ-HĐND ngày 01/6/2022 của HĐND thành phố Huế  về chủ trương đầu tư dự án:Hạ tầng kỹ thuật khu dân cư Cụm công nghiệp An Hòa.
Quyết định 1384/QĐ-UBND ngày 15/3/2022 của UBND thành phố Huế về việc cấp ngân sách thành phố năm 2022 để thực hiện công tác chuẩn bị đầu tư các dự án.
Nghị quyết số 36/NQ-HĐND ngày 23/7/2022 của HĐND thành phố về thống nhất danh mục dự án dự kiến khởi công mới năm 2023.</t>
  </si>
  <si>
    <t>Quyết định số 2012/QĐ-UBND ngày 16/8/2021 của UBND tỉnh về việc phê duyệt Dự án đầu tư Tuyến đường bộ ven biển qua tỉnh Thừa Thiên Huế và cầu qua cửa Thuận An;
Thông báo số 3396/TB-SKHĐT ngày 29/9/2021 của Sở kế hoạch và đầu tư về việc giao nguồn vốn ngân sách nhà nước năm 2021;
Công văn 8463/UBND-GT ngày 9/8/2022 của UBND tỉnh về việc thống nhất PA GPMB, đầu tư khu đất sân bay dã chiến Thuận An;
Công văn 2408/SKHĐT-ĐTTĐ ngày 23/6/2022 của Sở KH-ĐT về việc phương án thực hiện khu đất sân bay dã chiến Thuận An.</t>
  </si>
  <si>
    <t>Kết luận số 642-KL/TU ngày 7/9/2022 của Ban thường vụ Tỉnh ủy về dự án Hạ tầng kỹ thuật khu dân cư Bắc Hương Sơ (khu vực 11).
Tờ trình số 9304/TTr-UBND ngày 31/08/2022 của UBND tỉnh về việc đề nghị phê duyệt chủ trương đầu tư dự án Hạ tầng kỹ thuật khu dân cư phía Bắc Hương Sơ (khu vực 11)</t>
  </si>
  <si>
    <t>Quyết định số 1384/QĐ-UBND ngày 15/3/2022 của UBND thành phố về việc cấp ngân sách thành phố năm 2022 để thực hiện công tác chuẩn bị đầu tư các dự án;
Nghị quyết số 36/NQ-HĐND ngày 23/7/2022 của Hội đồng nhân dân thành phố về thống nhất danh mục dự án dự kiến khởi công mới năm 2023;
Nghị Quyết số 47/NQ-HĐND ngày 25/7/2022 của Hội đồng nhân dân thành phố về việc phê duyệt chủ trương đầu tư dự án Trụ sở HĐND và UBND xã Hải Dương;
Công văn số 6165/UBND-XD ngày 16 tháng 8 năm 2022 của Uỷ ban nhân dân thành phố Huế về việc giao nhiệm vụ chủ đầu tư các dự án đã được HĐND thành phố phê duyệt chủ trương đầu tư tại kỳ họp thứ 4.</t>
  </si>
  <si>
    <t>Nghị quyết số 05/NQ-HĐND ngày 10/6/2020 của Hội đồng nhân dân Thành phố Huế về thống nhất dự kiến danh mục kế hoạch đầu tư công trung hạn giai đoạn 2021-2025;
Nghị quyết số 36/NQ-HĐND ngày 23/7/2022 của Hội đồng nhân dân thành phố về thống nhất danh mục dự án dự kiến khởi công mới năm 2023;
Công văn số 3272 /UBND-XD ngày 14 tháng 5 năm 2022 của Uỷ ban nhân dân thành phố Huế về việc giao nhiệm vụ lập báo cáo đề xuất chủ trương đầu tư các dự án khởi công mới năm 2023;
Công văn số 3570 /UBND-XD ngày 24 tháng 5 năm 2022 của Uỷ ban nhân dân thành phố Huế về việc đầu tư các dự án trên địa bàn phường.</t>
  </si>
  <si>
    <t>Quyết định số 424/QĐ-UBND ngày 11/02/2022 của UBND tỉnh về việc QUYẾT ĐỊNH CHỦ TRƯƠNG ĐẦU TƯ ĐIỀU CHỈNH Dự án Khu du lịch nghỉ dưỡng phát triển thể chất kết hợp vui chơi, thể thao Lộc Bình tại xã Vinh Hiền và xã Lộc Bình, huyện Phú Lộc</t>
  </si>
  <si>
    <t>Khu du lịch nghỉ dưỡng phát triển thể chất kết hợp vui chơi, thể thao Lộc Bình tại xã Vinh Hiền và xã Lộc Bình, huyện Phú Lộc, tỉnh Thừa Thiên Huế
(Tổng quy mô dự án 248,00 ha, giai đoạn 1 đã thực hiện được 138 ha)</t>
  </si>
  <si>
    <t>Nghị quyết số 59/NQ-HĐND ngày 16/7/2021 của HĐND tỉnh về điều chỉnh chủ trương đầu tư dự án Đường nối Khu phi thuế quan với Khu cảng Chân Mây;
Nghị quyết số 112/NQ-HĐND ngày 14/10/2021 của HĐND tỉnh về việc cho ý kiến về vốn đầu tư ngân sách nhà nước năm 2022.</t>
  </si>
  <si>
    <t>Quyết định số 3906/QĐ-UBND ngày 20/12/2021 của UBND huyện Phú Lộc Về việc giao dự toán thu, chi ngân sách nhà nước huyện năm 2022;
Quyết định số 3634/QĐ-UBND ngày 30/11/2021 của UBND huyện Phú Lộc về việc phê duyệt báo cáo kinh tế kỹ thuật đầu tư xây dựng công trình Đường gia;
Quyết định số 3906/QĐ-UBND ngày 20/12/2021 về việc giao dự toán thu, chi ngân sách nhà nước huyện năm 2022</t>
  </si>
  <si>
    <t xml:space="preserve">Nghị quyết số 91/NQ-HĐND ngày 07/9/2022 của HĐND tỉnh về điều chỉnh chủ trương đầu tư dự án Hạ tầng kỹ thuật khu đất CL10 và BV thuộc khu A, đô thị mới An Vân Dương;
Quyết định số 2431/QĐ-UBND ngày 18/9/2020 của UBND tỉnh về việc phê duyệt dự án dự án Hạ tầng kỹ thuật khu đất có ký hiệu CL10 và BV  thuộc khu A - Đô thị mới An Vân Dương. </t>
  </si>
  <si>
    <t>Quyết định 49/QĐ-HĐTV  ngày 22/1/2021 của EVNCPC về việc phê duyệt BCNCKT dự án TBA 110KV Huế 4 và đấu nối;
Quyết định 3945/QĐ-BCT ngày 16/10/2017 của Bộ Công thương về việc phê duyệt quy hoạch phát triển điện lực tỉnh Thừa Thiên Huế giai đoạn 2016-2025, có xét đến năm 2035;
Quyết định số 2867/QĐ-BTC ngày 14/8/2018 về việc phê duyệt BCNCKT ĐTXD dự án.</t>
  </si>
  <si>
    <t>Quyết định số 941/QĐ-UBND ngày 28/4/2021 của UBND tỉnh Thừa Thiên Huế về việc phê duyệt điều chỉnh dự án đầu tư xây dựng Đường nối từ Quốc lộc 1A vào vườn quốc gia Bạch Mã, huyện Phú Lộc, tỉnh Thừa Thiên Huế;
Nghị quyết số 111/NQ-HĐND ngày 14/10/2021 của HĐND tỉnh Thừa Thiên Huế về việc giao kế hoạch đầu tư công trung hạn vốn ngân sách Nhà nước 2021-2025 tỉnh Thừa Thiên Huế.</t>
  </si>
  <si>
    <t>Trạm biến áp 110kV Huế 4 và đấu nối (Tổng quy mô 0,78 ha trong đó phần diện tích thuộc địa bàn thành phố Huế là 0,15 ha, thị xã Hương Thủy 0,63 ha)</t>
  </si>
  <si>
    <t>Quyết định số 2543/QĐ-UBND ngày 05/10/2020 của UBND tỉnh về việc Quyết định chủ trương đầu tư dự án đầu tư xây dựng công trình Khai thác lộ thiên đá gabro làm ốp lát Khu , xã Hương Xuân, huyện Nam Đông, tỉnh Thừa Thiên Huế.
Giấy phép khai thác khoáng sản số 55/GP-BTNMT ngày 05/4/2021 của Bộ Tài nguyên và Môi trường;
Quyết định số 61/QĐ-BTNMT ngày 14/01/2021 của Bộ Tài nguyên và Môi trường phê duyệt Báo cáo đánh giá tác động môi trường của dự án "Đầu tư xây dựng công trình khai thác lộ thiên đá gabro làm ốp lát khu 1, xã Hương Xuân, huyện Nam Đông, tỉnh Thừa Thiên Huế"</t>
  </si>
  <si>
    <t>Quyết định số 1892/QĐ-UBND ngày 7/72022 của UBND thị xã Hương Thủy Về việc phê duyệt Báo cáo kinh tế kỹ thuật đầu tư xây dựng công trình Hạ tầng kỹ thuật khu nghĩa trang xã Thủy Phù (giai đoạn 2.</t>
  </si>
  <si>
    <t>Nghị quyết số 77/NQ-HĐND ngày 15/12/2021 của HĐND thị xã Hương Thủy về việc phê duyệt Chủ trương đầu tư công trình Hạ tầng kỹ thuật khu dân cư thôn 8B, xã Thủy Phù (giai đoạn 2);
Quyết định số 7524/QĐ-UBND ngày 10/8/2021 của UBND thị xã Hương Thủy về việc phê duyệt danh mục công trình Kế hoạch đầu tư công năm 2022 nguồn vốn ngân sách thị xã quản lý.</t>
  </si>
  <si>
    <t>Nghị quyết số 110/NQ-HĐND ngày 14/10/2021 của HĐND tỉnh Thừa Thiên Huế về việc bổ sung vốn từ nguồn tăng thu năm 2021 để đẩy nhanh tiến độ thực hiện các dự án quan trọng.';
Nghị quyết số 107/NQ-HĐND ngày 14/10/2021 của HĐND tỉnh Thừa Thiên Huế về phê duyệt điều chỉnh chủ trương đầu tư Dự án Đường vành đai 3;
Thông báo số 3852/TB-SKHĐT ngày 28/10/2021 của Sở Kế hoạch đầu tư về việc giao bổ sung kế hoạch đầu tư vốn ngân sách nhà nước năm 2021 nguồn vốn: nguồn vượt thu tiền sử dụng đất năm 2021. 
Nghị quyết số 171/NQ-HĐND ngày 23/12/2020 của HĐND tỉnh Thừa Thiên Huế về phê duyệt chủ trương đầu tư Dự án Đường vành đai 3.</t>
  </si>
  <si>
    <t>Quyết định số 402/QĐ-UBND ngày 31/8/2022 của UBND huyện Phong Điền về việc phê duyệt chủ trương đầu tư Nâng cấp tuyến đường cầu Cửa Trại thôn Đông Lâm; 
Báo cáo số 253/KTHT-TĐ ngày 04/10/2022 của PKTHT về thông báo kết quả thẩm định BCKTKT công trình Nâng cấp tuyến đường cầu Cửa Trại thôn Đông Lâm.</t>
  </si>
  <si>
    <t>Quyết định số 548/QĐ-UBND ngày 03/3/2022 của UBND huyện Quảng Điền về việc phê duyệt báo cáo kinh tế kỹ thuật dự án: Hạ tầng khu quy hoạch chỉnh trang hai bên sông Sịa (Đoạn từ cầu Đan Điền đến cầu Bộ Phi).</t>
  </si>
  <si>
    <t>Nghị quyết số 77/NQ-HĐND ngày 28/8/2020 của Hội đồng nhân dân tỉnh về chủ trương đầu tư dự án HTKT khu dân cư phía Bắc Hương Sơ (khu vực 9);
Quyết định số 84/QĐ-UBND ngày 12/01/2021 của UBND tỉnh về việc phê duyệt dự án đầu tư và kế hoạch lựa chọn nhà thầu Hạ tầng kỹ thuật khu dân cư phía Bắc Hương Sơ (khu vực 9)</t>
  </si>
  <si>
    <t>Quyết định số 1009/QĐ-UBND ngày 26/04/2022 của UBND tỉnh về việc phê duyệt kế hoạch lựa chọn nhà đầu tư thực hiện dự án đầu tư có sử dụng đất Khu đô thị phía Bắc sông Như Ý, thuộc Khu E - Đô thị mới An Vân Dương, tỉnh Thừa Thiên Huế</t>
  </si>
  <si>
    <t>Hạ tầng kỹ thuật Khu dân cư Đại Giang</t>
  </si>
  <si>
    <t>Hạ tầng kỹ thuật khu dân cư tổ 7 phường Thủy Lương</t>
  </si>
  <si>
    <t>Quyết định số 5558/QĐ-UBND ngày 13/10/2022 của UBND huyện Phong Điền về việc giao dự toán kinh phí thường xuyên do ngân sách trung ương bổ sung để thực hiện chương trình mục tiêu quốc gia giảm nghèo bền vững năm 2022.</t>
  </si>
  <si>
    <t>Quyết định số 1787/QĐ-UBND ngày 20/7/2022 của UBND huyện Quảng Điền về  việc  phê duyệt Báo cáo kinh tế - kỹ thuật xây dựng công trình: Giải  phóng mặt bằng và đầu tư hạ tầng chỉnh trang kết hợp phát triển quỹ đất khu phía Nam UBND xã Quảng An;
Quyết định số 1868/QĐ-UBND ngày 29/7/2022 của UBND huyện Quảng Điền về việc bổ sung kế hoạch vốn đầu tư công năm 2022.</t>
  </si>
  <si>
    <t>Quyết định số 1787/QĐ-UBND ngày 20/07/2022 của UBND huyện Quảng Điền về phê duyệt Báo cáo kinh tế - kỹ thuật xây dựng công trình: Giải phóng mặt bằng và đầu tư hạ tầng chỉnh trang kết hợp phát triển quỹ đất khu phía Nam UBND xã Quảng An;
Quyết định số 2058/QĐ-UBND ngày 19/08/2022 của UBND huyện Quảng Điền về phê duyệt Kế hoạch lựa chọn nhà thầu công trình: Giải phóng mặt bằng và đầu tư hạ tầng chỉnh trang kết hợp phát triển quỹ đất khu phía Nam UBND xã Quảng An;
Quyết định số 2902/QĐ-UBND ngày 21/11/2022 của UBND huyện Quảng Điền về việc phê duyệt Quy hoạch tổng mặt bằng dự án chỉnh trang kết hợp xây dựng hạ tầng kỹ thuật điểm dân cư phía Nam UBND xã Quảng An, tỷ lệ 1/500;
Quyết định số 1868/QĐ-UBND ngày 29/7/2022 của UBND huyện Quảng Điền về việc bổ sung kế hoạch vốn đầu tư năm 2022.</t>
  </si>
  <si>
    <t>Quyết định số 244/QĐ-UBND ngày 04/10/2022 của UBND xã Quảng Phước về việc phê duyệt dự án đầu tư xây dựng công trình: Hạ tầng điểm dân cư Cửa Rào Nam và Hói Đen xã Quảng Phước;
Quyết định số 243/QĐ-UBND ngày 03/10/2022 của UBND xã Quảng Phước về việc phê duyệt Báo cáo kinh tế - kỹ thuật xây dựng dự án: Hạ tầng điểm cư dân Cửa Rào Nam và Hói Đen xã Quảng Phước (Giai đoạn 2);
Nghị quyết số 33/NQ-HĐND ngày 22 /9/2022 của HĐND xã Quảng Phước về việc phê duyệt chủ trương đầu tư Dự án: Hạ tầng điểm dân cư Cửa Rào Nam và Hói Đen xã Quảng Phước (Giai đoạn 2);
Quyết định số 2532A/QĐ-UBND ngày 30/10/2019 của UBND huyện Quảng Điền về việc phê duyệt đồ án Quy hoạch chi tiết điểm dân cư Cửa Rào Nam và Hói Đen, xã Quảng Phước, tỷ lệ 1/500.</t>
  </si>
  <si>
    <t>Nâng cấp, sửa chữa đường thôn Tam Hiệp, xã Bình Thành</t>
  </si>
  <si>
    <t>Quyết định số 1264/QĐ-UBND ngày 12/8/2022 của UBND thị xã Hương Trà về việc phê duyệt chủ trương đầu tư công trình nâng cấp, sửa chữa đường thôn Tam Hiệp, xã Bình Thành.</t>
  </si>
  <si>
    <t>Nâng cấp, sửa chữa đường liên thôn Phú Tuyên - Hòa Dương</t>
  </si>
  <si>
    <t>Quyết định số 1512/QĐ-UBND ngày 06/10/2022 của UBND thị xã Hương Trà về việc phê duyệt chủ trương đầu tư công trình Nâng cấp, sửa chữa đường liên thôn Phú Tuyên - Hòa Dương.</t>
  </si>
  <si>
    <t xml:space="preserve">Dự án cải tạo, xây dựng lại các dãy nhà A, B, C Khu chung cư Đống Đa </t>
  </si>
  <si>
    <t>Quyết định 2139/QĐ-UBND ngày 28/8/2021  của UBND tỉnh về việc chấp thuận chủ trương đầu tư kèm theo phương án bồi thường, hỗ trợ, tái định cư dự án Cải tạo, xây dựng lại các dãy nhà A, B, C Khu chung cư Đống Đa;
Kế hoạch 318/KH-UBND ngày 16/10/2021 của UBND tỉnh về việc phê duyệt kế hoạch triển khai đầu tư xây dựng 'Dự án cải tạo, xây dựng lại các dãy nhà A, B, C Khu chung cư Đống Đa.</t>
  </si>
  <si>
    <t>Công văn số 8044/UBND-GT ngày 29/7/2022 của UBND tỉnh Thừa Thiên Huế về thống nhất chủ trương đầu tư Dự án mở rộng bến xe Nguyễn Hoàng;
Nghị quyết 70/NQ-HĐND ngày 16/9/2022 của Hội đồng nhân dân Thành phố Huế Thống nhất điều chỉnh, bổ sung kế hoạch đầu tư công trung hạn giai đoạn 2021-2025 nguồn vốn ngân sách thành phố quản lý;
Quyết định 2870/QĐ-UBND ngày 12/11/2020 của UBND tỉnh về phê duyệt điều chỉnh cục bộ quy hoạch chi tiết khu kinh thành Huế, tỉnh Thừa Thiên Huế.</t>
  </si>
  <si>
    <t>Di dời các đơn vị Quân đội và khu gia đình quân nhân tại khu vực Mang Cá. Trong đó khu vực Bộ CHQS tỉnh Thừa Thiên Huế, diện tích:22,60 ha; Khu vực Viện Quân y 268/Cục Hậu cần, diện tích: 8,7 ha; Khu vực di tích Trấn Bình Đài (Mang Cá Nhỏ), diện tích: 9,80 ha</t>
  </si>
  <si>
    <t>Quyết định số 1488/QĐ-UBND ngày 27 tháng 6 năm 2022 của UBND tỉnh Thừa Thiên Huế về việc phê duyệt đầu tư dự án Đường Lâm Hoằng nối dài, thành phố Huế;
Nghị quyết số  106/NQ-HĐND ngày 26/10/2022 của Hội đồng nhân dân tỉnh về việc dự kiến phương án phân bổ kế hoạch đầu tư vốn ngân sách nhà nước năm 2023 tỉnh Thừa Thiên Huế;
'Nghị quyết số 104/NQ-HĐND ngày 13/11/2020 của HĐND tỉnh Thừa Thiên Huế về phê duyệt chủ trương đầu tư dự án Đường Lâm Hoằng nối dài.</t>
  </si>
  <si>
    <t>Nghị quyết số  106/NQ-HĐND ngày 26/10/2022 của Hội đồng nhân dân tỉnh về việc dự kiến phương án phân bổ kế hoạch đầu tư vốn ngân sách nhà nước năm 2023 tỉnh Thừa Thiên Huế;
Quyết định số 2106/QĐ-UBND ngày 29/8/2019 của UBND tỉnh về việc phê duyệt điều chỉnh dự án đầu tư Xây dựng tuyến đường mặt cắt 36m nối từ đường Nguyễn Lộ Trạch đến đường ra sông Phát Lát nối dài;
Nghị quyết 111/NQ- HĐND ngày 14/10/2021 của HĐND tỉnh về việc giao kế hoạch đầu tư công trung hạn vốn ngân sách nhà nước giai đoạn 2021-2025 tỉnh Thừa Thiên Huế. 
Đã GPMB 1ha còn lại 0,8ha thuộc giai đoạn 2 chưa GPMB.</t>
  </si>
  <si>
    <t xml:space="preserve">Nghị quyết số  106/NQ-HĐND ngày 26/10/2022 của Hội đồng nhân dân tỉnh về việc dự kiến phương án phân bổ kế hoạch đầu tư vốn ngân sách nhà nước năm 2023 tỉnh Thừa Thiên Huế;
Quyết định số 1171/QĐ-UBND ngày 13/5/2020 của UBND tỉnh Thừa Thiên Huế về phê duyệt kế hoạch lựa chọn nhà thầu đợt 1, đợt 2, đợt 3 dự án  Nạo vét và xây dựng kè hói Đốc Sơ- An Hoà, thành phố Huế;   
Quyết định số 2642/QĐ-UBND ngày 29/10/2016 của UBND tỉnh Thừa Thiên Huế về phê duyệt dự án đầu tư Nạo vét và xây dựng kè hói Đốc Sơ- An Hoà (từ cửa vào sông An Hoà đến đường Nguyễn Văn Linh). 
    </t>
  </si>
  <si>
    <t>Đường Nguyễn Lộ Trạch nối dài (đoạn từ Võ Nguyên Giáp đến cầu Nhất Đông)</t>
  </si>
  <si>
    <t>Nâng cấp, mở rộng đường Tỉnh lộ 10E đoạn từ Km7+350 - Km8+700 tại xã Thủy Phù, thị xã Hương Thủy</t>
  </si>
  <si>
    <t>Quyết định số 2567/QĐ-UBND ngày 20/8/2022 về việc phê duyệt dự án bồi thường, hỗ trợ khi Nhà nước thu hồi đất để thực hiện dự án Nâng cấp, mở rộng đường Tỉnh lộ 10E đoạn từ Km7+350 - Km8+700 tại xã Thủy Phù, thị xã Hương Thủy.</t>
  </si>
  <si>
    <t>Quyết định số 3255/QĐ-UBND ngày 31/10/2019 của UBND thị xã Hương Thủy về việc phê duyệt báo cáo kinh tế kỹ thuật đầu tư xây dựng sân bóng đá xã Thủy Tân;
Công văn số 1838/UBND ngày 4/10/2021 của UBND thị xã Hương Thuỷ về việc thống nhất chủ trương điều chỉnh quy mô đầu tư công trình sân bóng đá xã Thuỷ Tân.</t>
  </si>
  <si>
    <t>Quyết định số 925/QĐ-UBND ngày 25/5/2010 của UBND tỉnh về việc phê duyệt kết quả lựa chọn nhà đầu tư dự án Khu nhà ở An Đông;
Quyết định số 3348/QĐ-UBND ngày 27/12/2019 của UBND tỉnh về việc phê duyệt điều chỉnh (cục bộ) một số nội dung quy hoạch chi tiết (1/500) Khu nhà ở An Đông, phường An Đông, thành phố Huế và một phần thuộc phường Thủy Dương, thị xã Hương Thủy, tỉnh Thừa Thiên Huế.</t>
  </si>
  <si>
    <t>Quyết định số 816/QĐ-UBND ngày 31/3/2022 của UBND huyện Phú Vang về việc phê duyệt báo cáo kinh tế kỹ thuật đầu tư xây dựng công trình: Nâng cấp kênh thoát kết hợp ngăn lũ An Truyền.</t>
  </si>
  <si>
    <t xml:space="preserve">Thông báo số 1540/TB-UBND ngày 29/4/2022 của UBND huyện Phú Lộc về việc phân bổ chi tiết kế hoạch vốn sự nghiệp năm 2022 (đợt 4);
Quyết định số 1058/QĐ-UBND ngày 18/4/2022 của UBND huyện Phú Lộc về việc phê duyệt chủ trương đầu tư công trình Đường kết hợp đê Đông phá (giai đoạn 1).                          </t>
  </si>
  <si>
    <t>Dự án Trường Trung học phổ thông Phú Lộc (giai đoạn 1)</t>
  </si>
  <si>
    <t xml:space="preserve">Công văn số 3254/UBND-XD ngày 24/8/2022 của UBND huyện Phú Lộc về việc chủ trương đầu tư xây dựng các công trình phục vụ đạt chuẩn nông thôn mới, xây dựng trường đạt chuẩn Quốc gia;
Nghị quyết số 09/NQ-HĐND ngày 19/9/2022 của HĐND huyện Phú Lộc về việc giao Kế hoạch đầu tư công vốn Chương trình mục tiêu Quốc gia giai đoạn 2021-2025, chủ trương bổ sung danh mục dự phòng các công trình. </t>
  </si>
  <si>
    <t>Quyết định 2992/QĐ-UBND ngày 26/9/2022 của UBND huyện Phú Lộc về việc phê duyệt báo cáo kinh tế kỹ thuật đầu tư xây dựng và kế hoạch lựa chọn nhà thầu công trình Hạ tầng kỹ thuật khu dân cư Hòa An, xã Lộc Bình (giai đoạn 1) .</t>
  </si>
  <si>
    <t>Công văn số 1708/SCT-TM&amp;XNK ngày 5/09/2022 của Sở Công Thương về việc lấy ý kiến thẩm định hồ sơ đề nghị điều chỉnh xây dựng mới chợ Khe Tre vào quy hoạch phát triển thương mại tỉnh đến năm 2025.</t>
  </si>
  <si>
    <t>Công văn số 3532/BCH-HC ngày 15/11/2022 của Bộ chỉ huy bộ đội biên phòng tỉnh Thừa Thiên Huế về việc đăng ký kế hoạch sử dụng đất năm 2023 để xây dựng Trạm Kiểm soát Biên phòng Hồng Thái, Trạm Kiểm soát Biên phòng cửa khẩu Hồng Vân;
Quyết định số 2897/QĐ-UBND ngày 09/11/2021 của UBND tỉnh Thừa Thiên Huế về việc phê duyệt chủ trương đầu tư công trình Hạ tầng kỹ thuật Trạm Kiểm soát Biên phòng Hồng Thái, Trạm Kiểm soát Biên phòng cửa khẩu Hồng Vân.</t>
  </si>
  <si>
    <t>Công văn số 3530/BCH-HC ngày 15/11/2022 của Bộ chỉ huy bộ đội biên phòng tỉnh Thừa Thiên Huế về việc đăng ký nhu cầu kế hoạch sử dụng đất năm 2023 để xây dựng Công trình Đường từ Đồn Biên phòng Nhâm ra biên giới
Quyết định số 4500/QĐ-BĐBP ngày 26/10/2022 của Tư lệnh Bộ đội Biên phòng về việc phê duyệt thiết kế xây dựng công trình Đường từ Đồn Biên phòng Nhâm ra biên giới;
Quyết định số 1010/QĐ-BQP ngày 02/4/2022 của Bộ Quốc phòng về việc phê duyệt dự án đầu tư xây dựng Đường từ Đồn Biên phòng Nhâm ra biên giới;
Công văn số 1081/UBND-GT ngày 28/01/2022 của UBND tỉnh về việc thống nhất các vị trí đấu nối của dự án đường từ Đồn Biên phòng Nhâm ra biên giới với đường hiện có của địa phương, tỉnh Thừa Thiên Huế.</t>
  </si>
  <si>
    <t>Công văn số 3529/BCH-HC ngày 15/11/2022 của Bộ chỉ huy bộ đội biên phòng tỉnh Thừa Thiên Huế về việc đăng ký nhu cầu kế hoạch sử dụng đất năm 2023 để xây dựng công trình Đường từ xã Trung Sơn , huyện A Lưới đi mốc 646; 
Quyết định số 3654/QĐ-BQP về việc phê duyệt chủ trương đầu tư dự án đường từ xã Trung Sơn, huyện A Lưới đi cột mốc 646.</t>
  </si>
  <si>
    <t>Công văn số 8479/UBND-QHXT ngày 14/9/2021 của UBND tỉnh Thừa Thiên Huế về việc thống nhất vị trí các khu đất để xây dựng trụ sở Công an xã, thị trấn;
Thông báo kết luận số 257/TB-UBND ngày 28/12/2021 của UBND huyện Quảng Điền về kết luận của UBND huyện tại cuộc họp bàn triển khai đầu tư xây dựng trụ sở Công an các xã, thị trấn và lập quy hoạch chung xây dựng các xã giai đoạn 2021-2030, định hướng đến năm 2050;
Quyết định số 1629/QĐ-UBND ngày 28/6/2022 của UBND huyện Quảng Điền về việc phê duyệt quy hoạch tổng mặt bằng (tỷ lệ 1/500) trụ sở công an xã Quảng Lợi;
Quyết định số 171/QĐ-UBND ngày 26/9/2022 của UBND xã Quảng Lợi về việc phê duyệt dự án: Giải phóng mặt bằng xây dựng trụ sở công an xã Quảng Lợi, huyện Quảng Điền, tỉnh Thừa Thiên Huế;
Nghị quyết số 26/NQ-HĐND ngày 27/6/2022 của HĐND xã Quảng Lợi về việc phê duyệt Kế hoạch đầu tư công năm 2022 (vốn thu cấp quyền sử dụng đất của xã).</t>
  </si>
  <si>
    <t>Quyết định số 244/QĐ-UBND ngày 04/10/2022 của UBND xã Quảng Phước về việc phê duyệt dự án đầu tư xây dựng công trình: Hạ tầng điểm dân cư Cửa Rào Nam và Hói Đen xã Quảng Phước;
Quyết định số 243/QĐ-UBND ngày 03/10/2022 của UBND xã Quảng Phước về việc phê duyệt Báo cáo kinh tế - kỹ thuật xây dựng dự án: Hạ tầng điểm cư dân Cửa Rào Nam và Hói Đen xã Quảng Phước (Giai đoạn 2);
Nghị quyết số 33/NQ-HĐND ngày 22 /9/2022 của HĐND xã Quảng Phước về việc phê duyệt chủ trương đầu tư Dự án: Hạ tầng điểm dân cư Cửa Rào Nam và Hói Đen xã Quảng Phước (Giai đoạn 2).</t>
  </si>
  <si>
    <t>Nghị Quyết số 22/NQ-HĐND ngày 1/6/2022 của Hội đồng nhân dân thành phố về chủ trương đầu tư dự án Đường Nguyễn Lộ Trạch nối dài (đoạn từ Võ Nguyên Giáp đến cầu Nhất Đông);
Nghị Quyết số 36/NQ-HĐND ngày 23/7/2022 của Hội đồng nhân dân thành phố về thống nhất danh mục dự án dự kiến khởi công mới năm 2023.</t>
  </si>
  <si>
    <t xml:space="preserve">Nghị quyết số  106/NQ-HĐND ngày 26/10/2022 của Hội đồng nhân dân tỉnh về việc  dự kiến phương án phân bổ kế hoạch đầu tư vốn ngân sách nhà nước năm 2023 tỉnh Thừa Thiên Huế;
Quyết định số 1171/QĐ-UBND ngày 13/5/2020 của UBND tỉnh Thừa Thiên Huế về phê duyệt kế hoạch lựa chọn nhà thầu đợt 1, đợt 2, đợt 3 dự án  Nạo vét và xây dựng kè hói Đốc Sơ- An Hoà, thành phố Huế; 
Quyết định số 2642/QĐ-UBND ngày 29/10/2016 của UBND tỉnh Thừa Thiên Huế về phê duyệt dự án đầu tư Nạo vét và xây dựng kè hói Đốc Sơ- An Hoà (từ cửa vào sông An Hoà đến đường Nguyễn Văn Linh). 
    </t>
  </si>
  <si>
    <t>Quyết định số 4058/QĐ-UBND ngày 21/12/2021 của UBND huyện Phú Vang về việc phê duyệt báo cáo kinh tế kỹ thuật đầu tư xây dựng công trình: Hạ tầng bãi tắm Phú Thuận (giai đoạn 1).</t>
  </si>
  <si>
    <t>Trụ sở công an xã Lộc Bình</t>
  </si>
  <si>
    <t>Nghị quyết số 106/NQ-HĐND ngày 26/10/2022 của HĐND tỉnh Thừa Thiên Huế về việc dự kiến phương án phân bổ kế hoạch đầu tư vốn ngân sách nhà nước năm 2023 tỉnh Thừa Thiên Huế;
Quyết định số 2393/QĐ-UBND ngày 24/9/2021 của UBND tỉnh Thừa Thiên Huế về việc phê duyệt chủ trương đầu tư dự án Trường Trung học phổ thông Phú Lộc (giai đoạn 1).</t>
  </si>
  <si>
    <t>Quyết định số 2065/QĐ-UBND ngày 26/8/2022 của UBND tỉnh Thừa Thiên Huế về giao kế hoạch vốn đầu tư phát triển nguồn ngân sách nhà nước năm 2022 thực hiện 03 chương trình mục tiêu quốc gia (đợt 2);
Nghị quyết số 63/NQ-HĐND ngày 14/7/2022 của HĐND tỉnh Thừa Thiên Huế về Kế hoạch vốn đầu tư phát triển nguồn ngân sách nhà nước giai đoạn 2021-2025, giao dự toán vốn đầu tư phát triển nguồn ngân sách nhà nước năm 2022 thực hiện 03 chương trình mục tiêu quốc gia.</t>
  </si>
  <si>
    <t xml:space="preserve">Công văn số 3254/UBND-XD ngày 24/8/2022 của UBND huyện Phú Lộc về việc chủ trương đầu tư xây dựng các công trình phục vụ đạt chuẩn nông thôn mới, xây dựng trường đạt chuẩn Quốc gia;
Nghị quyết số 09/NQ-HĐND ngày 19/9/2022 của HĐND huyện Phú Lộc Về việc giao Kế hoạch đầu tư công vốn Chương trình mục tiêu Quốc gia giai đoạn 2021-2025, chủ trương bổ sung danh mục dự phòng các công trình. </t>
  </si>
  <si>
    <t>Quyết định 2992/QĐ-UBND ngày 26/9/2022 của UBND huyện Phú Lộc về việc phê duyệt báo cáo kinh tế kỹ thuật đầu tư xây dựng và kế hoạch lựa chọn nhà thầu công trình Hạ tầng kỹ thuật khu dân cư Hòa An, xã Lộc Bình (giai đoạn 1).</t>
  </si>
  <si>
    <t>Công văn số 3532/BCH-HC ngày 15/11/2022 của Bộ chỉ huy bộ đội biên phòng tỉnh Thừa Thiên Huế về việc đăng ký kế hoạch sử dụng đất năm 2023 để xây dựng Trạm Kiểm soát Biên phòng Hồng Thái, Trạm Kiểm soát Biên phòng cửa khẩu Hồng Vân;
Quyết định số 2897/QĐ-UBND ngày 09/11/2021 của UBND tỉnh Thừa Thiên Huế về việc phê duyệt chủ trương đầu tư công trình Hạ tầng kỹ thuật Trạm Kiểm soát Biên phòng Hồng Thái, Trạm Kiểm soát Biên phòng cửa khẩu Hồng Vân</t>
  </si>
  <si>
    <t>Quyết định số 1587/QĐ-UBND ngày 11/11/2020 của UBND huyện Phong Điền về việc phê duyệt báo cáo kinh tế - kỹ thuật đầu tư xây dựng công trình Chỉnh trang đường từ Tỉnh lộ 11B đi độn Hốc thôn Phò Ninh, xã Phong An;
Thông báo  số 128/TB-UBND ngày 24/6/2021 của UBND huyện Phong Điền về thông báo thu hồi đất để giải phóng mặt bằng tư xây dựng công trình Chỉnh trang đường từ Tỉnh lộ 11B đi độn Hốc thôn Phò Ninh, xã Phong An;
Quyết định số 3106/QĐ-UBND ngày 17/05/2022 của UBND huyện Phong Điền về việc phê duyệt phương án bồi thường hỗ trợ tái định cư khi nhà nước thu hồi đất để giải phóng mặt bằng đầu tư xây dựng công trình Chỉnh trang đường từ Tỉnh lộ 11B đi độn Hốc thôn Phò Ninh, xã Phong An.</t>
  </si>
  <si>
    <t>Quyết định số 1585/QĐ-UBND ngày 11/11/2020 của UBND huyện Phong Điền về việc phê duyệt báo cáo kinh tế - kỹ thuật đầu tư xây dựng công trình Chỉnh trang đường trục xã từ Cầu Kẽm - Hiền Lương - Sơn Tùng - Cao Ban, xã Phong Hiền;
Thông báo  số 139/TB-UBND ngày 02/7/2021 của UBND huyện Phong Điền về thông báo thu hồi đất để giải phóng mặt bằng đầu tư công trình Chỉnh trang đường trục xã từ Cầu Kẽm - Hiền Lương - Sơn Tùng - Cao Ban, xã Phong Hiền;
Quyết định số 5075/QĐ-UBND ngày 06/9/2022 của UBND huyện Phong Điền về việc phê duyệt phương án bồi thường hỗ trợ tái định cư khi nhà nước thu hồi đất để giải phóng mặt bằng công trình Chỉnh trang đường trục xã từ Cầu Kẽm - Hiền Lương - Sơn Tùng - Cao Ban, xã Phong Hiền (đợt 5).</t>
  </si>
  <si>
    <t>Nghị quyết số 78/NQ-HĐND ngày 28/8/2020 của HĐND tỉnh về chủ trương đầu tư dự án HTKT khu dân cư phía Bắc Hương Sơ (khu vực 10). Đã thực hiện 8,80 ha, đăng ký chuyển tiếp phần diện tích còn lại.</t>
  </si>
  <si>
    <t>Dự án hạ tầng kỹ thuật khu dân cư  phía Bắc Hương Sơ (khu vực 10). (Tổng quy mô dự án là 9,99 ha  đã thực hiện 8,80 ha)</t>
  </si>
  <si>
    <t xml:space="preserve">Nghị quyết số  106/NQ-HĐND ngày 26/10/2022 của Hội đồng nhân dân tỉnh về việc  dự kiến phương án phân bổ kế hoạch đầu tư vốn ngân sách nhà nước năm 2023 tỉnh Thừa Thiên Huế.
Quyết định số 2496/QĐ-UBND ngày 25/9/2020 của UBND tỉnh về việc phê duyệt điều chỉnh dự án và kế hoạch lựa chọn nhà thầu công trình Cầu bắc qua sông Lợi Nông;
Nghị quyết số 109/NQ-HĐND ngày 14/10/2021 của HĐND tỉnh Thừa Thiên Huế về việc  điều chỉnh kế hoạch đầu tư vốn ngân sách nhà nước nguồn ngân sách địa phương năm 2021. </t>
  </si>
  <si>
    <t>Quyết định số 13/QĐ-UBND ngày 6/3/2020 của UBND tỉnh về việc ban hành quy chế chuyển đổi mô hình quản lý, kinh doanh khai thác chợ;
Quyết định số 2231/QĐ-UBND ngày 29/10/2013 của UBND tỉnh về việc phê duyệt điều chỉnh mở rộng quy hoạch chi tiết xây dựng khu dân cư phía Bắc;
Quyết định số 2695/QĐ-UBND ngày 15/11/2018 của UBND tỉnh về việc phê duyệt danh mục dự án phát triển KT-XH tỉnh năm 2018 định hướng giai đoạn 2019-2020.</t>
  </si>
  <si>
    <t>Quyết định số 2412/QĐ-UBND ngày 27/9/2021 của UBND tỉnh về việc phê duyệt dự án đầu tư và kế hoạch lựa chọn nhà thầu đợt 1 Dự án Hạ tầng kỹ thuật Khu tái định cư Đại học Huế;
Nghị quyết số 23/NQ-HĐND ngày 26/4/2021 của HĐND tỉnh về chủ trương đầu tư dự án Hạ tầng kỹ thuật Khu tái định cư Đại học Huế;
Thông báo số 405/TB-SKHĐT ngày 08/02/2021 của Sở Kế hoạch và Đầu tư về việc giao kế hoạch đầu tư vốn ngân sách nhà nước năm 2021 (các dự án chuẩn bị đầu tư), nguồn vốn ngân sách tỉnh quản lý.</t>
  </si>
  <si>
    <t>Quyết định 1384/QĐ-UBND ngày 15/3/2022 của UBND thành phố về việc cấp ngân sách thành phố năm 2022 để thực hiện công tác chuẩn bị đầu tư các dự án;
Quyết định số 3964/QĐ-UBND ngày 6/6/2022 của UBND thành phố về việc phê duyệt kế hoạch thu hồi đất, điều tra, khảo sát, đo đạc, kiểm đếm để thực hiện dự án: Dự án hạ tầng kỹ thuật chợ đầu mối Phú Hậu giai đoạn 2;
Quyết định số 2493/QĐ-UBND ngày 29/4/2021 của UBND thành phố Huế về chủ trương đầu tư dự án: Hạ tầng kỹ thuật chợ đầu mối Phú Hậu giai đoạn 2.</t>
  </si>
  <si>
    <t>Quyết định số 2332/QĐ-UBND ngày 22/4/2022 của UBND Thành phố về việc phê duyệt dự án đầu tư và kế hoạch lựa chọn nhà thầu (giai đoạn Thiết kế bản vẽ thi công và dự toán) xây dựng công trình: Dự án hạ tầng kỹ thuật khu dân cư đường Cao Bá Quát;
Quyết định số 2492/QĐ-UBND ngày 29/4/2021 của UBND thành phố Huế về chủ trương đầu tư dự án: Hạ tầng kỹ thuật khu dân cư đường Cao Bá Quát, phường Phú Hậu.</t>
  </si>
  <si>
    <t>Quyết định số 1011/QĐ-UBND ngày 26/4/2022 của UBND Thành phố về việc phê duyệt dự án: Nâng cấp mở rộng đường Nguyễn Gia Thiều;
Nghị quyết số  106/NQ-HĐND ngày 26/10/2022 của Hội đồng nhân dân tỉnh về việc  dự kiến phương án phân bổ kế hoạch đầu tư vốn ngân sách nhà nước năm 2023 tỉnh Thừa Thiên Huế;
 Nghị quyết số 02/NQ-HĐND ngày 26/02/2021 của HĐND tỉnh Thừa Thiên Huế về chủ trương đầu tư dự án nâng cấp, mở rộng đường Nguyễn Gia Thiều, thành phố Huế.</t>
  </si>
  <si>
    <t>Nghị Quyết số 58/NQ-HĐND ngày 03/11/2020 của Hội đồng nhân dân thành phố Huế về việc phê duyệt chủ trương đầu tư dự án Trường Mầm non Thủy Xuân (giai đoạn 1) – Hạng mục: Khối nhà 03 tầng, 10 phòng học và 05 phòng chức năng.</t>
  </si>
  <si>
    <t>Quyết định số 1221/QĐ-UBND ngày 8/3/2022 của UBND thành phố về việc phê duyệt kế hoạch thu hồi đất, điều tra, khảo sát, đo đạc, kiểm đếm để thực hiện dự án: Hệ thống thoát lũ Phổ Lợi, Mộc Hàn, Phú Khê, huyện Phú Vang;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Nghị quyết số  106/NQ-HĐND ngày 26/10/2022 của Hội đồng nhân dân tỉnh về việc  dự kiến phương án phân bổ kế hoạch đầu tư vốn ngân sách nhà nước năm 2023 tỉnh Thừa Thiên Huế;
Nghị quyết số 137/NQ-HĐND ngày 13/11/2020 của HĐND tỉnh về việc phê duyệt chủ trương đầu tư dự án Hệ thống thoát lũ Phổ Lợi, Mộc Hàn, Phú Khê, huyện Phú Vang.</t>
  </si>
  <si>
    <t>Quyết định số 1868/QĐ-UBND ngày 9/6/2021 của UBND thị xã Hương Thủy về phê duyệt BCNCKT đầu tư xây dựng dự án Đường vào Khu quần thể sân Golf Thủy Dương, thị xã Hương Thủy;         
Công văn số 738/UBND-GT ngày 23/01/2021 của UBND tỉnh về việc thống nhất phương án tiếp nhận tài trợ tuyến đường đi vào Khu quần thể sân golf Thủy Dương, thị xã Hương Thủy;
Quyết định số 2501/QĐ-UBND ngày 7/7/2021 của UBND thị xã Hương Thủy về phê duyệt kế hoạch lựa chọn nhà thầu công trình Đường vào Khu quần thể sân Golf Thủy Dương, thị xã Hương Thủy.</t>
  </si>
  <si>
    <t xml:space="preserve">Dự án hoàn thiện lưới điện phân phối tỉnh Thừa Thiên Huế (đồng bộ dự án KfW3.1)  </t>
  </si>
  <si>
    <t>Quyết định số 8421/QĐ-EVNCPC của Tổng Công ty điện lực miền Trung ngày 29/9/2020 về việc phê duyệt báo cáo nghiên cứu khả thi đầu tư xây dựng công trình: hoàn thiện lưới điện phân phối tỉnh Thừa Thiên Huế (đồng bộ dự án KfW3.1).</t>
  </si>
  <si>
    <t>Nghị quyết số 12/NQ-HĐND ngày 7/4/2020 của Hội đồng nhân dân tỉnh Thừa Thiên Huế về việc phê duyệt chủ trương đầu tư dự án Kè chống sạt lở các đoạn xung yếu thuộc hệ thống sông Hương, tỉnh Thừa Thiên Huế;
Nghị quyết số 85/NQ-HĐND ngày 28/8/2020 của Hội đồng nhân dân tỉnh Thừa Thiên Huế về việc thông qua dự kiến kế hoạch đầu tư công năm 2021 tỉnh Thừa Thiên Huế.</t>
  </si>
  <si>
    <t>Quyết định số 99/QĐ-UBND ngày 06/9/2021  của UBND xã Điền Hương về việc phê duyệt báo cáo kinh tế kỹ thuật và kế hoạch lựa chọn nhà thầu đầu tư xây dựng công trình Nhà sinh hoạt cộng đồng thôn Thanh Hương Tây.</t>
  </si>
  <si>
    <t>Quyết định số 10117/QĐ-UBND ngày 28/12/2021 của UBND huyện Phong Điền về việc giao kế hoạch đầu tư vốn ngân sách nhà nước năm 2022;
Thông báo số 07/TB-TCKH ngày 15/03/2022 của Phòng Tài chính - Kế hoạch huyện Phong Điền về việc thông báo vốn đầu tư và sự nghiệp có tính chất đầu tư năm 2022;
Quyết định 4862/QĐ-UBND ngày 17/8/2022 Quyết định 5674/QĐ-UBND ngày 28/10/2022 của UBND huyện Phong Điền về việc thu hồi đất để giải phóng mặt bằng xây dựng công trình Trường Trung học Trần Quốc Toản (cơ sở 2 Tổ dân phố Tân Lập) đợt 1,2.</t>
  </si>
  <si>
    <t>Nghị quyết số 110/NQ-HĐND ngày 14/10/2021 của HĐND tỉnh về việc bổ sung vốn từ nguồn tăng thu năm 2021 để đẩy nhanh tiến độ thực hiện các dự án quan trọng;
Quyết định số 3274/QĐ-UBND ngày 31/8/2021 của UBND huyện Phong Điền về việc phê duyệt Báo cáo kinh tế kỹ thuật đầu tư xây dựng công trình Đường giao thông lâm sinh phục vụ phát triển rừng sản xuất, phòng chống cháy rừng và phát triển trồng cây ăn quả khu vực Độn Muồng, xã Phong Sơn;
Thông báo  số 21/TB-UBND ngày 17/2/2022 của UBND huyện về thông báo thu hồi đất để giải phóng mặt bằng xây dựng công Đường giao thông lâm sinh phục vụ phát triển rừng sản xuất, phòng chống cháy rừng và phát triển trồng cây ăn quả khu vực Độn Muồng, xã Phong Sơn.</t>
  </si>
  <si>
    <t>Quyết định số 1659/QĐ-UBND ngày 18/01/2022 của UBND huyện Phong Điền về việc phê duyệt chủ trương đầu tư xây dựng dự án Mở rộng đường Vân Trạch Hòa, thị trấn Phong Điền;
Quyết định số 5841/QĐ-UBND ngày 15/11/2022 của  UBND huyện về việc phê duyệt phương án bồi thường hỗ trợ tái định cư khi nhà nước thu hồi đất để giải phóng mặt bằng Đầu tư xây dựng công trình Mở rộng đường Vân Trạch Hòa, thị trấn Phong Điền (đợt 2).</t>
  </si>
  <si>
    <t>Quyết định số 2694/QĐ-UBND ngày 15/12/2021 của UBND huyện về việc phê duyệt chủ trương dự án: Chỉnh trang đường Tỉnh lộ 11A đoạn qua trung tâm xã Quảng Vinh, huyện Quảng Điền;
Quyết định số 809/QĐ-UBND ngày 30/3/2022 của UBND huyện Quảng Điền về việc phê duyệt kế hoạch lựa chọn nhà thầu: Chỉnh trang đường Tỉnh lộ 11A đoạn qua trung tâm xã Quảng Vinh, huyện Quảng Điền;
Thông báo số 08/TB-TCKH ngày 06/1/2022 của Phòng Tài chính kế hoạch huyện Quảng Điền về Thông báo về kế hoạch đầu tư vốn ngân sách huyện năm 2022.</t>
  </si>
  <si>
    <t>Nâng cấp, sửa chữa các Trạm bơm chống hạn Tây Nam Hương Trà</t>
  </si>
  <si>
    <t>Nghị quyết số  106/NQ-HĐND ngày 26/10/2022 của Hội đồng nhân dân tỉnh về việc  dự kiến phương án phân bổ kế hoạch đầu tư vốn ngân sách nhà nước năm 2023 tỉnh Thừa Thiên Huế;
Quyết định số 2465/QĐ-UBND ngày 30/10/2015 của UBND tỉnh Thừa Thiên Huế về việc phê duyệt dự án đầu tư dự án xây dựng Chỉnh trang mở rộng nút giao Trần Phú - Đặng Huy Trứ - Đoàn Hữu Trưng.</t>
  </si>
  <si>
    <t>Quyết định số 4739/QĐ-UBND ngày 02/10/2018 của UBND Thành phố về việc phê duyệt điều chỉnh cục bộ quy hoạch chi tiết khu tái định cư Phú Hiệp giai đoạn 2, phục vụ giải tỏa chỉnh trang bờ sông Hương, phường Phú Cát từ cầu Gia Hội đến đường Nguyễn Bỉnh Khiêm, thành phố Huế.</t>
  </si>
  <si>
    <t>Quyết định số 1068/QĐ-UBND ngày 05/05/2022 của UBND tỉnh về phê duyệt điều chỉnh kế hoạch lựa chọn nhà đầu tư thực hiện dự án đầu tư có sử dụng đất Khu Ở - Thương mại OTM3 và Khu công viên vui chơi giải trí CX3 thuộc Khu A - Đô thị mới An Vân Dương, tỉnh Thừa Thiên Huế;
Quyết định số 778/QĐ-UBND ngày 9/04/2021  của UBND tỉnh về việc phê duyệt kế hoạch lựa chọn nhà thầu tư vấn lập hồ sơ yêu cầu và hồ sơ đánh giá đề xuất đối với dự án có sử dụng đất  Khu ở - Thương mại OTM3 và khu công viên vui chơi giải trí CX3, thuộc khu A - Đô thị mới An Vân Dương.</t>
  </si>
  <si>
    <t>Quyết định số 8361/QĐ-UBND ngày 2/11/2022 của UBND thành phố Huế về việc phê duyệt giá trị bồi thường, hỗ trợ về mồ mả cho các tổ chức, hộ gia đình, cá nhân thuộc dự án Công viên nghĩa trang phường Hương An (giai đoạn 2);
Công văn số 6387/UBND-CS ngày 29/08/2018 của UBND tỉnh  về việc giãn tiến độ thực hiện dự án Công viên nghĩa trang tại phường Hương An, thị xã Hương Trà;
Quyết định số 187/QĐ-UBND ngày 25/01/2017 của UBND tỉnh Thừa Thiên Huế về việc quyết định chủ trương đầu tư dự án Công viên nghĩa trang tại phường Hương An, thị xã Hương Trà;
(Giai đoạn 1 đã được UBND tỉnh giao đất theo Quyết định 426/QĐ-UBND ngày 20/2/2019 và triển khai thi công trên toàn bộ diện tích 17,8 ha.)</t>
  </si>
  <si>
    <t>Nghị quyết số 186/NQ-HĐND ngày 23/12/2020 của HĐND tỉnh về việc phê duyệt chủ trương dự án Nghĩa trang nhân dân phía Bắc;
Thông báo số 3888/TB-SKHĐT ngày 29/10/2021 của Sở kế hoạch và Đầu tư về việc thông báo giao kế hoạch đầu tư công trung hạn vốn ngân sách nhà nước năm 2021 - 2025 tỉnh Thừa Thiên Huế.</t>
  </si>
  <si>
    <t>Nghị quyết số 10/NQ-HĐND ngày 26/02/2021 của HĐND tỉnh về chủ trương đầu tư dự án hạ tầng kỹ thuật khu TĐC-02 và TĐC-03 thuộc khu B – Đô thị mới An Vân Dương;
Nghị quyết số  106/NQ-HĐND ngày 26/10/2022 của Hội đồng nhân dân tỉnh về việc  dự kiến phương án phân bổ kế hoạch đầu tư vốn ngân sách nhà nước năm 2023 tỉnh Thừa Thiên Huế.</t>
  </si>
  <si>
    <t>Nghị quyết số 07/NQ-HĐND ngày 26/02/2021 của HĐND tỉnh về chủ trương đầu tư dự án hạ tầng kỹ thuật khu tái định cư Mỹ An, xã Phú Dương, huyện Phú Vang (nay thuộc Thành phố Huế);
Nghị quyết số  106/NQ-HĐND ngày 26/10/2022 của Hội đồng nhân dân tỉnh về việc  dự kiến phương án phân bổ kế hoạch đầu tư vốn ngân sách nhà nước năm 2023 tỉnh Thừa Thiên Huế;
Nghị quyết số 36/NQ-HĐND ngày 23/7/2022 của Hội đồng nhân dân thành phố về thống nhất danh mục dự án dự kiến khởi công mới năm 2023.</t>
  </si>
  <si>
    <t>Quyết định số 2993/QĐ-UBND ngày 9/5/2022 của UBND Thành phố về việc phê duyệt kế hoạch thu hồi đất, điều tra, khảo sát, đo đạc, kiểm đếm để thực hiện dự án: Chỉnh trang khu vực cồn Dã Viên (phía Tây);
Nghị quyết số 38/NQ-HĐND ngày 10/11/2021 của HĐND thành phố Huế về thống nhất bổ sung dự kiến danh mục kế hoạch đầu tư công trung hạn giai đoạn 2021-2025 và giao UBND thành phố Huế quyết định chủ trương đầu tư các dự án;
Quyết định số 8959/QĐ-UBND ngày 26/11/2021 của UBND thành phố Huế về phê duyệt chủ trương đầu tư dự án Chỉnh trang khu vực cồn Dã Viên (phía Tây).</t>
  </si>
  <si>
    <t>Quyết định số 1209/QĐ-UBND ngày 4/3/2022 của UBND Thành phố về việc phê duyệt dự án đầu tư và kế hoạch lựa chọn nhà thầu (giai đoạn Thiết kế bản vẽ thi công và dự toán) xây dựng công trình: Hạ tầng kỹ thuật Khu dân cư TĐC7 tại Khu B - Khu đô thị mới An Vân Dương;
Nghị quyết số 79/NQ-HĐND ngày 29/11/2021 của HĐND thành phố Huế về chủ trương đầu tư dự án Hạ tầng kỹ thuật khu dân cư TĐC7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</si>
  <si>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8472/QĐ-UBND ngày 7/11/2022 của UBND Thành phố về việc phê duyệt dự án đầu tư và kế hoạch lựa chọn nhà thầu (giai đoạn Thiết kế bản vẽ thi công và dự toán) xây dựng công trình   đường dọc sông Như Ý thuộc khu B - đô thị mới An Vân Dương;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92/NQ-HĐND ngày 24/12/2021 của HĐND thành phố Huế về chủ trương đầu tư dự án đường dọc sông Như Ý thuộc khu B - Đô thị mới An Vân Dương, phường Thủy Vân, thành phố Huế.</t>
  </si>
  <si>
    <t>Quyết định số 8572/QĐ-UBND ngày 8/11/2022 của UBND Thành phố về việc phê duyệt dự án đầu tư và kế hoạch lựa chọn nhà thầu (giai đoạn Thiết kế bản vẽ thi công và dự toán) xây dựng công trình  đường dọc sông Nhất Đông;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91/NQ-HĐND ngày 24/12/2021 của HĐND thành phố Huế về chủ trương đầu tư dự án Đường dọc sông Nhất Đông thuộc khu B - Đô thị mới An Vân Dương.</t>
  </si>
  <si>
    <t>Quyết định số 4056/QĐ-UBND ngày 14/6/2022 của UBND Thành phố về việc phê duyệt dự án đầu tư và kế hoạch lựa chọn nhà thầu (giai đoạn Thiết kế bản vẽ và dự toán) xây dựng công trình Cầu qua sông Nhất Đông nối đường Nguyễn Lộ Trạch;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90/NQ-HĐND ngày 24/12/2021 của HĐND thành phố Huế về Chủ trương đầu tư dự án Cầu qua sông Nhất Đông nối đường Nguyễn Lộ Trạch;</t>
  </si>
  <si>
    <t>Quyết định số 1215/QĐ-UBND ngày 21/5/2021 của UBND tỉnh  về việc phê duyệt kế hoạch lựa chọn nhà đầu tư thực hiện dự án Nhà ở xã hội tại khu đất XH1 thuộc Khu E - Đô thị mới An Vân Dương, tỉnh Thừa Thiên Huế</t>
  </si>
  <si>
    <t>Đường vào khu quân sự, quân khu 4 và Bộ chỉ huy quân sự tỉnh (Tuyến đường vào các cơ quan quân khu và đại đội trực thuộc bộ chỉ huy quân sự tỉnh )</t>
  </si>
  <si>
    <t>Quyết định số 1690/QĐ-UBND ngày 20/6/2022 của UBND thị xã Hương Thủy về việc Phê duyệt dự án đầu tư xây dựng Hạng tầng kỹ thuật Khu dân cư Thủy Châu giai đoạn 2 (Khu vực BCHQS thị xã).</t>
  </si>
  <si>
    <t>Quyết định số 1660/QĐ-UBND ngày 09/7/2021  của UBND thị xã Hương Thuỷ về việc phê duyệt phê duyệt báo cáo kinh tế kỹ thuật đầu tư xây dựng và kế hoạch lựa chọn nhà thầu công trình Nâng cấp tuyến đường nội đồng đến cầu Kênh, phường Thủy Châu;
Thông báo số 2272/TB-SKHĐT ngày 15/7/2021 của Sở Kế hoạch và Đầu tư về việc phân bổ kinh phí khắc phục hậu quả thiên tai năm 2020 (đợt 2);
Quyết định số 2389/QĐ-UBND ngày 30/6/2021 của UBND thị xã Hương Thủy về việc phê duyệt Dự án giải phóng mặt bằng công trình Nâng cấp tuyến đường nội đồng đến cầu Kênh, phường Thủy Châu.</t>
  </si>
  <si>
    <t>Quyết định 668/QĐ - HĐTV ngày 9/10/2020 của Hội đồng thành viên Tổng công ty điện lực miền Trung về việc giao kế hoạch đầu tư xây dựng năm 2021 - đợt 2.</t>
  </si>
  <si>
    <t>Quyết định số 1012/QĐ-UBND ngày 26/4/2022 của UBND tỉnh về việc phê duyệt điều chỉnh dự án và kế hoạch lựa chọn nhà thầu dự án Cải thiện môi trường nước Thành phố Huế; 
Thông báo số 4932/TB-SKHĐT ngày 27/12/2021 của Sở KHĐT tỉnh về việc giao kế hoạch đầu tư vốn ngân sách nhà nước năm 2022.</t>
  </si>
  <si>
    <t>Xử lý sạt lở bờ biển đoạn qua xã Phú Thuận, Phú Hải, huyện Phú Vang</t>
  </si>
  <si>
    <t>Quyết định số 2809/QĐ-UBND ngày 21/11/2022 của UBND tỉnh về việc phê duyệt dự án đầu tư và kế hoạch lựa chọn nhà thầu đợt 1 dự án Xử lý sạt lở bờ biển đoạn qua xã Phú Thuận, xã Phú Hải, huyện Phú Vang;
Nghị quyết số 106/NQ-HĐND ngày 26/10/2022 của HĐND tỉnh về việc dự kiến phương án phân bổ kế hoạch đầu tư vốn ngân sách nhà nước năm 2023 tỉnh Thừa Thiên Huế;
Nghị quyết số 39/NQ-HĐND ngày 03/6/2022 của HĐND tỉnh về chủ trương đầu tư dự án Xử lý sạt lở bờ biển đoạn qua xã Phú Thuận, Phú Hải, huyện Phú Vang.</t>
  </si>
  <si>
    <t>Quyết định số 237/QĐ-UBND ngày 27/01/2022 của UBND huyện Phú Lộc Về việc phê duyệt báo cáo kinh tế kỹ thuật và kế hoạch lựa chọn nhà thầu công trình Mở rộng đường Đoàn Trọng Truyến, thị trấn Phú Lộc, huyện Phú Lộc;
Quyết định số 858/QĐ-UBND ngày 29/3/2022 của UBND huyện Phú Lộc về việc bổ sung kế hoạch vốn sự nghiệp năm 2022 để thực hiện các dự án Mở rộng đường Đoàn Trọng Truyến và Hệ thống điện chiếu sáng đường Đoàn Trọng Truyến.</t>
  </si>
  <si>
    <t>Quyết định số 441/QĐ-UBND ngày 09/5/2022 của
UBND huyện Nam Đông về việc phê duyệt Báo cáo kinh tế kỹ thuật đầu tư xây dựng công trình Hoàn thiện các hạng mục Trường học đạt chuẩn quốc gia trên địa bàn huyện;
Quyết định số 462/QĐ-UBND ngày 12/5/2022 của UBND huyện Nam Đông về việc giao kế hoạch vốn đầu tư công năm 2022( đợt 2).</t>
  </si>
  <si>
    <t>Công văn số 445/UBND-GT ngày 17/01/2020 của UBND tỉnh về việc triển khai các nhiệm vụ di dời các hộ dân bị ảnh hưởng bởi dự án đường Hồ Chí Minh đoạn La Sơn - Túy Loan huyện Nam Đông;
Công văn số 4776/UBND-GT ngày 12/5/2022 của UBND tỉnh Thừa Thiên Huế về việc thống nhất chủ trương về nguồn vốn, phương án đầu tư, đền bù GPMB các hạng mục còn tồn tại của dự án đường cao tốc La Sơn - Túy Loan;
Văn bản số 891/BĐHCM - KTTĐ ngày 21/4/2022 của Ban QLDA Đường Hồ Chi Minh về việc di dời các hộ dân bị ảnh hưởng 2 tuyến đường Hồ Chí Minh và TL14B huyện Nam Đông, thuộc Dự án đường Hồ Chí Minh đoạn La Sơn - Túy Loan;
Quyết định số 1795/QĐ-UBND ngày 28/07/2022 của UBND tỉnh về việc phê duyệt chủ trương đầu tư công trình Khu tái định cư phục vụ di dời các hộ dân bị ảnh hưởng bởi dự án đường Hồ Chí Minh đoạn La Sơn – Tuý Loan, huyện Nam Đông.</t>
  </si>
  <si>
    <t>Quyết định số 461/QĐ-UBND ngày 11/5/2022 của UBND huyện Nam Đông về việc phê duyệt Báo cáo kinh tế kỹ thuật đầu tư xây dựng công trình  Hạ tầng các điểm du lịch cộng đồng huyện Nam Đông;
Nghi quyết số 41/NQ-HĐND ngày 21/12/2021 của HĐND huyện Nam Đông về việc giao kế hoạch vốn đầu tư công năm 2022.</t>
  </si>
  <si>
    <t>Giấy phép khai thác khoáng sản số 128/GP-BTNMT ngày 26/6/2022 của Bộ Tài nguyên và Môi trường;
Quyết định số 350/QĐ-UBND ngày 28/1/2022 của UBND Tỉnh Quyết định chấp thuận chủ trương đầu tư đồng thời chấp nhận nhà đầu tư.</t>
  </si>
  <si>
    <t>Đường vành đai 3 (Tổng quy mô dự án là 42 ha; trong đó phần diện tích thuộc địa bàn thành phố Huế là 35,3 ha và thị xã Hương Trà là 6,70 ha)</t>
  </si>
  <si>
    <t>Dự án hoàn thiện lưới điện phân phối tỉnh Thừa Thiên Huế (đồng bộ dự án KfW3.1)  (Tổng quy mô bổ sung công trình là 0,41 ha. Trong đó phần diện tích thuộc địa bàn thành phố là 0,24 ha)</t>
  </si>
  <si>
    <t>Xây trạm biến áp 220kV Chân Mây và đường đấu nối, huyện Phú Lộc, tỉnh Thừa Thiên Huế</t>
  </si>
  <si>
    <t xml:space="preserve"> - Quyết định số 1345/QĐ-EVNNPT ngày 14/10/2021 của Tổng Công ty Truyền tải điện Quốc gia về việc phê duyệt Dự án trạm biến áp 220kV Chân Mây và đường đấu nối, huyện Phú Lộc, tỉnh Thừa Thiên Huế.
- Công văn số 7797/UBND-CT ngày 22/10/2019 của UBND tỉnh về việc thỏa thuận vị trí TBA 220kV và hướng tuyến đường đây đấu nối trong khu kinh tế Chân Mây - Lăng Cô</t>
  </si>
  <si>
    <t>Hạ tầng vùng nuôi trồng thủy sản tập trung huyện Phong Điền</t>
  </si>
  <si>
    <t>Xã Điền Hòa;
Xã Phong Hải</t>
  </si>
  <si>
    <t>Quyết định số 3210/QĐ-BNN-KH ngày 20/7/2021 của Bộ Nông nghiệp và phát triển nông thôn về chủ trương đầu tư dự án Hạ tầng vùng nuôi trồng thủy sản tập trung huyện Phong Điền, tỉnh Thừa Thiên Huế</t>
  </si>
  <si>
    <t>Khu dân cư đường vào thác Nhị Hồ, xã Lộc Trì 
(Tổng quy mô dự án 2,0 ha, giai đoạn 1 đã thực hiện được 1,0 ha)</t>
  </si>
  <si>
    <t>Quyết định số 2012/QĐ-UBND ngày 16/8/2021 của UBND tỉnh về việc phê duyệt Dự án đầu tư Tuyến đường bộ ven biển qua tỉnh Thừa Thiên Huế và cầu qua cửa Thuận An.. 
Thông báo số 3396/TB-SKHĐT ngày 29/9/2021 của Sở kế hoạch và đầu tư về việc giao nguồn vốn ngân sách nhà nước năm 2021;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Công văn 8463/UBND-GT ngày 9/8/2022 của UBND tỉnh về việc thống nhất PA GPMB, đầu tư khu đất sân bay dã chiến Thuận An;
Công văn số 2408/SKHĐT-ĐTTĐ ngày 23/6/2022 của Sở KH-ĐT về việc phương án thực hiện khu đất sân bay dã chiến Thuận An.</t>
  </si>
  <si>
    <t>Văn bản số 793/TTg-CN ngày 25/06/2020 của Thủ tướng Chính phủ về việc bổ sung Dự án nhà máy điện rác
Phú Sơn, tỉnh Thừa Thiên Huế vào Quy hoạch điện VII điều chỉnh;
Giấy phép thi công số 62/SGTVT-GPTC ngày 18/8/2021 công trình đường dây trung áp nối nhà máy rác Phú Sơn.</t>
  </si>
  <si>
    <t>Công văn số 8479/UBND-QHXT ngày 14/9/2021 của UBND tỉnh về việc thống nhất vị trí các khu đất để xây dựng trụ sở Công an xã, thị trấn;
Thông báo kết luận số 257/TB-UBND ngày 28/12/2021 của UBND huyện Quảng Điền về kết luận của UBND huyện tại cuộc họp bàn triển khai đầu tư xây dựng trụ sở Công an các xã, thị trấn và lập quy hoạch chung xây dựng các xã giai đoạn 2021-2030, định hướng đến năm 2050;
Quyết định số 1628/QĐ-UBND ngày 28/6/2022 của UBND huyện Quảng Điền về việc phê duyệt quy hoạch tổng mặt bằng (tỷ lệ 1/500) trụ sở công an xã Quảng An;
Nghị quyết số 38/NQ-HĐND ngày 19/9/2022 của HĐND xã Quảng An về việc điều chỉnh, bổ sung Nghị quyết 31/NQ-HĐND ngày 10/5/2022 của HĐND xã về việc phê duyệt chủ trương điều chỉnh, bổ sung đầu tư các dự án của kế hoạch đầu tư công năm 2022;
Quyết định số 750/QĐ-UBND ngày 19/9/2022 của UBND xã Quảng An về việc phê duyệt Báo cáo kinh tế - kỹ thuật xây dựng dự án: Trụ sở công an xã Quảng An.</t>
  </si>
  <si>
    <t>Văn bản số 793/TTg-CN ngày 25/06/2020 của Thủ tướng Chính phủ về việc bổ sung Dự án nhà máy điện rác Phú Sơn, tỉnh Thừa Thiên Huế vào Quy hoạch điện VII điều chỉnh;
Giấy phép thi công số 62/SGTVT-GPTC ngày 18/8/2021 công trình đường dây trung áp nối nhà máy rác Phú Sơn.</t>
  </si>
  <si>
    <t>Nghị quyết số 79/NQ-HĐND ngày 28/8/2020 của HĐND tỉnh Thừa Thiên Huế về việc phê duyệt chủ trương đầu tư dự án Đường mặt cắt 36m và đường mặt cắt 19,5m của Khu phức hợp Thủy Vân giai đoạn 1, Khu B Đô thị mới An Vân Dương;
Nghị quyết số 85/NQ-HĐND ngày 28/8/2020 của Hội đồng nhân dân tỉnh Thừa Thiên Huế về việc thông qua dự kiến kế hoạch đầu tư công năm 2021 tỉnh Thừa Thiên Huế;
Công văn số 6482/UBND-XDCB ngày 22/7/2020 của UBND tỉnh về việc danh mục dự án mới dự kiến ưu tiên đầu tư trong kế hoạch đầu tư công trung hạn giai đoạn 2021-2025.</t>
  </si>
  <si>
    <t>Thông báo số 32/TB-TCKH ngày 11/01/2022 của phòng Tài chính  - Kế hoạch về việc giao kế hoạch vốn đầu tư năm 2022 nguồn thu tiền sử dụng đất và nguồn vốn ngân sách tỉnh ủy quyền;
Quyết định số 3216/QĐ-UBND ngày 27/10/2022 của UBND thị xã Hương Thủy về việc phê duyệt Báo cáo kinh tế kỹ thuật đầu tư xây dựng công trình Đường trung tâm xã Thủy Tân GĐ4.</t>
  </si>
  <si>
    <t>Quyết định số 406/QĐ-UBND ngày 22/02/2021 của UBND tỉnh về việc phê duyệt chủ trương đầu tư công trình Điểm định cư tập trung xã Thượng Long;
Báo cáo số 351/BC-UBND ngày 02/10/2021 của UBND tỉnh về việc Dự kiến kinh phí đầu tư công năm 2021, 2022 thực hiện chương trình mục tiêu quốc gia phát triển kinh tế xã hội vùng dân tộc thiểu số và miền núi giai đoạn 2021-2025.</t>
  </si>
  <si>
    <t>Quyết định số 1587/QĐ-UBND ngày 11/11/2020 của UBND huyện Phong Điền về việc phê duyệt báo cáo kinh tế - kỹ thuật đầu tư xây dựng công trình Chỉnh trang đường tư Tỉnh lộ 11B đi độn Hốc thôn Phò Ninh, xã Phong An;
Thông báo  số 128/TB-UBND ngày 24/6/2021 của UBND huyện về thông báo thu hồi đất để giải phóng mặt bằng xây dựng công trình Chỉnh trang đường từ Tỉnh lộ 11B đi độn Hốc thôn Phò Ninh, xã Phong An;
Quyết định số 3106/QĐ-UBND ngày 17/05/2022 của UBND huyện Phong Điền về việc phê duyệt phương án bồi thường hỗ trợ tái định cư khi nhà nước thu hồi đất để giải phóng mặt bằng đầu tư xây dựng công trình Chỉnh trang đường tư Tỉnh lộ 11B đi độn Hốc thôn Phò Ninh, xã Phong An.</t>
  </si>
  <si>
    <t>Quyết định số 13/QĐ-UBND ngày 6/3/2020 của UBND tỉnh về việc ban hành quy chế chuyển đổi mô hình quản lý, kinh doanh khai thác chợ.
Quyết định số 2231/QĐ-UBND ngày 29/10/2013 của UBND tỉnh về việc phê duyệt điều chỉnh mở rộng quy hoạch chi tiết xây dựng khu dân cư phía Bắc.
Quyết định số 2695/QĐ-UBND ngày 15/11/2018 của UBND tỉnh về việc phê duyệt danh mục dự án phát triển KT-XH tỉnh năm 2018 định hướng giai đoạn 2019-2020.</t>
  </si>
  <si>
    <t>Quyết định số 2412/QĐ-UBND ngày 27/9/2021 của UBND tỉnh về việc phê duyệt dự án đầu tư và kế hoạch lựa chọn nhà thầu đợt 1 Dự án Hạ tầng kỹ thuật Khu tái định cư Đại học Huế
Nghị quyết số 23/NQ-HĐND ngày 26/4/2021 của HĐND tỉnh về chủ trương đầu tư dự án Hạ tầng kỹ thuật Khu tái định cư Đại học Huế;
Thông báo số 405/TB-SKHĐT ngày 08/02/2021 của Sở Kế hoạch và Đầu tư về việc giao kế hoạch đầu tư vốn ngân sách nhà nước năm 2021 (các dự án chuẩn bị đầu tư), nguồn vốn ngân sách tỉnh quản lý.</t>
  </si>
  <si>
    <t>Thông báo số 10720/BGTVT-CQLXD ngày 24/9/2018 của Bộ giao thông vận tải về việc Kế hoạch dự kiến sử dụng đất của đoạn Cam Lộ - La Sơn thuộc Dự án đầu tư xây dựng một số đoạn đường bộ cao tốc trên tuyến Bắc - Nam phía Đông giai đoạn 2017-2020.</t>
  </si>
  <si>
    <t>Quyết định số 4112/QĐ-UBND ngày 17/6/2022 của UBND Thành phố về việc phê duyệt dự án đầu tư và kế hoạch lựa chọn nhà thầu (giai đoạn thiết kế bản vẽ thi công và dự toán) xây dựng công trình Dự án cầu và đường 26m (đường Điềm Phùng Thị) nối đến đường quy hoạch 36m; 
Quyết định số 375/QĐ-UBND ngày 24/1/2022 của UBND Thành phố về việc cấp ngân sách thành phố năm 2022 cho Ban QLDA Đầu tư xây dựng khu vực thành phố để thực hiện công tác chuẩn bị đầu tư các dự án quan trọng;
Nghị quyết số 89/NQ-HĐND ngày 24/12/2021 của HĐND thành phố Huế về chủ trương đầu tư dự án Cầu và đường 26m (đường Điềm Phùng Thị) nối đến đường Quy Hoạch 36m.</t>
  </si>
  <si>
    <t>Nghị quyết 79/NQ-HĐND ngày 28/8/2020 của Hội đồng nhân dân tỉnh Thừa Thiên Huế về việc phê duyệt chủ trương đầu tư dự án Đường mặt cắt 36m và đường mặt cắt 19,5m của Khu phức hợp Thủy Vân giai đoạn 1, Khu B Đô thị mới An Vân Dương.</t>
  </si>
  <si>
    <t>Quyết định số 1221/QĐ-UBND ngày 8/3/2022 của UBND thành phố về việc phê duyệt kế hoạch thu hồi đất, điều tra, khảo sát, đo đạc, kiểm đếm để thực hiện dự án: Hệ thống thoát lũ Phổ Lợi, Mộc Hàn, Phú Khê, huyện Phú Vang;
Công văn số 4685/SKHĐT- ĐTTĐ ngày 14/11/2022 của Sở Kế hoạch và Đầu tư về việc tham mưu, đôn đốc đẩy nhanh tiến độ giải ngân kế hoạch đầu tư công năm 2022 và hoàn thiện thủ tục đầu tư các dự án khởi công mới kế hoạch đầu tư công năm 2023;
Nghị quyết số  106/NQ-HĐND ngày 26/10/2022 của Hội đồng nhân dân tỉnh về việc  dự kiến phương án phân bổ kế hoạch đầu tư vốn ngân sách nhà nước năm 2023 tỉnh Thừa Thiên Huế.
Nghị quyết số 137/NQ-HĐND ngày 13/11/2020 của HĐND tỉnh về việc phê duyệt chủ trương đầu tư dự án Hệ thống thoát lũ Phổ Lợi, Mộc Hàn, Phú Khê, huyện Phú Vang.</t>
  </si>
  <si>
    <t>Quyết định số 2834/QĐ-UBND ngày 22/11/2022 của UBND tỉnh về việc chuyển mục đích sử dụng rừng sang mục đích khác để thực hiện dự án Kè chống sạt lở bờ biển đoạn qua thôn An Dương, xã Phú Thuận, huyện Phú Vang (đoạn còn lại đã triển khai thi công đóng cọc, chưa gia cố phần mái);
Quyết định số 1539/QĐ-UBND ngày 26/6/2020 của UBND tỉnh Thừa Thiên Huế về việc phê duyệt điều chỉnh dự án đầu tư Kè chống sạt lở bờ biển khu vực thôn An Dương (đoạn còn lại đã triển khai phần cọc chưa gia cố phần mái).</t>
  </si>
  <si>
    <t>Hạ tầng kỹ thuật khu quy hoạch dân cư Nương Thiền mở rộng (giai đoạn 2)- Hạng mục đường giao thông, cấp nước, điện chiếu sáng, cắm mốc phân lô, thị trấn Phú Lộc</t>
  </si>
  <si>
    <t>Dự án hoàn thiện lưới điện phân phối tỉnh Thừa Thiên Huế (đồng bộ dự án KfW3.1)  (Tổng quy mô công trình 0,85 ha. Trong đó phần diện tích thuộc địa bàn 0,48 ha)</t>
  </si>
  <si>
    <t>Quyết định số 8421/QĐ-EVNCPC  ngày 29/9/2020 của Tổng Công ty điện lực miền Trung về việc phê duyệt báo cáo nghiên cứu khả thi đầu tư xây dựng công trình: hoàn thiện lưới điện phân phối tỉnh Thừa Thiên Huế (đồng bộ dự án KfW3.1).</t>
  </si>
  <si>
    <t>Dự án thành phần đầu tư xây dựng đoạn Cam Lộ - La Sơn qua địa bàn huyện Phong Điền (Hạng mục: hoàn trả Bia tưởng niệm và Hạ tầng kỹ thuật)</t>
  </si>
  <si>
    <t>Quyết định số 2694/QĐ-UBND ngày 15/12/2021 của UBND huyện về việc phê duyệt chủ trương dự án: Chỉnh trang đường Tỉnh lộ 11A đoạn qua trung tâm xã Quảng Vinh, huyện Quảng Điền;
Quyết định số 809/QĐ-UBND ngày 30/3/2022 của UBND huyện Quảng Điền về phê duyệt kế hoạch lựa chọn nhà thầu: Chỉnh trang đường Tỉnh lộ 11A đoạn qua trung tâm xã Quảng Vinh, huyện Quảng Điền;
Thông báo số 08/TB-TCKH ngày 06/1/2022 của Phòng Tài chính kế hoạch huyện Quảng Điền về Thông báo về kế hoạch đầu tư vốn ngân sách huyện năm 2022.</t>
  </si>
  <si>
    <t>Quyết định số 1209/QĐ-UBND ngày 4/3/2022 của UBND Thành phố về việc phê duyệt dự án đầu tư và kế hoạch lựa chọn nhà thầu (giai đoạn Thiết kế bản vẽ thi công và dự toán) xây dựng công trình: Hạ tầng kỹ thuật Khu dân cư TĐC7 tại Khu B - Khu đô thị mới An Vân Dương
Nghị quyết số 79/NQ-HĐND ngày 29/11/2021 của HĐND thành phố Huế về chủ trương đầu tư dự án Hạ tầng kỹ thuật khu dân cư TĐC7 tại Khu B - Khu đô thị mới An Vân Dương;
Thông báo số 4134/TB-SKHĐT ngày 11/11/2021 của Sở Kế hoạch và Đầu tư về kế hoạch vốn chuẩn bị đầu tư năm 2021 nguồn vốn: Nguồn ngân sách tỉnh quản lý (nguồn vượt thu tiền sử dụng đất năm 2021).</t>
  </si>
  <si>
    <t>Quyết định số 2879/QĐ-UBND ngày 13/11/2020 của UBND tỉnh  về việc tổ chức thực hiện dự án Nhà ở xã hội tại khu đất XH1 thuộc Khu E - Khu đô thị mới An Vân Dương, tỉnh Thừa Thiên Huế;
Quyết định số 235/QĐ-UBND ngày 26/01/2019 của UBND tỉnh về việc bổ sung danh mục và công bố thông tin dự án kêu gọi đầu tư của tỉnh năm 2019, định hướng đến năm 2020;
Quyết định số 588/QĐ-UBND ngày 11/03/2019 của UBND tỉnh Thừa Thiên Huế về việc điều chỉnh (cục bộ) quy hoạch phân khu Khu E (tỷ lệ 1/2000) - Đô thị mới An Vân Dương tại khu đất có ký hiệu XH1.</t>
  </si>
  <si>
    <t>Quyết định số 2466/QĐ-UBND ngày 20/10/2021 của UBND tỉnh về việc điều chỉnh phương án phân bổ và giao kế hoạch vốn đầu tư Xây dựng cơ bản năm 2021 (đợt 3) nguồn kinh phí khắc phục hậu quả thiên tai 2020;
Quyết định số 2785/QĐ-UBND ngày 02/11/2021 của UBND tỉnh về việc phê duyệt chủ trương đầu tư dự án Hệ Thống thoát lũ khu vực Cầu Hai, huyện Phú Lộc.</t>
  </si>
  <si>
    <t>Quyết định phê duyệt chủ trương số 747/QĐ-UBND ngày 08/4/2021 của UBND tỉnh về việc phê duyệt chủ trương đầu tư dự án Cải tạo, chỉnh trang hệ thống cây xanh cảnh quan, điện chiếu sáng, nút giao tuyến đường nối Quốc lộ 1A - cảng Chân Mây; Nghị quyết số 112/NQ-HĐND ngày 14/10/2021 của HĐND tỉnh về việc cho ý kiến kế hoạch đầu tư vốn ngân sách nhà nước 2022.</t>
  </si>
  <si>
    <t>Quyết định số 237/QĐ-UBND ngày 27/01/2022 của UBND huyện Phú Lộc về việc phê duyệt báo cáo kinh tế kỹ thuật và kế hoạch lựa chọn nhà thầu công trình Mở rộng đường Đoàn Trọng Truyến, thị trấn Phú Lộc, huyện Phú Lộc;
Quyết định số 858/QĐ-UBND ngày 29/3/2022 của UBND huyện Phú Lộc về việc bổ sung kế hoạch vốn sự nghiệp năm 2022 để thực hiện các dự án Mở rộng đường Đoàn Trọng Truyến và Hệ thống điện chiếu sáng đường Đoàn Trọng Truyến.</t>
  </si>
  <si>
    <t>Quyết định số 3650/QĐ-UBND ngày 30/10/2019 của UBND huyện về việc phê duyệt báo cáo kinh tế kỹ thuật xây dựng công trình Khu vui chơi giải trí công cộng thị trấn Phú Đa (giai đoạn 2);
Quyết định số 3165/QĐ-UBND ngày 27/9/2019 của UBND huyện về việc phê duyệt chủ trương đầu tư xây dựng công trình Khu vui chơi giải trí công cộng thị trấn Phú Đa (giai đoạn 2).</t>
  </si>
  <si>
    <t xml:space="preserve">                                                                            </t>
  </si>
  <si>
    <t>Phường Hương Sơ, An Hòa</t>
  </si>
  <si>
    <t>Quyết định số 1544/QĐ-UBND ngày 26/06/2020 của UBND tỉnh về việc phê duyệt dự án đầu tư và kế hoạch lựa chọn nhà thầu dự án Hạ tầng kỹ thuật Khu dân cư phía Bắc Hương Sơ (khu vực 8)</t>
  </si>
  <si>
    <t>Dự án hạ tầng kỹ thuật khu dân cư phía Bắc Hương Sơ (khu vực 8). Tổng quy mô 7,90 ha đã thực hiện 7,75 ha</t>
  </si>
  <si>
    <t>Dự án hạ tầng kỹ thuật khu dân cư 
phía Bắc Hương Sơ (khu vực 8)</t>
  </si>
  <si>
    <t>Phường An Hòa;
Phường Hương An</t>
  </si>
  <si>
    <t>Phường Hương Sơ, Phường An Hòa</t>
  </si>
  <si>
    <t>Xã Hải Dương, 
Phường Thuận An</t>
  </si>
  <si>
    <t>03 tuyến đường sản xuất xã Hồng Thượng</t>
  </si>
  <si>
    <t>(Kèm theo Nghị quyết số     /NQ-HĐND ngày    tháng 12 năm 2022 của Hội đồng nhân dân tỉnh Thừa Thiên Huế)</t>
  </si>
</sst>
</file>

<file path=xl/styles.xml><?xml version="1.0" encoding="utf-8"?>
<styleSheet xmlns="http://schemas.openxmlformats.org/spreadsheetml/2006/main">
  <numFmts count="7">
    <numFmt numFmtId="43" formatCode="_(* #,##0.00_);_(* \(#,##0.00\);_(* &quot;-&quot;??_);_(@_)"/>
    <numFmt numFmtId="164" formatCode="_-* #,##0.00_-;\-* #,##0.00_-;_-* &quot;-&quot;??_-;_-@_-"/>
    <numFmt numFmtId="165" formatCode="0.0"/>
    <numFmt numFmtId="166" formatCode="0.000"/>
    <numFmt numFmtId="167" formatCode="#,##0.00\ &quot;₫&quot;"/>
    <numFmt numFmtId="168" formatCode="#,##0.00;[Red]#,##0.00"/>
    <numFmt numFmtId="169" formatCode="_-* #,##0.00\ _₫_-;\-* #,##0.00\ _₫_-;_-* &quot;-&quot;??\ _₫_-;_-@_-"/>
  </numFmts>
  <fonts count="68">
    <font>
      <sz val="11"/>
      <color theme="1"/>
      <name val="Arial"/>
    </font>
    <font>
      <sz val="11"/>
      <color theme="1"/>
      <name val="Calibri"/>
      <family val="2"/>
      <scheme val="minor"/>
    </font>
    <font>
      <b/>
      <sz val="14"/>
      <color theme="1"/>
      <name val="Times New Roman"/>
      <family val="1"/>
    </font>
    <font>
      <sz val="14"/>
      <color theme="1"/>
      <name val="Times New Roman"/>
      <family val="1"/>
    </font>
    <font>
      <i/>
      <sz val="12"/>
      <color theme="1"/>
      <name val="Times New Roman"/>
      <family val="1"/>
    </font>
    <font>
      <sz val="12"/>
      <color theme="1"/>
      <name val="Times New Roman"/>
      <family val="1"/>
    </font>
    <font>
      <sz val="12"/>
      <color theme="1"/>
      <name val="Arial"/>
      <family val="2"/>
    </font>
    <font>
      <sz val="11"/>
      <name val="Arial"/>
      <family val="2"/>
    </font>
    <font>
      <sz val="14"/>
      <color theme="1"/>
      <name val="Arial"/>
      <family val="2"/>
    </font>
    <font>
      <sz val="12"/>
      <name val="Times New Roman"/>
      <family val="1"/>
    </font>
    <font>
      <sz val="14"/>
      <name val="Arial"/>
      <family val="2"/>
    </font>
    <font>
      <i/>
      <sz val="13"/>
      <color theme="1"/>
      <name val="Times New Roman"/>
      <family val="1"/>
    </font>
    <font>
      <sz val="13"/>
      <color theme="1"/>
      <name val="Arial"/>
      <family val="2"/>
    </font>
    <font>
      <sz val="12"/>
      <name val="Arial"/>
      <family val="2"/>
    </font>
    <font>
      <b/>
      <sz val="12"/>
      <name val="Times New Roman"/>
      <family val="1"/>
    </font>
    <font>
      <b/>
      <i/>
      <sz val="12"/>
      <name val="Times New Roman"/>
      <family val="1"/>
    </font>
    <font>
      <b/>
      <sz val="14"/>
      <name val="Times New Roman"/>
      <family val="1"/>
    </font>
    <font>
      <i/>
      <sz val="13"/>
      <name val="Times New Roman"/>
      <family val="1"/>
    </font>
    <font>
      <sz val="13"/>
      <name val="Arial"/>
      <family val="2"/>
    </font>
    <font>
      <i/>
      <sz val="12"/>
      <name val="Times New Roman"/>
      <family val="1"/>
    </font>
    <font>
      <sz val="11"/>
      <name val="Times New Roman"/>
      <family val="1"/>
    </font>
    <font>
      <i/>
      <sz val="11"/>
      <color theme="1"/>
      <name val="Times New Roman"/>
      <family val="1"/>
    </font>
    <font>
      <sz val="11"/>
      <color theme="1"/>
      <name val="Arial"/>
      <family val="2"/>
    </font>
    <font>
      <i/>
      <sz val="11"/>
      <name val="Times New Roman"/>
      <family val="1"/>
    </font>
    <font>
      <sz val="12"/>
      <color theme="0"/>
      <name val="Times New Roman"/>
      <family val="1"/>
    </font>
    <font>
      <sz val="11"/>
      <color theme="0"/>
      <name val="Arial"/>
      <family val="2"/>
    </font>
    <font>
      <sz val="12"/>
      <color rgb="FFFF0000"/>
      <name val="Times New Roman"/>
      <family val="1"/>
    </font>
    <font>
      <sz val="14"/>
      <color rgb="FFFF0000"/>
      <name val="Times New Roman"/>
      <family val="1"/>
    </font>
    <font>
      <sz val="11"/>
      <color rgb="FFFF0000"/>
      <name val="Arial"/>
      <family val="2"/>
      <charset val="163"/>
    </font>
    <font>
      <sz val="8"/>
      <name val="Arial"/>
      <family val="2"/>
    </font>
    <font>
      <sz val="12"/>
      <color rgb="FFFF0000"/>
      <name val="Times New Roman"/>
      <family val="1"/>
      <charset val="163"/>
    </font>
    <font>
      <sz val="10"/>
      <color rgb="FFFF0000"/>
      <name val="Times New Roman"/>
      <family val="1"/>
      <charset val="163"/>
    </font>
    <font>
      <sz val="10"/>
      <name val="Arial"/>
      <family val="2"/>
    </font>
    <font>
      <sz val="14"/>
      <name val="Times New Roman"/>
      <family val="1"/>
    </font>
    <font>
      <sz val="11"/>
      <color indexed="8"/>
      <name val="Arial"/>
      <family val="2"/>
    </font>
    <font>
      <sz val="10"/>
      <name val="Arial"/>
      <family val="2"/>
      <charset val="163"/>
    </font>
    <font>
      <sz val="11"/>
      <color indexed="8"/>
      <name val="Calibri"/>
      <family val="2"/>
    </font>
    <font>
      <sz val="12"/>
      <name val="Arial"/>
      <family val="2"/>
      <charset val="163"/>
    </font>
    <font>
      <sz val="12"/>
      <name val="Times New Roman"/>
      <family val="1"/>
      <charset val="163"/>
    </font>
    <font>
      <sz val="12"/>
      <color rgb="FFFF0000"/>
      <name val="Arial"/>
      <family val="2"/>
    </font>
    <font>
      <sz val="12"/>
      <color rgb="FF7030A0"/>
      <name val="Arial"/>
      <family val="2"/>
    </font>
    <font>
      <sz val="11"/>
      <color theme="1"/>
      <name val="Calibri"/>
      <family val="2"/>
    </font>
    <font>
      <sz val="11"/>
      <color theme="1"/>
      <name val="Arial"/>
      <family val="2"/>
    </font>
    <font>
      <sz val="11"/>
      <name val="Arial"/>
      <family val="2"/>
      <charset val="163"/>
    </font>
    <font>
      <sz val="10"/>
      <name val="Times New Roman"/>
      <family val="1"/>
      <charset val="163"/>
    </font>
    <font>
      <b/>
      <sz val="11"/>
      <name val="Arial"/>
      <family val="2"/>
      <charset val="163"/>
    </font>
    <font>
      <b/>
      <sz val="11"/>
      <name val="Arial"/>
      <family val="2"/>
    </font>
    <font>
      <sz val="12"/>
      <name val="Calibri"/>
      <family val="1"/>
      <charset val="163"/>
      <scheme val="major"/>
    </font>
    <font>
      <sz val="12"/>
      <color rgb="FFFF0000"/>
      <name val="Arial"/>
      <family val="2"/>
      <charset val="163"/>
    </font>
    <font>
      <sz val="14"/>
      <color rgb="FFFF0000"/>
      <name val="Arial"/>
      <family val="2"/>
    </font>
    <font>
      <sz val="11"/>
      <color rgb="FFFF0000"/>
      <name val="Arial"/>
      <family val="2"/>
    </font>
    <font>
      <b/>
      <sz val="12"/>
      <name val="Times New Roman"/>
      <family val="1"/>
      <charset val="163"/>
    </font>
    <font>
      <b/>
      <sz val="11"/>
      <name val="Times New Roman"/>
      <family val="1"/>
      <charset val="163"/>
    </font>
    <font>
      <b/>
      <sz val="14"/>
      <name val="Times New Roman"/>
      <family val="1"/>
      <charset val="163"/>
    </font>
    <font>
      <sz val="14"/>
      <name val="Arial"/>
      <family val="2"/>
      <charset val="163"/>
    </font>
    <font>
      <i/>
      <sz val="13"/>
      <name val="Times New Roman"/>
      <family val="1"/>
      <charset val="163"/>
    </font>
    <font>
      <sz val="13"/>
      <name val="Arial"/>
      <family val="2"/>
      <charset val="163"/>
    </font>
    <font>
      <i/>
      <sz val="12"/>
      <name val="Times New Roman"/>
      <family val="1"/>
      <charset val="163"/>
    </font>
    <font>
      <i/>
      <sz val="11"/>
      <name val="Times New Roman"/>
      <family val="1"/>
      <charset val="163"/>
    </font>
    <font>
      <sz val="11"/>
      <color indexed="8"/>
      <name val="Calibri"/>
      <family val="2"/>
      <charset val="163"/>
    </font>
    <font>
      <sz val="12"/>
      <name val=".VnTime"/>
      <family val="2"/>
    </font>
    <font>
      <sz val="10"/>
      <color rgb="FF000000"/>
      <name val="Arial"/>
      <family val="2"/>
      <charset val="163"/>
    </font>
    <font>
      <sz val="11"/>
      <color theme="1"/>
      <name val="Calibri"/>
      <family val="2"/>
      <charset val="163"/>
    </font>
    <font>
      <sz val="14"/>
      <name val="Times New Roman"/>
      <family val="1"/>
      <charset val="163"/>
    </font>
    <font>
      <sz val="11"/>
      <name val="Times New Roman"/>
      <family val="1"/>
      <charset val="163"/>
    </font>
    <font>
      <sz val="13"/>
      <name val="Times New Roman"/>
      <family val="1"/>
      <charset val="163"/>
    </font>
    <font>
      <b/>
      <i/>
      <sz val="12"/>
      <name val="Times New Roman"/>
      <family val="1"/>
      <charset val="163"/>
    </font>
    <font>
      <b/>
      <sz val="12"/>
      <color rgb="FFFF0000"/>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02">
    <xf numFmtId="0" fontId="0" fillId="0" borderId="0"/>
    <xf numFmtId="0" fontId="32" fillId="0" borderId="1"/>
    <xf numFmtId="0" fontId="32" fillId="0" borderId="1"/>
    <xf numFmtId="0" fontId="32" fillId="0" borderId="1"/>
    <xf numFmtId="0" fontId="22" fillId="0" borderId="1"/>
    <xf numFmtId="0" fontId="9" fillId="0" borderId="1"/>
    <xf numFmtId="0" fontId="9" fillId="0" borderId="1"/>
    <xf numFmtId="0" fontId="32" fillId="0" borderId="1"/>
    <xf numFmtId="0" fontId="32" fillId="0" borderId="1"/>
    <xf numFmtId="0" fontId="9" fillId="0" borderId="1"/>
    <xf numFmtId="0" fontId="22" fillId="0" borderId="1"/>
    <xf numFmtId="0" fontId="22" fillId="0" borderId="1"/>
    <xf numFmtId="0" fontId="1" fillId="0" borderId="1"/>
    <xf numFmtId="0" fontId="32" fillId="0" borderId="1"/>
    <xf numFmtId="0" fontId="22" fillId="0" borderId="1"/>
    <xf numFmtId="0" fontId="22" fillId="0" borderId="1"/>
    <xf numFmtId="43" fontId="32" fillId="0" borderId="1" applyFont="0" applyFill="0" applyBorder="0" applyAlignment="0" applyProtection="0"/>
    <xf numFmtId="0" fontId="1" fillId="0" borderId="1"/>
    <xf numFmtId="0" fontId="34" fillId="0" borderId="1"/>
    <xf numFmtId="0" fontId="22" fillId="0" borderId="1"/>
    <xf numFmtId="0" fontId="1" fillId="0" borderId="1"/>
    <xf numFmtId="0" fontId="35" fillId="0" borderId="1"/>
    <xf numFmtId="43" fontId="1" fillId="0" borderId="1" applyFont="0" applyFill="0" applyBorder="0" applyAlignment="0" applyProtection="0"/>
    <xf numFmtId="43" fontId="36" fillId="0" borderId="1" applyFont="0" applyFill="0" applyBorder="0" applyAlignment="0" applyProtection="0"/>
    <xf numFmtId="0" fontId="32" fillId="0" borderId="1"/>
    <xf numFmtId="0" fontId="9" fillId="0" borderId="1"/>
    <xf numFmtId="0" fontId="9" fillId="0" borderId="1"/>
    <xf numFmtId="0" fontId="9" fillId="0" borderId="1"/>
    <xf numFmtId="0" fontId="9" fillId="0" borderId="1"/>
    <xf numFmtId="0" fontId="32" fillId="0" borderId="1"/>
    <xf numFmtId="0" fontId="41" fillId="0" borderId="1"/>
    <xf numFmtId="0" fontId="41" fillId="0" borderId="1"/>
    <xf numFmtId="0" fontId="34" fillId="0" borderId="1"/>
    <xf numFmtId="0" fontId="34" fillId="0" borderId="1"/>
    <xf numFmtId="43" fontId="42" fillId="0" borderId="0" applyFont="0" applyFill="0" applyBorder="0" applyAlignment="0" applyProtection="0"/>
    <xf numFmtId="0" fontId="1" fillId="0" borderId="1"/>
    <xf numFmtId="164" fontId="32" fillId="0" borderId="1" applyFont="0" applyFill="0" applyBorder="0" applyAlignment="0" applyProtection="0"/>
    <xf numFmtId="169" fontId="32" fillId="0" borderId="1" applyFont="0" applyFill="0" applyBorder="0" applyAlignment="0" applyProtection="0"/>
    <xf numFmtId="169" fontId="34" fillId="0" borderId="1" applyFont="0" applyFill="0" applyBorder="0" applyAlignment="0" applyProtection="0"/>
    <xf numFmtId="164" fontId="36" fillId="0" borderId="1" applyFont="0" applyFill="0" applyBorder="0" applyAlignment="0" applyProtection="0"/>
    <xf numFmtId="164" fontId="9" fillId="0" borderId="1" applyFont="0" applyFill="0" applyBorder="0" applyAlignment="0" applyProtection="0"/>
    <xf numFmtId="164" fontId="36" fillId="0" borderId="1" applyFont="0" applyFill="0" applyBorder="0" applyAlignment="0" applyProtection="0"/>
    <xf numFmtId="164" fontId="36" fillId="0" borderId="1" applyFont="0" applyFill="0" applyBorder="0" applyAlignment="0" applyProtection="0"/>
    <xf numFmtId="0" fontId="32" fillId="0" borderId="1"/>
    <xf numFmtId="0" fontId="22" fillId="0" borderId="1"/>
    <xf numFmtId="0" fontId="61" fillId="0" borderId="1"/>
    <xf numFmtId="0" fontId="34" fillId="0" borderId="1"/>
    <xf numFmtId="0" fontId="36" fillId="0" borderId="1"/>
    <xf numFmtId="0" fontId="32" fillId="0" borderId="1"/>
    <xf numFmtId="0" fontId="32" fillId="0" borderId="1"/>
    <xf numFmtId="0" fontId="62" fillId="0" borderId="1"/>
    <xf numFmtId="0" fontId="1" fillId="0" borderId="1"/>
    <xf numFmtId="0" fontId="41" fillId="0" borderId="1"/>
    <xf numFmtId="0" fontId="32" fillId="0" borderId="1"/>
    <xf numFmtId="0" fontId="62" fillId="0" borderId="1"/>
    <xf numFmtId="0" fontId="62" fillId="0" borderId="1"/>
    <xf numFmtId="0" fontId="1" fillId="0" borderId="1"/>
    <xf numFmtId="0" fontId="41" fillId="0" borderId="1"/>
    <xf numFmtId="0" fontId="1" fillId="0" borderId="1"/>
    <xf numFmtId="0" fontId="22" fillId="0" borderId="1"/>
    <xf numFmtId="0" fontId="9" fillId="0" borderId="1"/>
    <xf numFmtId="0" fontId="22" fillId="0" borderId="1"/>
    <xf numFmtId="0" fontId="41" fillId="0" borderId="1"/>
    <xf numFmtId="0" fontId="41" fillId="0" borderId="1"/>
    <xf numFmtId="0" fontId="35" fillId="0" borderId="1"/>
    <xf numFmtId="0" fontId="22" fillId="0" borderId="1"/>
    <xf numFmtId="0" fontId="32" fillId="0" borderId="1"/>
    <xf numFmtId="0" fontId="59" fillId="0" borderId="1"/>
    <xf numFmtId="0" fontId="59" fillId="0" borderId="1"/>
    <xf numFmtId="0" fontId="59" fillId="0" borderId="1"/>
    <xf numFmtId="0" fontId="59" fillId="0" borderId="1"/>
    <xf numFmtId="0" fontId="32" fillId="0" borderId="1"/>
    <xf numFmtId="0" fontId="62" fillId="0" borderId="1"/>
    <xf numFmtId="0" fontId="59" fillId="0" borderId="1"/>
    <xf numFmtId="0" fontId="59" fillId="0" borderId="1"/>
    <xf numFmtId="0" fontId="22" fillId="0" borderId="1"/>
    <xf numFmtId="0" fontId="22" fillId="0" borderId="1"/>
    <xf numFmtId="0" fontId="41" fillId="0" borderId="1"/>
    <xf numFmtId="0" fontId="9" fillId="0" borderId="1"/>
    <xf numFmtId="0" fontId="35" fillId="0" borderId="1"/>
    <xf numFmtId="0" fontId="59" fillId="0" borderId="1"/>
    <xf numFmtId="0" fontId="59" fillId="0" borderId="1"/>
    <xf numFmtId="0" fontId="22" fillId="0" borderId="1"/>
    <xf numFmtId="0" fontId="22" fillId="0" borderId="1"/>
    <xf numFmtId="0" fontId="22" fillId="0" borderId="1"/>
    <xf numFmtId="0" fontId="9" fillId="0" borderId="1"/>
    <xf numFmtId="0" fontId="22" fillId="0" borderId="1"/>
    <xf numFmtId="0" fontId="32" fillId="0" borderId="1"/>
    <xf numFmtId="0" fontId="22" fillId="0" borderId="1"/>
    <xf numFmtId="0" fontId="9" fillId="0" borderId="1"/>
    <xf numFmtId="0" fontId="60" fillId="0" borderId="1"/>
    <xf numFmtId="0" fontId="32" fillId="0" borderId="1"/>
    <xf numFmtId="0" fontId="22" fillId="0" borderId="1"/>
    <xf numFmtId="0" fontId="22" fillId="0" borderId="1"/>
    <xf numFmtId="0" fontId="22" fillId="0" borderId="1"/>
    <xf numFmtId="0" fontId="22" fillId="0" borderId="1"/>
    <xf numFmtId="0" fontId="22" fillId="0" borderId="1"/>
    <xf numFmtId="0" fontId="34" fillId="0" borderId="1"/>
    <xf numFmtId="0" fontId="1" fillId="0" borderId="1"/>
    <xf numFmtId="9" fontId="1" fillId="0" borderId="1" applyFont="0" applyFill="0" applyBorder="0" applyAlignment="0" applyProtection="0"/>
    <xf numFmtId="0" fontId="1" fillId="0" borderId="1"/>
    <xf numFmtId="0" fontId="1" fillId="0" borderId="1"/>
  </cellStyleXfs>
  <cellXfs count="454">
    <xf numFmtId="0" fontId="0" fillId="0" borderId="0" xfId="0" applyFont="1" applyAlignment="1"/>
    <xf numFmtId="0" fontId="9" fillId="0"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justify" vertical="center" wrapText="1"/>
    </xf>
    <xf numFmtId="2" fontId="9" fillId="0" borderId="2"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2" fontId="14" fillId="0" borderId="2"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justify" vertical="center" wrapText="1"/>
    </xf>
    <xf numFmtId="0" fontId="14" fillId="0" borderId="2" xfId="0" applyFont="1" applyFill="1" applyBorder="1" applyAlignment="1">
      <alignment horizontal="justify" vertical="center"/>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2" fontId="9" fillId="0" borderId="2" xfId="0" applyNumberFormat="1" applyFont="1" applyFill="1" applyBorder="1" applyAlignment="1">
      <alignment horizontal="left" vertical="center" wrapText="1"/>
    </xf>
    <xf numFmtId="0" fontId="14" fillId="0" borderId="2" xfId="0" applyFont="1" applyFill="1" applyBorder="1" applyAlignment="1">
      <alignment vertical="center"/>
    </xf>
    <xf numFmtId="0" fontId="7" fillId="0" borderId="0" xfId="0" applyFont="1" applyFill="1"/>
    <xf numFmtId="2" fontId="9" fillId="0" borderId="2" xfId="0" applyNumberFormat="1" applyFont="1" applyFill="1" applyBorder="1" applyAlignment="1">
      <alignment vertical="center"/>
    </xf>
    <xf numFmtId="0" fontId="9" fillId="0" borderId="2" xfId="0" applyFont="1" applyFill="1" applyBorder="1" applyAlignment="1">
      <alignment vertical="center"/>
    </xf>
    <xf numFmtId="166"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xf>
    <xf numFmtId="2" fontId="14" fillId="0" borderId="2" xfId="0" applyNumberFormat="1" applyFont="1" applyFill="1" applyBorder="1" applyAlignment="1">
      <alignment horizontal="justify" vertical="center"/>
    </xf>
    <xf numFmtId="0" fontId="9" fillId="0" borderId="2" xfId="0" applyFont="1" applyFill="1" applyBorder="1" applyAlignment="1">
      <alignment horizontal="center" vertical="center"/>
    </xf>
    <xf numFmtId="0" fontId="23" fillId="0" borderId="1" xfId="0" applyFont="1" applyFill="1" applyBorder="1" applyAlignment="1">
      <alignment horizontal="justify" vertical="center" wrapText="1"/>
    </xf>
    <xf numFmtId="0" fontId="7" fillId="0" borderId="0" xfId="0" applyFont="1" applyFill="1" applyAlignment="1"/>
    <xf numFmtId="0" fontId="19" fillId="0" borderId="0" xfId="0" applyFont="1" applyFill="1" applyAlignment="1">
      <alignment horizontal="center" vertical="center" wrapText="1"/>
    </xf>
    <xf numFmtId="0" fontId="7" fillId="0" borderId="0" xfId="0" applyFont="1" applyFill="1" applyAlignment="1">
      <alignment horizontal="center"/>
    </xf>
    <xf numFmtId="0" fontId="25" fillId="0" borderId="0" xfId="0" applyFont="1" applyFill="1"/>
    <xf numFmtId="0" fontId="25" fillId="0" borderId="0" xfId="0" applyFont="1" applyFill="1" applyAlignment="1"/>
    <xf numFmtId="0" fontId="24" fillId="0" borderId="0" xfId="0" applyFont="1" applyFill="1"/>
    <xf numFmtId="0" fontId="24" fillId="0" borderId="0" xfId="0" applyFont="1" applyFill="1" applyAlignment="1">
      <alignment horizontal="center" vertical="center" wrapText="1"/>
    </xf>
    <xf numFmtId="0" fontId="28" fillId="0" borderId="0" xfId="0" applyFont="1"/>
    <xf numFmtId="0" fontId="30" fillId="0" borderId="0" xfId="0" applyFont="1"/>
    <xf numFmtId="0" fontId="31" fillId="0" borderId="0" xfId="0" applyFont="1"/>
    <xf numFmtId="0" fontId="30" fillId="0" borderId="0" xfId="0" applyFont="1" applyFill="1"/>
    <xf numFmtId="0" fontId="33" fillId="0" borderId="2" xfId="8" applyFont="1" applyFill="1" applyBorder="1" applyAlignment="1">
      <alignment horizontal="center" vertical="center" wrapText="1"/>
    </xf>
    <xf numFmtId="0" fontId="9" fillId="0" borderId="2" xfId="32" applyFont="1" applyFill="1" applyBorder="1" applyAlignment="1">
      <alignment horizontal="justify" vertical="center" wrapText="1"/>
    </xf>
    <xf numFmtId="2" fontId="14" fillId="0" borderId="2"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9" fillId="0" borderId="2" xfId="0" quotePrefix="1" applyFont="1" applyFill="1" applyBorder="1" applyAlignment="1">
      <alignment horizontal="justify" vertical="center" wrapText="1"/>
    </xf>
    <xf numFmtId="2" fontId="9" fillId="0" borderId="2" xfId="0" quotePrefix="1" applyNumberFormat="1" applyFont="1" applyFill="1" applyBorder="1" applyAlignment="1">
      <alignment horizontal="justify" vertical="center" wrapText="1"/>
    </xf>
    <xf numFmtId="167" fontId="9" fillId="0" borderId="2" xfId="8" applyNumberFormat="1" applyFont="1" applyFill="1" applyBorder="1" applyAlignment="1">
      <alignment horizontal="justify" vertical="center" wrapText="1"/>
    </xf>
    <xf numFmtId="0" fontId="9" fillId="0" borderId="2" xfId="17" applyFont="1" applyFill="1" applyBorder="1" applyAlignment="1">
      <alignment horizontal="center" vertical="center" wrapText="1"/>
    </xf>
    <xf numFmtId="2" fontId="9" fillId="0" borderId="2" xfId="8" applyNumberFormat="1" applyFont="1" applyFill="1" applyBorder="1" applyAlignment="1">
      <alignment horizontal="center" vertical="center"/>
    </xf>
    <xf numFmtId="0" fontId="9" fillId="0" borderId="2" xfId="8" applyFont="1" applyFill="1" applyBorder="1" applyAlignment="1">
      <alignment horizontal="justify" vertical="center" wrapText="1"/>
    </xf>
    <xf numFmtId="2" fontId="9" fillId="0" borderId="2" xfId="8" applyNumberFormat="1" applyFont="1" applyFill="1" applyBorder="1" applyAlignment="1">
      <alignment horizontal="center" vertical="center" wrapText="1"/>
    </xf>
    <xf numFmtId="0" fontId="9" fillId="0" borderId="2" xfId="8" quotePrefix="1" applyFont="1" applyFill="1" applyBorder="1" applyAlignment="1">
      <alignment horizontal="justify" vertical="center" wrapText="1"/>
    </xf>
    <xf numFmtId="167" fontId="9" fillId="0" borderId="2" xfId="8" applyNumberFormat="1" applyFont="1" applyFill="1" applyBorder="1" applyAlignment="1">
      <alignment vertical="center" wrapText="1"/>
    </xf>
    <xf numFmtId="0" fontId="9" fillId="0" borderId="2" xfId="8" applyFont="1" applyFill="1" applyBorder="1" applyAlignment="1">
      <alignment horizontal="center" vertical="center"/>
    </xf>
    <xf numFmtId="0" fontId="9" fillId="0" borderId="2" xfId="8" applyFont="1" applyFill="1" applyBorder="1" applyAlignment="1">
      <alignment horizontal="center" vertical="center" wrapText="1"/>
    </xf>
    <xf numFmtId="2" fontId="9" fillId="0" borderId="2" xfId="16" applyNumberFormat="1" applyFont="1" applyFill="1" applyBorder="1" applyAlignment="1">
      <alignment horizontal="center" vertical="center" wrapText="1"/>
    </xf>
    <xf numFmtId="167" fontId="9" fillId="0" borderId="2" xfId="17" applyNumberFormat="1" applyFont="1" applyFill="1" applyBorder="1" applyAlignment="1">
      <alignment horizontal="left" vertical="center" wrapText="1"/>
    </xf>
    <xf numFmtId="0" fontId="9" fillId="0" borderId="2" xfId="18" applyFont="1" applyFill="1" applyBorder="1" applyAlignment="1">
      <alignment horizontal="center" vertical="center" wrapText="1"/>
    </xf>
    <xf numFmtId="0" fontId="9" fillId="0" borderId="2" xfId="0" applyFont="1" applyFill="1" applyBorder="1" applyAlignment="1">
      <alignment horizontal="justify" vertical="center"/>
    </xf>
    <xf numFmtId="0" fontId="9" fillId="0" borderId="2" xfId="0" applyFont="1" applyFill="1" applyBorder="1" applyAlignment="1">
      <alignment vertical="center" wrapText="1"/>
    </xf>
    <xf numFmtId="2" fontId="9" fillId="0" borderId="2" xfId="33" applyNumberFormat="1"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20" fillId="0" borderId="7" xfId="0" applyFont="1" applyFill="1" applyBorder="1" applyAlignment="1">
      <alignment horizontal="justify" vertical="center"/>
    </xf>
    <xf numFmtId="0" fontId="20" fillId="0" borderId="2" xfId="0" applyFont="1" applyFill="1" applyBorder="1" applyAlignment="1">
      <alignment horizontal="justify" vertical="center"/>
    </xf>
    <xf numFmtId="0" fontId="9" fillId="0" borderId="2" xfId="0" quotePrefix="1" applyFont="1" applyFill="1" applyBorder="1" applyAlignment="1">
      <alignment horizontal="left" vertical="center" wrapText="1"/>
    </xf>
    <xf numFmtId="0" fontId="33" fillId="0" borderId="1" xfId="0" applyFont="1" applyFill="1" applyBorder="1"/>
    <xf numFmtId="0" fontId="33" fillId="0" borderId="0" xfId="0" applyFont="1" applyFill="1"/>
    <xf numFmtId="0" fontId="43" fillId="0" borderId="0" xfId="0" applyFont="1" applyFill="1" applyAlignment="1"/>
    <xf numFmtId="0" fontId="9" fillId="0" borderId="1" xfId="0" applyFont="1" applyFill="1" applyBorder="1"/>
    <xf numFmtId="0" fontId="9" fillId="0" borderId="0" xfId="0" applyFont="1" applyFill="1"/>
    <xf numFmtId="0" fontId="37" fillId="0" borderId="0" xfId="0" applyFont="1" applyFill="1" applyAlignment="1"/>
    <xf numFmtId="0" fontId="13" fillId="0" borderId="0" xfId="0" applyFont="1" applyFill="1" applyAlignment="1"/>
    <xf numFmtId="0" fontId="9" fillId="0" borderId="2" xfId="1" applyFont="1" applyFill="1" applyBorder="1" applyAlignment="1">
      <alignment horizontal="center" vertical="center" wrapText="1"/>
    </xf>
    <xf numFmtId="0" fontId="7" fillId="0" borderId="0" xfId="0" applyFont="1" applyFill="1" applyAlignment="1"/>
    <xf numFmtId="0" fontId="20" fillId="0" borderId="1" xfId="0" applyFont="1" applyFill="1" applyBorder="1"/>
    <xf numFmtId="0" fontId="20" fillId="0" borderId="0" xfId="0" applyFont="1" applyFill="1"/>
    <xf numFmtId="0" fontId="19" fillId="0" borderId="0" xfId="0" applyFont="1" applyFill="1" applyAlignment="1">
      <alignment horizontal="justify" vertical="center" wrapText="1"/>
    </xf>
    <xf numFmtId="2" fontId="19" fillId="0" borderId="0" xfId="0" applyNumberFormat="1" applyFont="1" applyFill="1" applyAlignment="1">
      <alignment horizontal="center" vertical="center" wrapText="1"/>
    </xf>
    <xf numFmtId="0" fontId="23" fillId="0" borderId="1" xfId="0" applyFont="1" applyFill="1" applyBorder="1" applyAlignment="1">
      <alignment horizontal="justify" vertical="center"/>
    </xf>
    <xf numFmtId="0" fontId="33" fillId="0" borderId="1" xfId="0" applyFont="1" applyFill="1" applyBorder="1" applyAlignment="1">
      <alignment horizontal="center" vertical="center" wrapText="1"/>
    </xf>
    <xf numFmtId="0" fontId="33" fillId="0" borderId="0" xfId="0" applyFont="1" applyFill="1" applyAlignment="1">
      <alignment horizontal="center" vertical="center" wrapText="1"/>
    </xf>
    <xf numFmtId="0" fontId="9" fillId="0" borderId="0" xfId="0" applyFont="1" applyFill="1" applyAlignment="1">
      <alignment horizontal="center"/>
    </xf>
    <xf numFmtId="0" fontId="9" fillId="0" borderId="0" xfId="0" applyFont="1" applyFill="1" applyAlignment="1">
      <alignment horizontal="justify"/>
    </xf>
    <xf numFmtId="2" fontId="9" fillId="0" borderId="0" xfId="0" applyNumberFormat="1" applyFont="1" applyFill="1" applyAlignment="1">
      <alignment horizontal="center" vertical="center"/>
    </xf>
    <xf numFmtId="0" fontId="20" fillId="0" borderId="0" xfId="0" applyFont="1" applyFill="1" applyAlignment="1">
      <alignment horizontal="center"/>
    </xf>
    <xf numFmtId="2" fontId="20" fillId="0" borderId="0" xfId="0" applyNumberFormat="1" applyFont="1" applyFill="1" applyAlignment="1">
      <alignment horizontal="center"/>
    </xf>
    <xf numFmtId="0" fontId="7" fillId="0" borderId="0" xfId="0" applyFont="1" applyFill="1" applyAlignment="1">
      <alignment horizontal="justify"/>
    </xf>
    <xf numFmtId="2" fontId="7" fillId="0" borderId="0" xfId="0" applyNumberFormat="1" applyFont="1" applyFill="1" applyAlignment="1"/>
    <xf numFmtId="0" fontId="7" fillId="0" borderId="1" xfId="0" applyFont="1" applyFill="1" applyBorder="1" applyAlignment="1">
      <alignment horizontal="justify" vertical="center"/>
    </xf>
    <xf numFmtId="0" fontId="43" fillId="0" borderId="1" xfId="0" applyFont="1" applyFill="1" applyBorder="1" applyAlignment="1"/>
    <xf numFmtId="2" fontId="33" fillId="0" borderId="1" xfId="0" applyNumberFormat="1" applyFont="1" applyFill="1" applyBorder="1"/>
    <xf numFmtId="2" fontId="9" fillId="0" borderId="2" xfId="21" applyNumberFormat="1" applyFont="1" applyFill="1" applyBorder="1" applyAlignment="1">
      <alignment horizontal="center" vertical="center" wrapText="1"/>
    </xf>
    <xf numFmtId="0" fontId="9" fillId="0" borderId="2" xfId="8" applyNumberFormat="1" applyFont="1" applyFill="1" applyBorder="1" applyAlignment="1">
      <alignment horizontal="justify" vertical="center" wrapText="1"/>
    </xf>
    <xf numFmtId="4" fontId="9" fillId="0" borderId="2" xfId="0" applyNumberFormat="1" applyFont="1" applyFill="1" applyBorder="1" applyAlignment="1">
      <alignment horizontal="center" vertical="center" wrapText="1"/>
    </xf>
    <xf numFmtId="0" fontId="9" fillId="0" borderId="2" xfId="21" applyFont="1" applyFill="1" applyBorder="1" applyAlignment="1">
      <alignment horizontal="center" vertical="center" wrapText="1"/>
    </xf>
    <xf numFmtId="0" fontId="38" fillId="0" borderId="2" xfId="0" applyNumberFormat="1" applyFont="1" applyFill="1" applyBorder="1" applyAlignment="1">
      <alignment horizontal="left" vertical="center" wrapText="1"/>
    </xf>
    <xf numFmtId="0" fontId="38" fillId="0" borderId="2" xfId="0" applyFont="1" applyFill="1" applyBorder="1" applyAlignment="1">
      <alignment horizontal="center" vertical="center" wrapText="1"/>
    </xf>
    <xf numFmtId="2" fontId="38" fillId="0" borderId="2" xfId="0" applyNumberFormat="1" applyFont="1" applyFill="1" applyBorder="1" applyAlignment="1">
      <alignment horizontal="center" vertical="center" wrapText="1"/>
    </xf>
    <xf numFmtId="2" fontId="38" fillId="0" borderId="2" xfId="0" applyNumberFormat="1" applyFont="1" applyFill="1" applyBorder="1" applyAlignment="1">
      <alignment horizontal="justify" vertical="center" wrapText="1"/>
    </xf>
    <xf numFmtId="0" fontId="9" fillId="0" borderId="2" xfId="33" applyFont="1" applyFill="1" applyBorder="1" applyAlignment="1">
      <alignment horizontal="justify" vertical="center"/>
    </xf>
    <xf numFmtId="0" fontId="33" fillId="3" borderId="0" xfId="0" applyFont="1" applyFill="1"/>
    <xf numFmtId="0" fontId="9" fillId="0" borderId="0" xfId="0" applyFont="1" applyFill="1" applyAlignment="1">
      <alignment wrapText="1"/>
    </xf>
    <xf numFmtId="0" fontId="43" fillId="0" borderId="0" xfId="0" applyFont="1" applyFill="1"/>
    <xf numFmtId="4" fontId="9" fillId="0" borderId="2" xfId="0" applyNumberFormat="1" applyFont="1" applyFill="1" applyBorder="1" applyAlignment="1">
      <alignment horizontal="justify" vertical="center" wrapText="1"/>
    </xf>
    <xf numFmtId="0" fontId="9" fillId="0" borderId="2" xfId="15" applyFont="1" applyFill="1" applyBorder="1" applyAlignment="1">
      <alignment horizontal="justify" vertical="center" wrapText="1"/>
    </xf>
    <xf numFmtId="0" fontId="38" fillId="0" borderId="2" xfId="0" applyFont="1" applyFill="1" applyBorder="1" applyAlignment="1">
      <alignment horizontal="justify" vertical="center" wrapText="1"/>
    </xf>
    <xf numFmtId="165" fontId="38" fillId="0" borderId="2" xfId="0" applyNumberFormat="1" applyFont="1" applyFill="1" applyBorder="1" applyAlignment="1">
      <alignment horizontal="justify" vertical="center" wrapText="1"/>
    </xf>
    <xf numFmtId="165" fontId="38" fillId="0" borderId="2" xfId="0" applyNumberFormat="1" applyFont="1" applyFill="1" applyBorder="1" applyAlignment="1">
      <alignment horizontal="center" vertical="center" wrapText="1"/>
    </xf>
    <xf numFmtId="2" fontId="14" fillId="0" borderId="2" xfId="0" applyNumberFormat="1" applyFont="1" applyFill="1" applyBorder="1" applyAlignment="1">
      <alignment horizontal="justify" vertical="center" wrapText="1"/>
    </xf>
    <xf numFmtId="0" fontId="16" fillId="0" borderId="0" xfId="0" applyFont="1" applyFill="1"/>
    <xf numFmtId="0" fontId="45" fillId="0" borderId="0" xfId="0" applyFont="1" applyFill="1" applyAlignment="1"/>
    <xf numFmtId="0" fontId="46" fillId="0" borderId="0" xfId="0" applyFont="1" applyFill="1" applyAlignment="1"/>
    <xf numFmtId="165" fontId="9" fillId="0" borderId="2" xfId="0" applyNumberFormat="1" applyFont="1" applyFill="1" applyBorder="1" applyAlignment="1">
      <alignment vertical="center" wrapText="1"/>
    </xf>
    <xf numFmtId="0" fontId="9" fillId="0" borderId="2" xfId="24" applyFont="1" applyFill="1" applyBorder="1" applyAlignment="1">
      <alignment horizontal="justify" vertical="center" wrapText="1"/>
    </xf>
    <xf numFmtId="0" fontId="9" fillId="0" borderId="2" xfId="0" applyFont="1" applyFill="1" applyBorder="1" applyAlignment="1">
      <alignment horizontal="left" vertical="center" wrapText="1" shrinkToFit="1"/>
    </xf>
    <xf numFmtId="0" fontId="9" fillId="0" borderId="2" xfId="30" applyFont="1" applyFill="1" applyBorder="1" applyAlignment="1">
      <alignment horizontal="left" vertical="center" wrapText="1" shrinkToFit="1"/>
    </xf>
    <xf numFmtId="0" fontId="9" fillId="0" borderId="2" xfId="30" applyFont="1" applyFill="1" applyBorder="1" applyAlignment="1">
      <alignment horizontal="center" vertical="center" wrapText="1"/>
    </xf>
    <xf numFmtId="2" fontId="9" fillId="0" borderId="2" xfId="30" applyNumberFormat="1" applyFont="1" applyFill="1" applyBorder="1" applyAlignment="1">
      <alignment horizontal="center" vertical="center"/>
    </xf>
    <xf numFmtId="0" fontId="9" fillId="0" borderId="2" xfId="31" quotePrefix="1" applyFont="1" applyFill="1" applyBorder="1" applyAlignment="1">
      <alignment horizontal="left" vertical="center" wrapText="1" shrinkToFit="1"/>
    </xf>
    <xf numFmtId="0" fontId="9" fillId="0" borderId="2" xfId="27" quotePrefix="1" applyFont="1" applyFill="1" applyBorder="1" applyAlignment="1">
      <alignment horizontal="justify" vertical="center" wrapText="1"/>
    </xf>
    <xf numFmtId="0" fontId="38" fillId="0" borderId="2" xfId="0" applyFont="1" applyFill="1" applyBorder="1" applyAlignment="1">
      <alignment horizontal="left" vertical="center" wrapText="1"/>
    </xf>
    <xf numFmtId="0" fontId="9" fillId="0" borderId="2" xfId="2" applyFont="1" applyFill="1" applyBorder="1" applyAlignment="1">
      <alignment horizontal="center" vertical="center" wrapText="1" shrinkToFit="1"/>
    </xf>
    <xf numFmtId="2" fontId="9" fillId="0" borderId="2" xfId="0" applyNumberFormat="1" applyFont="1" applyFill="1" applyBorder="1" applyAlignment="1">
      <alignment vertical="center" wrapText="1"/>
    </xf>
    <xf numFmtId="0" fontId="20" fillId="0" borderId="0" xfId="0" applyFont="1" applyFill="1" applyAlignment="1">
      <alignment horizontal="justify" vertical="center" wrapText="1"/>
    </xf>
    <xf numFmtId="2" fontId="7" fillId="0" borderId="0" xfId="0" applyNumberFormat="1" applyFont="1" applyFill="1" applyAlignment="1">
      <alignment horizontal="center"/>
    </xf>
    <xf numFmtId="0" fontId="9" fillId="0" borderId="2" xfId="8" quotePrefix="1" applyFont="1" applyFill="1" applyBorder="1" applyAlignment="1">
      <alignment horizontal="justify" vertical="center" wrapText="1" shrinkToFit="1"/>
    </xf>
    <xf numFmtId="0" fontId="9" fillId="0" borderId="2" xfId="33" applyFont="1" applyFill="1" applyBorder="1" applyAlignment="1">
      <alignment horizontal="justify" vertical="center" wrapText="1"/>
    </xf>
    <xf numFmtId="2" fontId="9" fillId="0" borderId="2" xfId="17" applyNumberFormat="1" applyFont="1" applyFill="1" applyBorder="1" applyAlignment="1">
      <alignment horizontal="center" vertical="center" wrapText="1"/>
    </xf>
    <xf numFmtId="167" fontId="9" fillId="0" borderId="2" xfId="8" applyNumberFormat="1" applyFont="1" applyFill="1" applyBorder="1" applyAlignment="1">
      <alignment horizontal="left" vertical="center" wrapText="1" shrinkToFit="1"/>
    </xf>
    <xf numFmtId="0" fontId="9" fillId="0" borderId="2" xfId="8" quotePrefix="1" applyFont="1" applyFill="1" applyBorder="1" applyAlignment="1">
      <alignment horizontal="justify" vertical="justify" wrapText="1" shrinkToFit="1"/>
    </xf>
    <xf numFmtId="0" fontId="7" fillId="0" borderId="0" xfId="0" applyFont="1" applyFill="1" applyAlignment="1">
      <alignment horizontal="justify" vertical="center" wrapText="1"/>
    </xf>
    <xf numFmtId="0" fontId="10" fillId="3" borderId="0" xfId="0" applyFont="1" applyFill="1"/>
    <xf numFmtId="0" fontId="47" fillId="0" borderId="2" xfId="0" applyFont="1" applyFill="1" applyBorder="1" applyAlignment="1">
      <alignment horizontal="center" vertical="center" wrapText="1"/>
    </xf>
    <xf numFmtId="0" fontId="10" fillId="0" borderId="0" xfId="0" applyFont="1" applyFill="1"/>
    <xf numFmtId="0" fontId="13" fillId="0" borderId="0" xfId="0" applyFont="1" applyFill="1"/>
    <xf numFmtId="167" fontId="38" fillId="0" borderId="2" xfId="0" applyNumberFormat="1" applyFont="1" applyFill="1" applyBorder="1" applyAlignment="1">
      <alignment horizontal="left" vertical="center" wrapText="1"/>
    </xf>
    <xf numFmtId="167" fontId="38" fillId="0" borderId="2" xfId="0" applyNumberFormat="1" applyFont="1" applyFill="1" applyBorder="1" applyAlignment="1">
      <alignment horizontal="center" vertical="center" wrapText="1"/>
    </xf>
    <xf numFmtId="0" fontId="9" fillId="0" borderId="2" xfId="32" applyFont="1" applyFill="1" applyBorder="1" applyAlignment="1">
      <alignment horizontal="left" vertical="center" wrapText="1"/>
    </xf>
    <xf numFmtId="2" fontId="9" fillId="0" borderId="2" xfId="32" applyNumberFormat="1" applyFont="1" applyFill="1" applyBorder="1" applyAlignment="1">
      <alignment horizontal="center" vertical="center" wrapText="1"/>
    </xf>
    <xf numFmtId="0" fontId="7" fillId="0" borderId="1" xfId="0" applyFont="1" applyFill="1" applyBorder="1" applyAlignment="1">
      <alignment horizontal="justify" wrapText="1"/>
    </xf>
    <xf numFmtId="2" fontId="7" fillId="0" borderId="0" xfId="0" applyNumberFormat="1" applyFont="1" applyFill="1"/>
    <xf numFmtId="0" fontId="9" fillId="0" borderId="2" xfId="0" applyFont="1" applyFill="1" applyBorder="1" applyAlignment="1">
      <alignment horizontal="justify" wrapText="1"/>
    </xf>
    <xf numFmtId="2" fontId="15" fillId="0" borderId="2" xfId="21" applyNumberFormat="1" applyFont="1" applyFill="1" applyBorder="1" applyAlignment="1">
      <alignment horizontal="center" vertical="center" wrapText="1"/>
    </xf>
    <xf numFmtId="2" fontId="14" fillId="0" borderId="2" xfId="21" applyNumberFormat="1" applyFont="1" applyFill="1" applyBorder="1" applyAlignment="1">
      <alignment horizontal="center" vertical="center" wrapText="1"/>
    </xf>
    <xf numFmtId="0" fontId="9" fillId="0" borderId="2" xfId="17" applyFont="1" applyFill="1" applyBorder="1" applyAlignment="1">
      <alignment horizontal="center" vertical="center"/>
    </xf>
    <xf numFmtId="0" fontId="14" fillId="0" borderId="2" xfId="0" quotePrefix="1" applyFont="1" applyFill="1" applyBorder="1" applyAlignment="1">
      <alignment horizontal="justify" vertical="center" wrapText="1"/>
    </xf>
    <xf numFmtId="2" fontId="9" fillId="0" borderId="2" xfId="19" applyNumberFormat="1" applyFont="1" applyFill="1" applyBorder="1" applyAlignment="1">
      <alignment horizontal="center" vertical="center"/>
    </xf>
    <xf numFmtId="0" fontId="9" fillId="0" borderId="2" xfId="21" applyFont="1" applyFill="1" applyBorder="1" applyAlignment="1">
      <alignment horizontal="center" vertical="center"/>
    </xf>
    <xf numFmtId="2" fontId="9" fillId="0" borderId="2" xfId="23" applyNumberFormat="1" applyFont="1" applyFill="1" applyBorder="1" applyAlignment="1">
      <alignment horizontal="center" vertical="center" wrapText="1"/>
    </xf>
    <xf numFmtId="0" fontId="15" fillId="0" borderId="2" xfId="21" applyFont="1" applyFill="1" applyBorder="1" applyAlignment="1">
      <alignment horizontal="center" vertical="center" wrapText="1"/>
    </xf>
    <xf numFmtId="0" fontId="20" fillId="0" borderId="2" xfId="0" applyFont="1" applyFill="1" applyBorder="1" applyAlignment="1">
      <alignment horizontal="center"/>
    </xf>
    <xf numFmtId="0" fontId="20" fillId="0" borderId="0" xfId="0" applyFont="1" applyFill="1" applyAlignment="1">
      <alignment horizontal="left"/>
    </xf>
    <xf numFmtId="0" fontId="20" fillId="0" borderId="2" xfId="0" applyFont="1" applyFill="1" applyBorder="1" applyAlignment="1">
      <alignment horizontal="left"/>
    </xf>
    <xf numFmtId="43" fontId="9" fillId="0" borderId="2" xfId="34" applyFont="1" applyFill="1" applyBorder="1" applyAlignment="1">
      <alignment horizontal="center" vertical="center"/>
    </xf>
    <xf numFmtId="2" fontId="20" fillId="0" borderId="2" xfId="0" applyNumberFormat="1" applyFont="1" applyFill="1" applyBorder="1" applyAlignment="1">
      <alignment horizontal="center"/>
    </xf>
    <xf numFmtId="0" fontId="7" fillId="0" borderId="0" xfId="0" applyFont="1" applyFill="1" applyAlignment="1"/>
    <xf numFmtId="0" fontId="5" fillId="0" borderId="0" xfId="0" applyFont="1" applyAlignment="1">
      <alignment vertical="center"/>
    </xf>
    <xf numFmtId="0" fontId="5" fillId="0" borderId="1" xfId="0" applyFont="1" applyBorder="1" applyAlignment="1">
      <alignment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30" fillId="0" borderId="0" xfId="0" applyNumberFormat="1" applyFont="1" applyAlignment="1">
      <alignment horizontal="center"/>
    </xf>
    <xf numFmtId="2" fontId="31" fillId="0" borderId="0" xfId="0" applyNumberFormat="1" applyFont="1" applyAlignment="1">
      <alignment horizontal="center"/>
    </xf>
    <xf numFmtId="0" fontId="43" fillId="0" borderId="2" xfId="0" applyFont="1" applyFill="1" applyBorder="1"/>
    <xf numFmtId="0" fontId="38" fillId="0" borderId="2" xfId="0" applyFont="1" applyFill="1" applyBorder="1"/>
    <xf numFmtId="1" fontId="38" fillId="0" borderId="2" xfId="0" applyNumberFormat="1" applyFont="1" applyFill="1" applyBorder="1"/>
    <xf numFmtId="0" fontId="44" fillId="0" borderId="2" xfId="0" applyFont="1" applyFill="1" applyBorder="1"/>
    <xf numFmtId="2" fontId="38" fillId="0" borderId="2" xfId="0" applyNumberFormat="1" applyFont="1" applyFill="1" applyBorder="1"/>
    <xf numFmtId="0" fontId="26" fillId="0" borderId="0" xfId="0" applyFont="1" applyFill="1"/>
    <xf numFmtId="0" fontId="48" fillId="0" borderId="0" xfId="0" applyFont="1" applyFill="1" applyAlignment="1"/>
    <xf numFmtId="0" fontId="39" fillId="0" borderId="0" xfId="0" applyFont="1" applyFill="1" applyAlignment="1"/>
    <xf numFmtId="0" fontId="49" fillId="0" borderId="0" xfId="0" applyFont="1" applyFill="1"/>
    <xf numFmtId="0" fontId="28" fillId="0" borderId="0" xfId="0" applyFont="1" applyFill="1" applyAlignment="1"/>
    <xf numFmtId="0" fontId="50" fillId="0" borderId="0" xfId="0" applyFont="1" applyFill="1" applyAlignment="1"/>
    <xf numFmtId="1" fontId="9" fillId="0" borderId="0" xfId="0" applyNumberFormat="1" applyFont="1" applyFill="1"/>
    <xf numFmtId="2" fontId="9" fillId="0" borderId="0" xfId="0" applyNumberFormat="1" applyFont="1" applyFill="1"/>
    <xf numFmtId="0" fontId="6" fillId="0" borderId="0" xfId="0" applyFont="1" applyFill="1"/>
    <xf numFmtId="0" fontId="0" fillId="0" borderId="0" xfId="0" applyFont="1" applyFill="1" applyAlignment="1"/>
    <xf numFmtId="1" fontId="26" fillId="0" borderId="0" xfId="0" applyNumberFormat="1" applyFont="1" applyFill="1"/>
    <xf numFmtId="0" fontId="5" fillId="0" borderId="0" xfId="0" applyFont="1" applyFill="1"/>
    <xf numFmtId="2" fontId="26" fillId="0" borderId="0" xfId="0" applyNumberFormat="1" applyFont="1" applyFill="1"/>
    <xf numFmtId="0" fontId="4" fillId="0" borderId="0" xfId="0" applyFont="1" applyFill="1" applyAlignment="1">
      <alignment horizontal="center" vertical="center" wrapText="1"/>
    </xf>
    <xf numFmtId="0" fontId="21" fillId="0" borderId="1" xfId="0" applyFont="1" applyFill="1" applyBorder="1" applyAlignment="1">
      <alignment horizontal="justify" vertical="center" wrapText="1"/>
    </xf>
    <xf numFmtId="0" fontId="26" fillId="0" borderId="2" xfId="0" applyFont="1" applyFill="1" applyBorder="1"/>
    <xf numFmtId="0" fontId="27" fillId="0" borderId="2" xfId="0" applyFont="1" applyFill="1" applyBorder="1"/>
    <xf numFmtId="2" fontId="27" fillId="0" borderId="2" xfId="0" applyNumberFormat="1" applyFont="1" applyFill="1" applyBorder="1"/>
    <xf numFmtId="0" fontId="3" fillId="0" borderId="0" xfId="0" applyFont="1" applyFill="1"/>
    <xf numFmtId="2" fontId="26" fillId="0" borderId="2" xfId="0" applyNumberFormat="1" applyFont="1" applyFill="1" applyBorder="1"/>
    <xf numFmtId="0" fontId="26" fillId="0" borderId="1" xfId="0" applyFont="1" applyFill="1" applyBorder="1"/>
    <xf numFmtId="0" fontId="8" fillId="0" borderId="0" xfId="0" applyFont="1" applyFill="1"/>
    <xf numFmtId="0" fontId="39" fillId="0" borderId="0" xfId="0" applyFont="1" applyFill="1"/>
    <xf numFmtId="0" fontId="6" fillId="0" borderId="0" xfId="0" applyFont="1" applyFill="1" applyAlignment="1"/>
    <xf numFmtId="0" fontId="40" fillId="0" borderId="0" xfId="0" applyFont="1" applyFill="1"/>
    <xf numFmtId="0" fontId="40" fillId="0" borderId="0" xfId="0" applyFont="1" applyFill="1" applyAlignment="1"/>
    <xf numFmtId="49" fontId="6" fillId="0" borderId="0" xfId="0" applyNumberFormat="1" applyFont="1" applyFill="1" applyAlignment="1">
      <alignment horizontal="center" vertical="center"/>
    </xf>
    <xf numFmtId="0" fontId="6" fillId="0" borderId="0" xfId="0" applyFont="1" applyFill="1" applyAlignment="1">
      <alignment horizontal="left"/>
    </xf>
    <xf numFmtId="0" fontId="6" fillId="0" borderId="0" xfId="0" applyFont="1" applyFill="1" applyAlignment="1">
      <alignment horizontal="center"/>
    </xf>
    <xf numFmtId="2" fontId="6" fillId="0" borderId="0" xfId="0" applyNumberFormat="1" applyFont="1" applyFill="1" applyAlignment="1">
      <alignment horizontal="center"/>
    </xf>
    <xf numFmtId="2" fontId="6" fillId="0" borderId="0" xfId="0" applyNumberFormat="1" applyFont="1" applyFill="1"/>
    <xf numFmtId="0" fontId="22" fillId="0" borderId="0" xfId="0" applyFont="1" applyFill="1" applyAlignment="1">
      <alignment horizontal="justify" vertical="center"/>
    </xf>
    <xf numFmtId="2" fontId="9" fillId="0" borderId="2" xfId="3" applyNumberFormat="1" applyFont="1" applyFill="1" applyBorder="1" applyAlignment="1">
      <alignment horizontal="center" vertical="center" wrapText="1"/>
    </xf>
    <xf numFmtId="0" fontId="7" fillId="0" borderId="0" xfId="0" applyFont="1" applyFill="1" applyAlignment="1"/>
    <xf numFmtId="0" fontId="7" fillId="0" borderId="0" xfId="0" applyFont="1" applyFill="1" applyAlignment="1"/>
    <xf numFmtId="0" fontId="51" fillId="0" borderId="2" xfId="0" applyFont="1" applyFill="1" applyBorder="1" applyAlignment="1">
      <alignment horizontal="left" vertical="center" wrapText="1"/>
    </xf>
    <xf numFmtId="0" fontId="51" fillId="0" borderId="2" xfId="0" applyFont="1" applyFill="1" applyBorder="1" applyAlignment="1">
      <alignment horizontal="justify" vertical="center" wrapText="1"/>
    </xf>
    <xf numFmtId="0" fontId="38" fillId="0" borderId="2" xfId="8" applyFont="1" applyFill="1" applyBorder="1" applyAlignment="1">
      <alignment horizontal="center" vertical="center"/>
    </xf>
    <xf numFmtId="167" fontId="38" fillId="0" borderId="2" xfId="8" applyNumberFormat="1" applyFont="1" applyFill="1" applyBorder="1" applyAlignment="1">
      <alignment horizontal="justify" vertical="center" wrapText="1"/>
    </xf>
    <xf numFmtId="2" fontId="38" fillId="0" borderId="2" xfId="8" applyNumberFormat="1" applyFont="1" applyFill="1" applyBorder="1" applyAlignment="1">
      <alignment horizontal="center" vertical="center" wrapText="1"/>
    </xf>
    <xf numFmtId="2" fontId="38" fillId="0" borderId="2" xfId="8" applyNumberFormat="1" applyFont="1" applyFill="1" applyBorder="1" applyAlignment="1">
      <alignment horizontal="center" vertical="center"/>
    </xf>
    <xf numFmtId="167" fontId="38" fillId="0" borderId="2" xfId="8" applyNumberFormat="1" applyFont="1" applyFill="1" applyBorder="1" applyAlignment="1">
      <alignment vertical="center" wrapText="1"/>
    </xf>
    <xf numFmtId="0" fontId="38" fillId="0" borderId="2" xfId="19" quotePrefix="1" applyNumberFormat="1" applyFont="1" applyFill="1" applyBorder="1" applyAlignment="1">
      <alignment horizontal="justify" vertical="center" wrapText="1"/>
    </xf>
    <xf numFmtId="0" fontId="38" fillId="0" borderId="8" xfId="8" applyFont="1" applyFill="1" applyBorder="1" applyAlignment="1">
      <alignment horizontal="center" vertical="center"/>
    </xf>
    <xf numFmtId="167" fontId="38" fillId="0" borderId="2" xfId="8" applyNumberFormat="1" applyFont="1" applyFill="1" applyBorder="1" applyAlignment="1">
      <alignment horizontal="left" vertical="center" wrapText="1"/>
    </xf>
    <xf numFmtId="0" fontId="38" fillId="0" borderId="2" xfId="8" applyFont="1" applyFill="1" applyBorder="1" applyAlignment="1">
      <alignment horizontal="center" vertical="center" wrapText="1"/>
    </xf>
    <xf numFmtId="2" fontId="38" fillId="0" borderId="2" xfId="16" applyNumberFormat="1" applyFont="1" applyFill="1" applyBorder="1" applyAlignment="1">
      <alignment horizontal="center" vertical="center" wrapText="1"/>
    </xf>
    <xf numFmtId="2" fontId="51" fillId="0" borderId="2" xfId="8" applyNumberFormat="1" applyFont="1" applyFill="1" applyBorder="1" applyAlignment="1">
      <alignment horizontal="center" vertical="center" wrapText="1"/>
    </xf>
    <xf numFmtId="0" fontId="38" fillId="0" borderId="2" xfId="8" applyFont="1" applyFill="1" applyBorder="1" applyAlignment="1">
      <alignment horizontal="justify" vertical="center" wrapText="1"/>
    </xf>
    <xf numFmtId="167" fontId="38" fillId="0" borderId="2" xfId="20" applyNumberFormat="1" applyFont="1" applyFill="1" applyBorder="1" applyAlignment="1">
      <alignment vertical="center" wrapText="1"/>
    </xf>
    <xf numFmtId="0" fontId="38" fillId="0" borderId="2" xfId="18" applyFont="1" applyFill="1" applyBorder="1" applyAlignment="1">
      <alignment horizontal="center" vertical="center" wrapText="1"/>
    </xf>
    <xf numFmtId="2" fontId="38" fillId="0" borderId="2" xfId="20" applyNumberFormat="1" applyFont="1" applyFill="1" applyBorder="1" applyAlignment="1">
      <alignment horizontal="center" vertical="center" wrapText="1"/>
    </xf>
    <xf numFmtId="167" fontId="38" fillId="0" borderId="2" xfId="17" applyNumberFormat="1" applyFont="1" applyFill="1" applyBorder="1" applyAlignment="1">
      <alignment horizontal="left" vertical="center" wrapText="1"/>
    </xf>
    <xf numFmtId="2" fontId="38" fillId="0" borderId="2" xfId="18" applyNumberFormat="1" applyFont="1" applyFill="1" applyBorder="1" applyAlignment="1">
      <alignment horizontal="center" vertical="center" wrapText="1"/>
    </xf>
    <xf numFmtId="2" fontId="38" fillId="0" borderId="2" xfId="13" applyNumberFormat="1" applyFont="1" applyFill="1" applyBorder="1" applyAlignment="1">
      <alignment horizontal="justify" vertical="center" wrapText="1"/>
    </xf>
    <xf numFmtId="0" fontId="38" fillId="0" borderId="2" xfId="13" applyFont="1" applyFill="1" applyBorder="1" applyAlignment="1">
      <alignment horizontal="center" vertical="center" wrapText="1"/>
    </xf>
    <xf numFmtId="2" fontId="38" fillId="0" borderId="2" xfId="13" applyNumberFormat="1" applyFont="1" applyFill="1" applyBorder="1" applyAlignment="1">
      <alignment horizontal="center" vertical="center" wrapText="1"/>
    </xf>
    <xf numFmtId="0" fontId="38" fillId="0" borderId="2" xfId="13" applyFont="1" applyFill="1" applyBorder="1" applyAlignment="1">
      <alignment horizontal="justify" vertical="center" wrapText="1"/>
    </xf>
    <xf numFmtId="167" fontId="38" fillId="0" borderId="2" xfId="21" applyNumberFormat="1" applyFont="1" applyFill="1" applyBorder="1" applyAlignment="1">
      <alignment vertical="center" wrapText="1"/>
    </xf>
    <xf numFmtId="2" fontId="38" fillId="0" borderId="2" xfId="21" applyNumberFormat="1" applyFont="1" applyFill="1" applyBorder="1" applyAlignment="1">
      <alignment horizontal="center" vertical="center" wrapText="1"/>
    </xf>
    <xf numFmtId="0" fontId="38" fillId="0" borderId="2" xfId="8" applyNumberFormat="1" applyFont="1" applyFill="1" applyBorder="1" applyAlignment="1">
      <alignment horizontal="justify" vertical="center" wrapText="1"/>
    </xf>
    <xf numFmtId="0" fontId="51" fillId="0" borderId="2" xfId="0" applyFont="1" applyFill="1" applyBorder="1" applyAlignment="1">
      <alignment vertical="center" wrapText="1"/>
    </xf>
    <xf numFmtId="1" fontId="38" fillId="0" borderId="2" xfId="0" applyNumberFormat="1" applyFont="1" applyFill="1" applyBorder="1" applyAlignment="1">
      <alignment horizontal="center" vertical="center" wrapText="1"/>
    </xf>
    <xf numFmtId="0" fontId="38" fillId="0" borderId="2" xfId="0" applyFont="1" applyFill="1" applyBorder="1" applyAlignment="1">
      <alignment vertical="center" wrapText="1"/>
    </xf>
    <xf numFmtId="2" fontId="38" fillId="0" borderId="2" xfId="0" applyNumberFormat="1" applyFont="1" applyFill="1" applyBorder="1" applyAlignment="1">
      <alignment horizontal="center" vertical="center"/>
    </xf>
    <xf numFmtId="2" fontId="38" fillId="0" borderId="2" xfId="9" applyNumberFormat="1" applyFont="1" applyFill="1" applyBorder="1" applyAlignment="1">
      <alignment horizontal="center" vertical="center" wrapText="1"/>
    </xf>
    <xf numFmtId="2" fontId="38" fillId="0" borderId="2" xfId="13" applyNumberFormat="1" applyFont="1" applyFill="1" applyBorder="1" applyAlignment="1">
      <alignment horizontal="left" vertical="center" wrapText="1"/>
    </xf>
    <xf numFmtId="0" fontId="38" fillId="0" borderId="2" xfId="2" applyFont="1" applyFill="1" applyBorder="1" applyAlignment="1">
      <alignment horizontal="center" vertical="center" wrapText="1"/>
    </xf>
    <xf numFmtId="2" fontId="38" fillId="0" borderId="2" xfId="2" applyNumberFormat="1" applyFont="1" applyFill="1" applyBorder="1" applyAlignment="1">
      <alignment horizontal="center" vertical="center" wrapText="1"/>
    </xf>
    <xf numFmtId="0" fontId="51" fillId="0" borderId="2" xfId="0" applyFont="1" applyFill="1" applyBorder="1" applyAlignment="1">
      <alignment horizontal="center" vertical="center"/>
    </xf>
    <xf numFmtId="2" fontId="51" fillId="0" borderId="2" xfId="0" applyNumberFormat="1" applyFont="1" applyFill="1" applyBorder="1" applyAlignment="1">
      <alignment horizontal="left" vertical="center" wrapText="1"/>
    </xf>
    <xf numFmtId="0" fontId="38" fillId="0" borderId="2" xfId="0" applyFont="1" applyFill="1" applyBorder="1" applyAlignment="1">
      <alignment horizontal="justify" vertical="center"/>
    </xf>
    <xf numFmtId="4" fontId="38" fillId="0" borderId="2" xfId="0" applyNumberFormat="1" applyFont="1" applyFill="1" applyBorder="1" applyAlignment="1">
      <alignment horizontal="center" vertical="center" wrapText="1"/>
    </xf>
    <xf numFmtId="2" fontId="38" fillId="0" borderId="2" xfId="0" quotePrefix="1" applyNumberFormat="1" applyFont="1" applyFill="1" applyBorder="1" applyAlignment="1">
      <alignment horizontal="justify" vertical="center" wrapText="1"/>
    </xf>
    <xf numFmtId="0" fontId="38" fillId="0" borderId="2" xfId="28" applyFont="1" applyFill="1" applyBorder="1" applyAlignment="1">
      <alignment horizontal="justify" vertical="center" wrapText="1"/>
    </xf>
    <xf numFmtId="0" fontId="38" fillId="0" borderId="2" xfId="0" applyFont="1" applyFill="1" applyBorder="1" applyAlignment="1">
      <alignment horizontal="center" vertical="center"/>
    </xf>
    <xf numFmtId="2" fontId="38" fillId="0" borderId="2" xfId="28" applyNumberFormat="1" applyFont="1" applyFill="1" applyBorder="1" applyAlignment="1">
      <alignment horizontal="center" vertical="center" wrapText="1"/>
    </xf>
    <xf numFmtId="2" fontId="51" fillId="0" borderId="2" xfId="0" applyNumberFormat="1" applyFont="1" applyFill="1" applyBorder="1" applyAlignment="1">
      <alignment horizontal="center" vertical="center"/>
    </xf>
    <xf numFmtId="2" fontId="38" fillId="0" borderId="2" xfId="0" applyNumberFormat="1" applyFont="1" applyFill="1" applyBorder="1" applyAlignment="1">
      <alignment horizontal="left" vertical="center" wrapText="1"/>
    </xf>
    <xf numFmtId="2" fontId="51" fillId="0" borderId="2" xfId="2" applyNumberFormat="1" applyFont="1" applyFill="1" applyBorder="1" applyAlignment="1">
      <alignment horizontal="center" vertical="center" wrapText="1"/>
    </xf>
    <xf numFmtId="2" fontId="38" fillId="0" borderId="2" xfId="11" applyNumberFormat="1" applyFont="1" applyFill="1" applyBorder="1" applyAlignment="1">
      <alignment horizontal="center" vertical="center"/>
    </xf>
    <xf numFmtId="2" fontId="38" fillId="0" borderId="2" xfId="33" applyNumberFormat="1" applyFont="1" applyFill="1" applyBorder="1" applyAlignment="1">
      <alignment horizontal="center" vertical="center"/>
    </xf>
    <xf numFmtId="0" fontId="38" fillId="0" borderId="2" xfId="21" applyFont="1" applyFill="1" applyBorder="1" applyAlignment="1">
      <alignment horizontal="center" vertical="center" wrapText="1"/>
    </xf>
    <xf numFmtId="2" fontId="38" fillId="0" borderId="2" xfId="21" applyNumberFormat="1" applyFont="1" applyFill="1" applyBorder="1" applyAlignment="1">
      <alignment horizontal="center" vertical="center"/>
    </xf>
    <xf numFmtId="0" fontId="38" fillId="0" borderId="2" xfId="0" quotePrefix="1" applyFont="1" applyFill="1" applyBorder="1" applyAlignment="1">
      <alignment horizontal="left" vertical="center" wrapText="1" shrinkToFit="1"/>
    </xf>
    <xf numFmtId="0" fontId="38" fillId="0" borderId="2" xfId="0" applyFont="1" applyFill="1" applyBorder="1" applyAlignment="1">
      <alignment vertical="center"/>
    </xf>
    <xf numFmtId="0" fontId="51" fillId="0" borderId="2" xfId="0" applyFont="1" applyFill="1" applyBorder="1" applyAlignment="1">
      <alignment vertical="center"/>
    </xf>
    <xf numFmtId="2" fontId="51" fillId="0" borderId="2" xfId="0" applyNumberFormat="1" applyFont="1" applyFill="1" applyBorder="1" applyAlignment="1">
      <alignment horizontal="center"/>
    </xf>
    <xf numFmtId="0" fontId="57" fillId="0" borderId="1" xfId="0" applyFont="1" applyFill="1" applyBorder="1" applyAlignment="1">
      <alignment horizontal="center" vertical="center" wrapText="1"/>
    </xf>
    <xf numFmtId="0" fontId="57" fillId="0" borderId="1" xfId="0" applyFont="1" applyFill="1" applyBorder="1" applyAlignment="1">
      <alignment horizontal="justify" vertical="center" wrapText="1"/>
    </xf>
    <xf numFmtId="2" fontId="57" fillId="0" borderId="1" xfId="0" applyNumberFormat="1" applyFont="1" applyFill="1" applyBorder="1" applyAlignment="1">
      <alignment horizontal="center" vertical="center" wrapText="1"/>
    </xf>
    <xf numFmtId="0" fontId="58" fillId="0" borderId="1" xfId="0" applyFont="1" applyFill="1" applyBorder="1" applyAlignment="1">
      <alignment horizontal="justify" vertical="center" wrapText="1"/>
    </xf>
    <xf numFmtId="0" fontId="38" fillId="0" borderId="2" xfId="8" quotePrefix="1" applyFont="1" applyFill="1" applyBorder="1" applyAlignment="1">
      <alignment horizontal="justify" vertical="center" wrapText="1" shrinkToFit="1"/>
    </xf>
    <xf numFmtId="0" fontId="38" fillId="0" borderId="2" xfId="8" quotePrefix="1" applyFont="1" applyFill="1" applyBorder="1" applyAlignment="1">
      <alignment horizontal="justify" vertical="center" wrapText="1"/>
    </xf>
    <xf numFmtId="0" fontId="38" fillId="0" borderId="2" xfId="8" applyFont="1" applyFill="1" applyBorder="1" applyAlignment="1">
      <alignment horizontal="justify" vertical="center" wrapText="1" shrinkToFit="1"/>
    </xf>
    <xf numFmtId="1" fontId="51" fillId="0" borderId="2" xfId="0" applyNumberFormat="1" applyFont="1" applyFill="1" applyBorder="1" applyAlignment="1">
      <alignment horizontal="center" vertical="center" wrapText="1"/>
    </xf>
    <xf numFmtId="0" fontId="38" fillId="0" borderId="2" xfId="0" quotePrefix="1" applyFont="1" applyFill="1" applyBorder="1" applyAlignment="1">
      <alignment horizontal="justify" vertical="center" wrapText="1"/>
    </xf>
    <xf numFmtId="166" fontId="38" fillId="0" borderId="2" xfId="0" applyNumberFormat="1" applyFont="1" applyFill="1" applyBorder="1" applyAlignment="1">
      <alignment horizontal="center" vertical="center" wrapText="1"/>
    </xf>
    <xf numFmtId="2" fontId="57" fillId="0" borderId="2" xfId="0" applyNumberFormat="1" applyFont="1" applyFill="1" applyBorder="1" applyAlignment="1">
      <alignment horizontal="justify" vertical="center" wrapText="1"/>
    </xf>
    <xf numFmtId="2" fontId="57" fillId="0" borderId="2" xfId="0" applyNumberFormat="1" applyFont="1" applyFill="1" applyBorder="1" applyAlignment="1">
      <alignment horizontal="center" vertical="center" wrapText="1"/>
    </xf>
    <xf numFmtId="0" fontId="38" fillId="0" borderId="2" xfId="0" applyNumberFormat="1" applyFont="1" applyFill="1" applyBorder="1" applyAlignment="1">
      <alignment horizontal="justify" vertical="center" wrapText="1"/>
    </xf>
    <xf numFmtId="4" fontId="38" fillId="0" borderId="2" xfId="0" applyNumberFormat="1" applyFont="1" applyFill="1" applyBorder="1" applyAlignment="1">
      <alignment horizontal="justify" vertical="center" wrapText="1"/>
    </xf>
    <xf numFmtId="0" fontId="38" fillId="0" borderId="2" xfId="15" applyFont="1" applyFill="1" applyBorder="1" applyAlignment="1">
      <alignment horizontal="justify" vertical="center" wrapText="1"/>
    </xf>
    <xf numFmtId="0" fontId="38" fillId="0" borderId="2" xfId="33" applyFont="1" applyFill="1" applyBorder="1" applyAlignment="1">
      <alignment horizontal="justify" vertical="center" wrapText="1"/>
    </xf>
    <xf numFmtId="0" fontId="38" fillId="0" borderId="2" xfId="33" applyFont="1" applyFill="1" applyBorder="1" applyAlignment="1">
      <alignment horizontal="justify" vertical="center"/>
    </xf>
    <xf numFmtId="166" fontId="38" fillId="0" borderId="2" xfId="33" applyNumberFormat="1" applyFont="1" applyFill="1" applyBorder="1" applyAlignment="1">
      <alignment horizontal="center" vertical="center"/>
    </xf>
    <xf numFmtId="2" fontId="38" fillId="0" borderId="2" xfId="33" applyNumberFormat="1" applyFont="1" applyFill="1" applyBorder="1" applyAlignment="1">
      <alignment horizontal="justify" vertical="center" wrapText="1"/>
    </xf>
    <xf numFmtId="0" fontId="38" fillId="0" borderId="2" xfId="7" applyFont="1" applyFill="1" applyBorder="1" applyAlignment="1">
      <alignment vertical="center" wrapText="1"/>
    </xf>
    <xf numFmtId="0" fontId="38" fillId="0" borderId="2" xfId="9" applyFont="1" applyFill="1" applyBorder="1" applyAlignment="1">
      <alignment horizontal="justify" vertical="center" wrapText="1"/>
    </xf>
    <xf numFmtId="0" fontId="38" fillId="0" borderId="2" xfId="9" applyFont="1" applyFill="1" applyBorder="1" applyAlignment="1">
      <alignment horizontal="center" vertical="center" wrapText="1"/>
    </xf>
    <xf numFmtId="2" fontId="38" fillId="0" borderId="2" xfId="6" applyNumberFormat="1" applyFont="1" applyFill="1" applyBorder="1" applyAlignment="1">
      <alignment horizontal="justify" vertical="center" wrapText="1"/>
    </xf>
    <xf numFmtId="2" fontId="51" fillId="0" borderId="2" xfId="0" applyNumberFormat="1" applyFont="1" applyFill="1" applyBorder="1" applyAlignment="1">
      <alignment horizontal="justify" vertical="center" wrapText="1"/>
    </xf>
    <xf numFmtId="0" fontId="51" fillId="0" borderId="2" xfId="0" applyFont="1" applyFill="1" applyBorder="1" applyAlignment="1">
      <alignment horizontal="justify" vertical="center"/>
    </xf>
    <xf numFmtId="2" fontId="38" fillId="0" borderId="2" xfId="17" applyNumberFormat="1" applyFont="1" applyFill="1" applyBorder="1" applyAlignment="1">
      <alignment horizontal="center" vertical="center" wrapText="1"/>
    </xf>
    <xf numFmtId="2" fontId="38" fillId="0" borderId="2" xfId="8" applyNumberFormat="1" applyFont="1" applyFill="1" applyBorder="1" applyAlignment="1">
      <alignment horizontal="justify" vertical="center"/>
    </xf>
    <xf numFmtId="2" fontId="38" fillId="0" borderId="2" xfId="8" applyNumberFormat="1" applyFont="1" applyFill="1" applyBorder="1" applyAlignment="1">
      <alignment horizontal="justify" vertical="center" wrapText="1"/>
    </xf>
    <xf numFmtId="2" fontId="38" fillId="0" borderId="2" xfId="8" quotePrefix="1" applyNumberFormat="1" applyFont="1" applyFill="1" applyBorder="1" applyAlignment="1">
      <alignment horizontal="justify" vertical="center" wrapText="1"/>
    </xf>
    <xf numFmtId="2" fontId="38" fillId="0" borderId="2" xfId="8" quotePrefix="1" applyNumberFormat="1" applyFont="1" applyFill="1" applyBorder="1" applyAlignment="1">
      <alignment horizontal="justify" vertical="center" wrapText="1" shrinkToFit="1"/>
    </xf>
    <xf numFmtId="0" fontId="38" fillId="0" borderId="2" xfId="8" applyFont="1" applyFill="1" applyBorder="1" applyAlignment="1">
      <alignment horizontal="justify" vertical="center"/>
    </xf>
    <xf numFmtId="0" fontId="38" fillId="0" borderId="2" xfId="17" applyFont="1" applyFill="1" applyBorder="1" applyAlignment="1">
      <alignment horizontal="center" vertical="center" wrapText="1"/>
    </xf>
    <xf numFmtId="167" fontId="38" fillId="0" borderId="2" xfId="8" applyNumberFormat="1" applyFont="1" applyFill="1" applyBorder="1" applyAlignment="1">
      <alignment horizontal="left" vertical="center" wrapText="1" shrinkToFit="1"/>
    </xf>
    <xf numFmtId="0" fontId="38" fillId="0" borderId="2" xfId="8" quotePrefix="1" applyNumberFormat="1" applyFont="1" applyFill="1" applyBorder="1" applyAlignment="1">
      <alignment horizontal="justify" vertical="center" wrapText="1"/>
    </xf>
    <xf numFmtId="0" fontId="38" fillId="0" borderId="2" xfId="17" quotePrefix="1" applyFont="1" applyFill="1" applyBorder="1" applyAlignment="1">
      <alignment horizontal="justify" vertical="center" wrapText="1"/>
    </xf>
    <xf numFmtId="2" fontId="38" fillId="0" borderId="2" xfId="8" applyNumberFormat="1" applyFont="1" applyFill="1" applyBorder="1" applyAlignment="1">
      <alignment horizontal="justify" vertical="center" wrapText="1" shrinkToFit="1"/>
    </xf>
    <xf numFmtId="165" fontId="38" fillId="0" borderId="2" xfId="0" applyNumberFormat="1" applyFont="1" applyFill="1" applyBorder="1" applyAlignment="1">
      <alignment vertical="center" wrapText="1"/>
    </xf>
    <xf numFmtId="0" fontId="38" fillId="0" borderId="2" xfId="0" applyFont="1" applyFill="1" applyBorder="1" applyAlignment="1">
      <alignment horizontal="left" vertical="center" wrapText="1" shrinkToFit="1"/>
    </xf>
    <xf numFmtId="0" fontId="38" fillId="0" borderId="2" xfId="30" applyFont="1" applyFill="1" applyBorder="1" applyAlignment="1">
      <alignment horizontal="left" vertical="center" wrapText="1" shrinkToFit="1"/>
    </xf>
    <xf numFmtId="0" fontId="38" fillId="0" borderId="2" xfId="30" applyFont="1" applyFill="1" applyBorder="1" applyAlignment="1">
      <alignment horizontal="center" vertical="center" wrapText="1"/>
    </xf>
    <xf numFmtId="2" fontId="38" fillId="0" borderId="2" xfId="30" applyNumberFormat="1" applyFont="1" applyFill="1" applyBorder="1" applyAlignment="1">
      <alignment horizontal="center" vertical="center"/>
    </xf>
    <xf numFmtId="0" fontId="38" fillId="0" borderId="2" xfId="31" quotePrefix="1" applyFont="1" applyFill="1" applyBorder="1" applyAlignment="1">
      <alignment horizontal="justify" vertical="center" wrapText="1" shrinkToFit="1"/>
    </xf>
    <xf numFmtId="0" fontId="38" fillId="0" borderId="2" xfId="27" quotePrefix="1" applyFont="1" applyFill="1" applyBorder="1" applyAlignment="1">
      <alignment horizontal="justify" vertical="center" wrapText="1"/>
    </xf>
    <xf numFmtId="0" fontId="38" fillId="0" borderId="2" xfId="9" applyFont="1" applyFill="1" applyBorder="1" applyAlignment="1">
      <alignment horizontal="left" vertical="center" wrapText="1"/>
    </xf>
    <xf numFmtId="0" fontId="38" fillId="0" borderId="2" xfId="9" applyFont="1" applyFill="1" applyBorder="1" applyAlignment="1">
      <alignment horizontal="center" vertical="center"/>
    </xf>
    <xf numFmtId="0" fontId="38" fillId="0" borderId="2" xfId="4" applyFont="1" applyFill="1" applyBorder="1" applyAlignment="1">
      <alignment vertical="center" wrapText="1"/>
    </xf>
    <xf numFmtId="2" fontId="38" fillId="0" borderId="2" xfId="4" applyNumberFormat="1" applyFont="1" applyFill="1" applyBorder="1" applyAlignment="1">
      <alignment horizontal="center" vertical="center" wrapText="1"/>
    </xf>
    <xf numFmtId="0" fontId="38" fillId="0" borderId="2" xfId="11" applyFont="1" applyFill="1" applyBorder="1" applyAlignment="1">
      <alignment horizontal="justify" vertical="center" wrapText="1"/>
    </xf>
    <xf numFmtId="0" fontId="38" fillId="0" borderId="2" xfId="5" applyFont="1" applyFill="1" applyBorder="1" applyAlignment="1">
      <alignment horizontal="justify" vertical="center" wrapText="1"/>
    </xf>
    <xf numFmtId="2" fontId="38" fillId="0" borderId="2" xfId="6" applyNumberFormat="1" applyFont="1" applyFill="1" applyBorder="1" applyAlignment="1">
      <alignment horizontal="center" vertical="center" wrapText="1"/>
    </xf>
    <xf numFmtId="0" fontId="38" fillId="0" borderId="2" xfId="10" applyFont="1" applyFill="1" applyBorder="1" applyAlignment="1">
      <alignment vertical="center" wrapText="1"/>
    </xf>
    <xf numFmtId="2" fontId="38" fillId="0" borderId="2" xfId="10" applyNumberFormat="1" applyFont="1" applyFill="1" applyBorder="1" applyAlignment="1">
      <alignment horizontal="center" vertical="center" wrapText="1"/>
    </xf>
    <xf numFmtId="0" fontId="38" fillId="0" borderId="2" xfId="10" applyFont="1" applyFill="1" applyBorder="1" applyAlignment="1">
      <alignment horizontal="justify" vertical="center" wrapText="1"/>
    </xf>
    <xf numFmtId="2" fontId="38" fillId="0" borderId="2" xfId="4" applyNumberFormat="1" applyFont="1" applyFill="1" applyBorder="1" applyAlignment="1">
      <alignment horizontal="justify" vertical="center" wrapText="1"/>
    </xf>
    <xf numFmtId="0" fontId="38" fillId="0" borderId="2" xfId="12" applyFont="1" applyFill="1" applyBorder="1" applyAlignment="1">
      <alignment horizontal="justify" vertical="center" wrapText="1"/>
    </xf>
    <xf numFmtId="0" fontId="38" fillId="0" borderId="2" xfId="1" applyFont="1" applyFill="1" applyBorder="1" applyAlignment="1">
      <alignment horizontal="center" vertical="center" wrapText="1"/>
    </xf>
    <xf numFmtId="4" fontId="38" fillId="0" borderId="2" xfId="3" applyNumberFormat="1" applyFont="1" applyFill="1" applyBorder="1" applyAlignment="1">
      <alignment horizontal="center" vertical="center"/>
    </xf>
    <xf numFmtId="0" fontId="38" fillId="0" borderId="2" xfId="3" applyFont="1" applyFill="1" applyBorder="1" applyAlignment="1">
      <alignment horizontal="justify" vertical="center" wrapText="1"/>
    </xf>
    <xf numFmtId="4" fontId="38" fillId="0" borderId="2" xfId="1" applyNumberFormat="1" applyFont="1" applyFill="1" applyBorder="1" applyAlignment="1">
      <alignment horizontal="center" vertical="center" wrapText="1"/>
    </xf>
    <xf numFmtId="0" fontId="38" fillId="0" borderId="2" xfId="2" applyFont="1" applyFill="1" applyBorder="1" applyAlignment="1">
      <alignment horizontal="center" vertical="center" wrapText="1" shrinkToFit="1"/>
    </xf>
    <xf numFmtId="0" fontId="38" fillId="0" borderId="2" xfId="0" applyFont="1" applyFill="1" applyBorder="1" applyAlignment="1">
      <alignment horizontal="center"/>
    </xf>
    <xf numFmtId="0" fontId="38" fillId="0" borderId="2" xfId="24" applyFont="1" applyFill="1" applyBorder="1" applyAlignment="1">
      <alignment horizontal="justify" vertical="center" wrapText="1"/>
    </xf>
    <xf numFmtId="0" fontId="7" fillId="0" borderId="0" xfId="0" applyFont="1" applyFill="1" applyAlignment="1"/>
    <xf numFmtId="2" fontId="33" fillId="0" borderId="0" xfId="0" applyNumberFormat="1" applyFont="1" applyFill="1"/>
    <xf numFmtId="0" fontId="51" fillId="0" borderId="2" xfId="0" applyFont="1" applyFill="1" applyBorder="1" applyAlignment="1">
      <alignment horizontal="center" vertical="center" wrapText="1"/>
    </xf>
    <xf numFmtId="0" fontId="37" fillId="0" borderId="2" xfId="0" applyFont="1" applyFill="1" applyBorder="1"/>
    <xf numFmtId="2" fontId="51" fillId="0" borderId="2" xfId="0" applyNumberFormat="1" applyFont="1" applyFill="1" applyBorder="1" applyAlignment="1">
      <alignment horizontal="center" vertical="center" wrapText="1"/>
    </xf>
    <xf numFmtId="49" fontId="51" fillId="0" borderId="2" xfId="0" applyNumberFormat="1" applyFont="1" applyFill="1" applyBorder="1" applyAlignment="1">
      <alignment horizontal="center" vertical="center" wrapText="1"/>
    </xf>
    <xf numFmtId="0" fontId="38" fillId="0" borderId="3" xfId="0" applyFont="1" applyFill="1" applyBorder="1" applyAlignment="1">
      <alignment horizontal="center" vertical="center"/>
    </xf>
    <xf numFmtId="2" fontId="14" fillId="0" borderId="2" xfId="0" applyNumberFormat="1" applyFont="1" applyFill="1" applyBorder="1" applyAlignment="1">
      <alignment horizontal="center" vertical="center" wrapText="1"/>
    </xf>
    <xf numFmtId="0" fontId="9" fillId="0" borderId="2" xfId="0" applyFont="1" applyFill="1" applyBorder="1" applyAlignment="1">
      <alignment horizontal="center"/>
    </xf>
    <xf numFmtId="0" fontId="14" fillId="0" borderId="2" xfId="0" applyFont="1" applyFill="1" applyBorder="1" applyAlignment="1">
      <alignment horizontal="center" vertical="center" wrapText="1"/>
    </xf>
    <xf numFmtId="0" fontId="9" fillId="0" borderId="2" xfId="0" applyFont="1" applyFill="1" applyBorder="1"/>
    <xf numFmtId="0" fontId="52" fillId="0" borderId="2" xfId="0" applyFont="1" applyFill="1" applyBorder="1" applyAlignment="1">
      <alignment horizontal="center" vertical="center"/>
    </xf>
    <xf numFmtId="0" fontId="63" fillId="0" borderId="1" xfId="0" applyFont="1" applyFill="1" applyBorder="1"/>
    <xf numFmtId="2" fontId="63" fillId="0" borderId="1" xfId="8" applyNumberFormat="1" applyFont="1" applyFill="1" applyBorder="1" applyAlignment="1">
      <alignment horizontal="center" vertical="center"/>
    </xf>
    <xf numFmtId="0" fontId="63" fillId="0" borderId="1" xfId="8" applyFont="1" applyFill="1" applyBorder="1" applyAlignment="1">
      <alignment horizontal="center" vertical="center"/>
    </xf>
    <xf numFmtId="0" fontId="38" fillId="0" borderId="2" xfId="19" applyNumberFormat="1" applyFont="1" applyFill="1" applyBorder="1" applyAlignment="1">
      <alignment horizontal="justify" vertical="center" wrapText="1"/>
    </xf>
    <xf numFmtId="0" fontId="63" fillId="0" borderId="1" xfId="8" applyFont="1" applyFill="1" applyBorder="1" applyAlignment="1">
      <alignment horizontal="center" vertical="center" wrapText="1"/>
    </xf>
    <xf numFmtId="2" fontId="63" fillId="0" borderId="1" xfId="16" applyNumberFormat="1" applyFont="1" applyFill="1" applyBorder="1" applyAlignment="1">
      <alignment horizontal="center" vertical="center" wrapText="1"/>
    </xf>
    <xf numFmtId="168" fontId="63" fillId="0" borderId="1" xfId="18" applyNumberFormat="1" applyFont="1" applyFill="1" applyBorder="1" applyAlignment="1">
      <alignment horizontal="center" vertical="center" wrapText="1"/>
    </xf>
    <xf numFmtId="0" fontId="64" fillId="0" borderId="1" xfId="0" applyFont="1" applyFill="1" applyBorder="1"/>
    <xf numFmtId="2" fontId="51" fillId="0" borderId="2" xfId="0" applyNumberFormat="1" applyFont="1" applyFill="1" applyBorder="1" applyAlignment="1">
      <alignment horizontal="justify" vertical="center"/>
    </xf>
    <xf numFmtId="0" fontId="38" fillId="0" borderId="2" xfId="14" applyFont="1" applyFill="1" applyBorder="1" applyAlignment="1">
      <alignment horizontal="justify" vertical="center" wrapText="1"/>
    </xf>
    <xf numFmtId="2" fontId="38" fillId="0" borderId="2" xfId="15" applyNumberFormat="1" applyFont="1" applyFill="1" applyBorder="1" applyAlignment="1">
      <alignment horizontal="center" vertical="center" wrapText="1"/>
    </xf>
    <xf numFmtId="2" fontId="38" fillId="0" borderId="2" xfId="14" applyNumberFormat="1" applyFont="1" applyFill="1" applyBorder="1" applyAlignment="1">
      <alignment horizontal="center" vertical="center" wrapText="1"/>
    </xf>
    <xf numFmtId="2" fontId="38" fillId="0" borderId="1" xfId="0" applyNumberFormat="1" applyFont="1" applyFill="1" applyBorder="1" applyAlignment="1">
      <alignment horizontal="right" vertical="center" wrapText="1"/>
    </xf>
    <xf numFmtId="0" fontId="38" fillId="0" borderId="2" xfId="15" applyFont="1" applyFill="1" applyBorder="1" applyAlignment="1">
      <alignment horizontal="left" vertical="center" wrapText="1"/>
    </xf>
    <xf numFmtId="0" fontId="38" fillId="0" borderId="2" xfId="15" applyFont="1" applyFill="1" applyBorder="1" applyAlignment="1">
      <alignment horizontal="center" vertical="center" wrapText="1"/>
    </xf>
    <xf numFmtId="2" fontId="63" fillId="0" borderId="1" xfId="0" applyNumberFormat="1" applyFont="1" applyFill="1" applyBorder="1" applyAlignment="1">
      <alignment horizontal="right" vertical="center" wrapText="1"/>
    </xf>
    <xf numFmtId="2" fontId="38" fillId="0" borderId="1" xfId="0" applyNumberFormat="1" applyFont="1" applyFill="1" applyBorder="1" applyAlignment="1">
      <alignment horizontal="left" wrapText="1"/>
    </xf>
    <xf numFmtId="0" fontId="38" fillId="2" borderId="2" xfId="0" applyFont="1" applyFill="1" applyBorder="1" applyAlignment="1">
      <alignment horizontal="center" vertical="center" wrapText="1"/>
    </xf>
    <xf numFmtId="0" fontId="38" fillId="2" borderId="2" xfId="0" applyFont="1" applyFill="1" applyBorder="1" applyAlignment="1">
      <alignment horizontal="justify" vertical="center" wrapText="1"/>
    </xf>
    <xf numFmtId="2" fontId="38" fillId="2" borderId="2" xfId="0" applyNumberFormat="1" applyFont="1" applyFill="1" applyBorder="1" applyAlignment="1">
      <alignment horizontal="center" vertical="center" wrapText="1"/>
    </xf>
    <xf numFmtId="2" fontId="38" fillId="0" borderId="2" xfId="0" applyNumberFormat="1" applyFont="1" applyFill="1" applyBorder="1" applyAlignment="1">
      <alignment horizontal="justify" vertical="center"/>
    </xf>
    <xf numFmtId="0" fontId="38" fillId="0" borderId="1" xfId="0" applyFont="1" applyFill="1" applyBorder="1"/>
    <xf numFmtId="0" fontId="38" fillId="0" borderId="4" xfId="0" applyFont="1" applyFill="1" applyBorder="1" applyAlignment="1">
      <alignment horizontal="left" vertical="center" wrapText="1"/>
    </xf>
    <xf numFmtId="0" fontId="38" fillId="0" borderId="4" xfId="0" applyFont="1" applyFill="1" applyBorder="1" applyAlignment="1">
      <alignment horizontal="center" vertical="center" wrapText="1"/>
    </xf>
    <xf numFmtId="2" fontId="38" fillId="0" borderId="4" xfId="0" applyNumberFormat="1" applyFont="1" applyFill="1" applyBorder="1" applyAlignment="1">
      <alignment horizontal="center" vertical="center"/>
    </xf>
    <xf numFmtId="0" fontId="38" fillId="0" borderId="6" xfId="0" applyFont="1" applyFill="1" applyBorder="1" applyAlignment="1">
      <alignment vertical="center" wrapText="1"/>
    </xf>
    <xf numFmtId="2" fontId="38" fillId="0" borderId="2" xfId="1" applyNumberFormat="1" applyFont="1" applyFill="1" applyBorder="1" applyAlignment="1">
      <alignment horizontal="center" vertical="center" wrapText="1"/>
    </xf>
    <xf numFmtId="2" fontId="38" fillId="0" borderId="2" xfId="1" applyNumberFormat="1" applyFont="1" applyFill="1" applyBorder="1" applyAlignment="1">
      <alignment horizontal="justify" vertical="center" wrapText="1"/>
    </xf>
    <xf numFmtId="4" fontId="51" fillId="0" borderId="2" xfId="0" applyNumberFormat="1" applyFont="1" applyFill="1" applyBorder="1" applyAlignment="1">
      <alignment horizontal="justify" vertical="center"/>
    </xf>
    <xf numFmtId="0" fontId="38" fillId="0" borderId="1" xfId="0" applyFont="1" applyFill="1" applyBorder="1" applyAlignment="1">
      <alignment horizontal="center" vertical="center" wrapText="1"/>
    </xf>
    <xf numFmtId="0" fontId="63" fillId="0" borderId="2" xfId="0" applyFont="1" applyFill="1" applyBorder="1"/>
    <xf numFmtId="0" fontId="54" fillId="0" borderId="0" xfId="0" applyFont="1" applyFill="1"/>
    <xf numFmtId="0" fontId="37" fillId="0" borderId="0" xfId="0" applyFont="1" applyFill="1"/>
    <xf numFmtId="0" fontId="65" fillId="2" borderId="2" xfId="58" applyFont="1" applyFill="1" applyBorder="1" applyAlignment="1">
      <alignment horizontal="justify" vertical="center" wrapText="1"/>
    </xf>
    <xf numFmtId="2" fontId="65" fillId="2" borderId="2" xfId="101" applyNumberFormat="1" applyFont="1" applyFill="1" applyBorder="1" applyAlignment="1">
      <alignment horizontal="center" vertical="center" wrapText="1"/>
    </xf>
    <xf numFmtId="0" fontId="51" fillId="0" borderId="2" xfId="0" applyFont="1" applyFill="1" applyBorder="1" applyAlignment="1">
      <alignment horizontal="left" vertical="center"/>
    </xf>
    <xf numFmtId="2" fontId="66" fillId="0" borderId="2" xfId="0" applyNumberFormat="1" applyFont="1" applyFill="1" applyBorder="1" applyAlignment="1">
      <alignment horizontal="center" vertical="center"/>
    </xf>
    <xf numFmtId="2" fontId="66" fillId="0" borderId="2" xfId="0" applyNumberFormat="1" applyFont="1" applyFill="1" applyBorder="1" applyAlignment="1">
      <alignment vertical="center"/>
    </xf>
    <xf numFmtId="167" fontId="38" fillId="0" borderId="2" xfId="0" applyNumberFormat="1" applyFont="1" applyFill="1" applyBorder="1" applyAlignment="1">
      <alignment horizontal="justify" vertical="center" wrapText="1"/>
    </xf>
    <xf numFmtId="0" fontId="66" fillId="0" borderId="2" xfId="0" applyFont="1" applyFill="1" applyBorder="1" applyAlignment="1">
      <alignment horizontal="center" vertical="center"/>
    </xf>
    <xf numFmtId="0" fontId="66" fillId="0" borderId="2" xfId="0" applyFont="1" applyFill="1" applyBorder="1" applyAlignment="1">
      <alignment horizontal="left" vertical="center" wrapText="1"/>
    </xf>
    <xf numFmtId="2" fontId="66" fillId="0" borderId="2" xfId="0" applyNumberFormat="1" applyFont="1" applyFill="1" applyBorder="1" applyAlignment="1">
      <alignment horizontal="left" vertical="center" wrapText="1"/>
    </xf>
    <xf numFmtId="2" fontId="51" fillId="0" borderId="2" xfId="0" applyNumberFormat="1" applyFont="1" applyFill="1" applyBorder="1"/>
    <xf numFmtId="0" fontId="38" fillId="2" borderId="8" xfId="0" applyFont="1" applyFill="1" applyBorder="1" applyAlignment="1">
      <alignment horizontal="center" vertical="center" wrapText="1"/>
    </xf>
    <xf numFmtId="2" fontId="51" fillId="0" borderId="2" xfId="0" applyNumberFormat="1" applyFont="1" applyFill="1" applyBorder="1" applyAlignment="1">
      <alignment horizontal="left" vertical="center"/>
    </xf>
    <xf numFmtId="49" fontId="38" fillId="0" borderId="2" xfId="0" applyNumberFormat="1" applyFont="1" applyFill="1" applyBorder="1" applyAlignment="1">
      <alignment horizontal="center" vertical="center" wrapText="1"/>
    </xf>
    <xf numFmtId="0" fontId="66" fillId="0" borderId="2" xfId="0" applyFont="1" applyFill="1" applyBorder="1" applyAlignment="1">
      <alignment horizontal="left" vertical="center"/>
    </xf>
    <xf numFmtId="0" fontId="38" fillId="0" borderId="2" xfId="32" applyFont="1" applyFill="1" applyBorder="1" applyAlignment="1">
      <alignment horizontal="center" vertical="center"/>
    </xf>
    <xf numFmtId="2" fontId="38" fillId="0" borderId="2" xfId="32" applyNumberFormat="1" applyFont="1" applyFill="1" applyBorder="1" applyAlignment="1">
      <alignment horizontal="center" vertical="center"/>
    </xf>
    <xf numFmtId="1" fontId="66" fillId="0" borderId="2" xfId="0" applyNumberFormat="1" applyFont="1" applyFill="1" applyBorder="1" applyAlignment="1">
      <alignment horizontal="center" vertical="center"/>
    </xf>
    <xf numFmtId="2" fontId="38" fillId="2" borderId="2" xfId="0" applyNumberFormat="1" applyFont="1" applyFill="1" applyBorder="1" applyAlignment="1">
      <alignment horizontal="justify" vertical="center" wrapText="1"/>
    </xf>
    <xf numFmtId="0" fontId="38" fillId="2" borderId="2" xfId="0" applyFont="1" applyFill="1" applyBorder="1" applyAlignment="1">
      <alignment horizontal="left" vertical="center" wrapText="1"/>
    </xf>
    <xf numFmtId="0" fontId="51" fillId="0" borderId="2" xfId="0" applyFont="1" applyBorder="1" applyAlignment="1">
      <alignment horizontal="center" vertical="center" wrapText="1"/>
    </xf>
    <xf numFmtId="0" fontId="38" fillId="0" borderId="2" xfId="0" applyFont="1" applyBorder="1" applyAlignment="1">
      <alignment horizontal="left" vertical="center" wrapText="1"/>
    </xf>
    <xf numFmtId="0" fontId="38" fillId="0" borderId="2" xfId="0" applyFont="1" applyBorder="1" applyAlignment="1">
      <alignment horizontal="center" vertical="center" wrapText="1"/>
    </xf>
    <xf numFmtId="2" fontId="38" fillId="0" borderId="2" xfId="0" applyNumberFormat="1" applyFont="1" applyBorder="1" applyAlignment="1">
      <alignment horizontal="center" vertical="center" wrapText="1"/>
    </xf>
    <xf numFmtId="0" fontId="66"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left" vertical="center" wrapText="1"/>
    </xf>
    <xf numFmtId="2" fontId="30" fillId="0" borderId="2" xfId="0" applyNumberFormat="1" applyFont="1" applyFill="1" applyBorder="1" applyAlignment="1">
      <alignment horizontal="center" vertical="center" wrapText="1"/>
    </xf>
    <xf numFmtId="2" fontId="30" fillId="0" borderId="2" xfId="0" applyNumberFormat="1"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2" xfId="0" applyFont="1" applyFill="1" applyBorder="1" applyAlignment="1">
      <alignment horizontal="center" vertical="center" wrapText="1"/>
    </xf>
    <xf numFmtId="2" fontId="67" fillId="0" borderId="2" xfId="0" applyNumberFormat="1" applyFont="1" applyFill="1" applyBorder="1" applyAlignment="1">
      <alignment horizontal="center" vertical="center" wrapText="1"/>
    </xf>
    <xf numFmtId="0" fontId="23" fillId="0" borderId="0" xfId="0" applyFont="1" applyFill="1" applyAlignment="1">
      <alignment horizontal="justify" vertical="justify" wrapText="1"/>
    </xf>
    <xf numFmtId="0" fontId="38" fillId="0" borderId="2" xfId="0" applyFont="1" applyFill="1" applyBorder="1" applyAlignment="1">
      <alignment horizontal="justify" vertical="justify" wrapText="1"/>
    </xf>
    <xf numFmtId="2" fontId="38" fillId="0" borderId="2" xfId="0" applyNumberFormat="1" applyFont="1" applyFill="1" applyBorder="1" applyAlignment="1">
      <alignment horizontal="justify" vertical="justify" wrapText="1"/>
    </xf>
    <xf numFmtId="0" fontId="38" fillId="2" borderId="2" xfId="0" applyFont="1" applyFill="1" applyBorder="1" applyAlignment="1">
      <alignment horizontal="justify" vertical="justify" wrapText="1"/>
    </xf>
    <xf numFmtId="0" fontId="38" fillId="0" borderId="9" xfId="0" applyFont="1" applyFill="1" applyBorder="1" applyAlignment="1">
      <alignment horizontal="justify" vertical="justify" wrapText="1"/>
    </xf>
    <xf numFmtId="0" fontId="38" fillId="0" borderId="2" xfId="32" applyFont="1" applyFill="1" applyBorder="1" applyAlignment="1">
      <alignment horizontal="justify" vertical="justify" wrapText="1"/>
    </xf>
    <xf numFmtId="0" fontId="37" fillId="0" borderId="2" xfId="0" applyFont="1" applyFill="1" applyBorder="1" applyAlignment="1">
      <alignment horizontal="justify" vertical="justify" wrapText="1"/>
    </xf>
    <xf numFmtId="0" fontId="38" fillId="0" borderId="2" xfId="0" applyFont="1" applyFill="1" applyBorder="1" applyAlignment="1">
      <alignment horizontal="justify" vertical="justify"/>
    </xf>
    <xf numFmtId="2" fontId="38" fillId="0" borderId="2" xfId="0" quotePrefix="1" applyNumberFormat="1" applyFont="1" applyFill="1" applyBorder="1" applyAlignment="1">
      <alignment horizontal="justify" vertical="justify" wrapText="1"/>
    </xf>
    <xf numFmtId="0" fontId="38" fillId="0" borderId="2" xfId="33" applyFont="1" applyBorder="1" applyAlignment="1">
      <alignment horizontal="justify" vertical="justify" wrapText="1"/>
    </xf>
    <xf numFmtId="0" fontId="7" fillId="0" borderId="0" xfId="0" applyFont="1" applyFill="1" applyAlignment="1">
      <alignment horizontal="justify" vertical="justify" wrapText="1"/>
    </xf>
    <xf numFmtId="0" fontId="16" fillId="0" borderId="0" xfId="0" applyFont="1" applyFill="1" applyAlignment="1">
      <alignment horizontal="center"/>
    </xf>
    <xf numFmtId="0" fontId="7" fillId="0" borderId="0" xfId="0" applyFont="1" applyFill="1" applyAlignment="1"/>
    <xf numFmtId="0" fontId="16" fillId="0" borderId="0" xfId="0" applyFont="1" applyFill="1" applyAlignment="1">
      <alignment horizontal="center" vertical="center" wrapText="1"/>
    </xf>
    <xf numFmtId="0" fontId="10" fillId="0" borderId="0" xfId="0" applyFont="1" applyFill="1" applyAlignment="1"/>
    <xf numFmtId="0" fontId="17" fillId="0" borderId="0" xfId="0" applyFont="1" applyFill="1" applyAlignment="1">
      <alignment horizontal="center" vertical="center" wrapText="1"/>
    </xf>
    <xf numFmtId="0" fontId="18" fillId="0" borderId="0" xfId="0" applyFont="1" applyFill="1" applyAlignment="1"/>
    <xf numFmtId="0" fontId="2" fillId="0" borderId="0" xfId="0" applyFont="1" applyFill="1" applyAlignment="1">
      <alignment horizontal="center"/>
    </xf>
    <xf numFmtId="0" fontId="8" fillId="0" borderId="0" xfId="0" applyFont="1" applyFill="1" applyAlignment="1"/>
    <xf numFmtId="0" fontId="2"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xf numFmtId="0" fontId="51" fillId="0" borderId="2" xfId="0" applyFont="1" applyFill="1" applyBorder="1" applyAlignment="1">
      <alignment horizontal="center" vertical="center" wrapText="1"/>
    </xf>
    <xf numFmtId="0" fontId="37" fillId="0" borderId="2" xfId="0" applyFont="1" applyFill="1" applyBorder="1"/>
    <xf numFmtId="2" fontId="51" fillId="0" borderId="2" xfId="0" applyNumberFormat="1" applyFont="1" applyFill="1" applyBorder="1" applyAlignment="1">
      <alignment horizontal="center" vertical="center" wrapText="1"/>
    </xf>
    <xf numFmtId="49" fontId="51"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xf numFmtId="0" fontId="54" fillId="0" borderId="1" xfId="0" applyFont="1" applyFill="1" applyBorder="1" applyAlignment="1">
      <alignment horizontal="center"/>
    </xf>
    <xf numFmtId="0" fontId="54" fillId="0" borderId="1" xfId="0" applyFont="1" applyFill="1" applyBorder="1" applyAlignment="1">
      <alignment horizontal="justify" wrapText="1"/>
    </xf>
    <xf numFmtId="0" fontId="55" fillId="0" borderId="1" xfId="0" applyFont="1" applyFill="1" applyBorder="1" applyAlignment="1">
      <alignment horizontal="center" vertical="center" wrapText="1"/>
    </xf>
    <xf numFmtId="0" fontId="56" fillId="0" borderId="1" xfId="0" applyFont="1" applyFill="1" applyBorder="1" applyAlignment="1"/>
    <xf numFmtId="0" fontId="56" fillId="0" borderId="1" xfId="0" applyFont="1" applyFill="1" applyBorder="1" applyAlignment="1">
      <alignment horizontal="center"/>
    </xf>
    <xf numFmtId="0" fontId="56" fillId="0" borderId="1" xfId="0" applyFont="1" applyFill="1" applyBorder="1" applyAlignment="1">
      <alignment horizontal="justify" wrapText="1"/>
    </xf>
    <xf numFmtId="2" fontId="38" fillId="0" borderId="4" xfId="0" applyNumberFormat="1" applyFont="1" applyFill="1" applyBorder="1" applyAlignment="1">
      <alignment horizontal="justify" vertical="center" wrapText="1"/>
    </xf>
    <xf numFmtId="2" fontId="38" fillId="0" borderId="5" xfId="0" applyNumberFormat="1" applyFont="1" applyFill="1" applyBorder="1" applyAlignment="1">
      <alignment horizontal="justify" vertical="center" wrapText="1"/>
    </xf>
    <xf numFmtId="2" fontId="38" fillId="0" borderId="3" xfId="0" applyNumberFormat="1" applyFont="1" applyFill="1" applyBorder="1" applyAlignment="1">
      <alignment horizontal="justify" vertical="center" wrapText="1"/>
    </xf>
    <xf numFmtId="0" fontId="38" fillId="0" borderId="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3" xfId="0" applyFont="1" applyFill="1" applyBorder="1" applyAlignment="1">
      <alignment horizontal="center" vertical="center"/>
    </xf>
    <xf numFmtId="0" fontId="53" fillId="0" borderId="1" xfId="0" applyFont="1" applyFill="1" applyBorder="1" applyAlignment="1">
      <alignment horizontal="center"/>
    </xf>
    <xf numFmtId="2" fontId="14" fillId="0" borderId="2" xfId="0" applyNumberFormat="1" applyFont="1" applyFill="1" applyBorder="1" applyAlignment="1">
      <alignment horizontal="center" vertical="center" wrapText="1"/>
    </xf>
    <xf numFmtId="0" fontId="9" fillId="0" borderId="2" xfId="0" applyFont="1" applyFill="1" applyBorder="1" applyAlignment="1">
      <alignment horizontal="center"/>
    </xf>
    <xf numFmtId="0" fontId="14" fillId="0" borderId="2" xfId="0" applyFont="1" applyFill="1" applyBorder="1" applyAlignment="1">
      <alignment horizontal="center" vertical="center" wrapText="1"/>
    </xf>
    <xf numFmtId="0" fontId="9" fillId="0" borderId="2" xfId="0" applyFont="1" applyFill="1" applyBorder="1" applyAlignment="1">
      <alignment horizontal="center" wrapText="1"/>
    </xf>
    <xf numFmtId="2" fontId="10" fillId="0" borderId="0" xfId="0" applyNumberFormat="1" applyFont="1" applyFill="1" applyAlignment="1"/>
    <xf numFmtId="2" fontId="10" fillId="0" borderId="0" xfId="0" applyNumberFormat="1" applyFont="1" applyFill="1" applyAlignment="1">
      <alignment horizontal="center"/>
    </xf>
    <xf numFmtId="0" fontId="10" fillId="0" borderId="0" xfId="0" applyFont="1" applyFill="1" applyAlignment="1">
      <alignment horizontal="center"/>
    </xf>
    <xf numFmtId="2" fontId="18" fillId="0" borderId="0" xfId="0" applyNumberFormat="1" applyFont="1" applyFill="1" applyAlignment="1"/>
    <xf numFmtId="2" fontId="18" fillId="0" borderId="0" xfId="0" applyNumberFormat="1" applyFont="1" applyFill="1" applyAlignment="1">
      <alignment horizontal="center"/>
    </xf>
    <xf numFmtId="0" fontId="18" fillId="0" borderId="0" xfId="0" applyFont="1" applyFill="1" applyAlignment="1">
      <alignment horizontal="center"/>
    </xf>
    <xf numFmtId="0" fontId="9" fillId="0" borderId="2" xfId="0" applyFont="1" applyFill="1" applyBorder="1"/>
    <xf numFmtId="2" fontId="9" fillId="0" borderId="2" xfId="0" applyNumberFormat="1" applyFont="1" applyFill="1" applyBorder="1"/>
    <xf numFmtId="0" fontId="38" fillId="0" borderId="2" xfId="0" applyFont="1" applyFill="1" applyBorder="1"/>
    <xf numFmtId="0" fontId="51" fillId="0" borderId="4" xfId="0" applyFont="1" applyFill="1" applyBorder="1" applyAlignment="1">
      <alignment horizontal="justify" vertical="justify" wrapText="1"/>
    </xf>
    <xf numFmtId="0" fontId="51" fillId="0" borderId="3" xfId="0" applyFont="1" applyFill="1" applyBorder="1" applyAlignment="1">
      <alignment horizontal="justify" vertical="justify" wrapText="1"/>
    </xf>
    <xf numFmtId="2" fontId="51" fillId="0" borderId="4" xfId="0" applyNumberFormat="1" applyFont="1" applyFill="1" applyBorder="1" applyAlignment="1">
      <alignment horizontal="center" vertical="center" wrapText="1"/>
    </xf>
    <xf numFmtId="2" fontId="51" fillId="0" borderId="3"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3" xfId="0" applyFont="1" applyFill="1" applyBorder="1" applyAlignment="1">
      <alignment horizontal="center" vertical="center" wrapText="1"/>
    </xf>
  </cellXfs>
  <cellStyles count="102">
    <cellStyle name="Comma" xfId="34" builtinId="3"/>
    <cellStyle name="Comma 2" xfId="36"/>
    <cellStyle name="Comma 2 2" xfId="37"/>
    <cellStyle name="Comma 2 3" xfId="38"/>
    <cellStyle name="Comma 2 4" xfId="39"/>
    <cellStyle name="Comma 3" xfId="40"/>
    <cellStyle name="Comma 31 2 2" xfId="41"/>
    <cellStyle name="Comma 5" xfId="16"/>
    <cellStyle name="Comma 5 2" xfId="42"/>
    <cellStyle name="Comma 8" xfId="22"/>
    <cellStyle name="Comma 9" xfId="23"/>
    <cellStyle name="Normal" xfId="0" builtinId="0"/>
    <cellStyle name="Normal 10" xfId="25"/>
    <cellStyle name="Normal 100_DM HUONG TRA - DIEU CHINH 2020" xfId="1"/>
    <cellStyle name="Normal 100_DM HUONG TRA - DIEU CHINH 2020 2" xfId="8"/>
    <cellStyle name="Normal 106_DM HUONG TRA - DIEU CHINH 2020" xfId="43"/>
    <cellStyle name="Normal 11" xfId="44"/>
    <cellStyle name="Normal 12" xfId="32"/>
    <cellStyle name="Normal 12 10" xfId="46"/>
    <cellStyle name="Normal 12 2" xfId="19"/>
    <cellStyle name="Normal 12 2 2" xfId="47"/>
    <cellStyle name="Normal 12 3" xfId="45"/>
    <cellStyle name="Normal 121_DM HUONG TRA - DIEU CHINH 2020" xfId="48"/>
    <cellStyle name="Normal 126_DM HUONG TRA - DIEU CHINH 2020" xfId="49"/>
    <cellStyle name="Normal 13" xfId="50"/>
    <cellStyle name="Normal 13 2" xfId="51"/>
    <cellStyle name="Normal 13 2 2" xfId="52"/>
    <cellStyle name="Normal 136_DM HUONG TRA - DIEU CHINH 2020" xfId="53"/>
    <cellStyle name="Normal 14" xfId="54"/>
    <cellStyle name="Normal 15" xfId="55"/>
    <cellStyle name="Normal 16" xfId="56"/>
    <cellStyle name="Normal 16 2" xfId="57"/>
    <cellStyle name="Normal 17" xfId="26"/>
    <cellStyle name="Normal 17 2" xfId="59"/>
    <cellStyle name="Normal 18" xfId="60"/>
    <cellStyle name="Normal 19" xfId="61"/>
    <cellStyle name="Normal 2" xfId="18"/>
    <cellStyle name="Normal 2 2" xfId="33"/>
    <cellStyle name="Normal 2 2 2" xfId="63"/>
    <cellStyle name="Normal 2 2 3" xfId="64"/>
    <cellStyle name="Normal 2 2 4" xfId="12"/>
    <cellStyle name="Normal 2 3" xfId="62"/>
    <cellStyle name="Normal 2 4" xfId="65"/>
    <cellStyle name="Normal 2_DANH MUC DCQH 2020 - THI XA HUONG TRA 12-09-2017-bsung" xfId="66"/>
    <cellStyle name="Normal 20" xfId="67"/>
    <cellStyle name="Normal 20 2" xfId="68"/>
    <cellStyle name="Normal 21" xfId="4"/>
    <cellStyle name="Normal 22" xfId="69"/>
    <cellStyle name="Normal 22 2" xfId="70"/>
    <cellStyle name="Normal 23" xfId="71"/>
    <cellStyle name="Normal 24" xfId="11"/>
    <cellStyle name="Normal 25" xfId="10"/>
    <cellStyle name="Normal 25 2" xfId="72"/>
    <cellStyle name="Normal 26" xfId="73"/>
    <cellStyle name="Normal 26 2" xfId="74"/>
    <cellStyle name="Normal 27" xfId="75"/>
    <cellStyle name="Normal 28" xfId="9"/>
    <cellStyle name="Normal 29" xfId="35"/>
    <cellStyle name="Normal 3" xfId="2"/>
    <cellStyle name="Normal 3 2" xfId="13"/>
    <cellStyle name="Normal 3 2 2" xfId="21"/>
    <cellStyle name="Normal 3 2 3" xfId="29"/>
    <cellStyle name="Normal 3 2_BIEU CHU CHUYEN KE HOACH NAM 2017 THI XA HUONG TRA 01-10-2016" xfId="3"/>
    <cellStyle name="Normal 3_6.HTra-DM-CT-DA-KHSDD2018" xfId="7"/>
    <cellStyle name="Normal 30" xfId="98"/>
    <cellStyle name="Normal 31" xfId="76"/>
    <cellStyle name="Normal 32" xfId="17"/>
    <cellStyle name="Normal 33" xfId="15"/>
    <cellStyle name="Normal 33 2" xfId="77"/>
    <cellStyle name="Normal 34" xfId="5"/>
    <cellStyle name="Normal 35" xfId="100"/>
    <cellStyle name="Normal 36" xfId="14"/>
    <cellStyle name="Normal 37" xfId="6"/>
    <cellStyle name="Normal 38" xfId="58"/>
    <cellStyle name="Normal 39" xfId="101"/>
    <cellStyle name="Normal 4" xfId="78"/>
    <cellStyle name="Normal 4 2" xfId="79"/>
    <cellStyle name="Normal 4 3 2 2" xfId="20"/>
    <cellStyle name="Normal 41" xfId="30"/>
    <cellStyle name="Normal 43" xfId="80"/>
    <cellStyle name="Normal 43 2" xfId="81"/>
    <cellStyle name="Normal 44" xfId="28"/>
    <cellStyle name="Normal 45" xfId="27"/>
    <cellStyle name="Normal 48" xfId="82"/>
    <cellStyle name="Normal 49" xfId="31"/>
    <cellStyle name="Normal 49 2" xfId="83"/>
    <cellStyle name="Normal 5" xfId="84"/>
    <cellStyle name="Normal 6" xfId="85"/>
    <cellStyle name="Normal 6 6" xfId="86"/>
    <cellStyle name="Normal 67_DM HUONG TRA - DIEU CHINH 2020" xfId="87"/>
    <cellStyle name="Normal 69" xfId="88"/>
    <cellStyle name="Normal 7" xfId="89"/>
    <cellStyle name="Normal 7 2" xfId="90"/>
    <cellStyle name="Normal 72" xfId="91"/>
    <cellStyle name="Normal 73" xfId="92"/>
    <cellStyle name="Normal 8" xfId="93"/>
    <cellStyle name="Normal 80" xfId="94"/>
    <cellStyle name="Normal 81" xfId="95"/>
    <cellStyle name="Normal 9" xfId="96"/>
    <cellStyle name="Normal 99" xfId="97"/>
    <cellStyle name="Normal_BIEU-CC1 2" xfId="24"/>
    <cellStyle name="Percent 2"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905436</xdr:colOff>
      <xdr:row>3</xdr:row>
      <xdr:rowOff>1</xdr:rowOff>
    </xdr:from>
    <xdr:to>
      <xdr:col>3</xdr:col>
      <xdr:colOff>636495</xdr:colOff>
      <xdr:row>3</xdr:row>
      <xdr:rowOff>1</xdr:rowOff>
    </xdr:to>
    <xdr:cxnSp macro="">
      <xdr:nvCxnSpPr>
        <xdr:cNvPr id="3" name="Straight Connector 2">
          <a:extLst>
            <a:ext uri="{FF2B5EF4-FFF2-40B4-BE49-F238E27FC236}">
              <a16:creationId xmlns="" xmlns:a16="http://schemas.microsoft.com/office/drawing/2014/main" id="{394A19E2-807D-432E-91D1-8A2AEA77356D}"/>
            </a:ext>
          </a:extLst>
        </xdr:cNvPr>
        <xdr:cNvCxnSpPr/>
      </xdr:nvCxnSpPr>
      <xdr:spPr>
        <a:xfrm>
          <a:off x="3774142" y="869577"/>
          <a:ext cx="10040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348343</xdr:colOff>
      <xdr:row>3</xdr:row>
      <xdr:rowOff>10886</xdr:rowOff>
    </xdr:from>
    <xdr:to>
      <xdr:col>5</xdr:col>
      <xdr:colOff>78762</xdr:colOff>
      <xdr:row>3</xdr:row>
      <xdr:rowOff>10886</xdr:rowOff>
    </xdr:to>
    <xdr:cxnSp macro="">
      <xdr:nvCxnSpPr>
        <xdr:cNvPr id="2" name="Straight Connector 1">
          <a:extLst>
            <a:ext uri="{FF2B5EF4-FFF2-40B4-BE49-F238E27FC236}">
              <a16:creationId xmlns="" xmlns:a16="http://schemas.microsoft.com/office/drawing/2014/main" id="{A273DBC6-B380-4C74-B622-895E22E3B6B4}"/>
            </a:ext>
          </a:extLst>
        </xdr:cNvPr>
        <xdr:cNvCxnSpPr/>
      </xdr:nvCxnSpPr>
      <xdr:spPr>
        <a:xfrm>
          <a:off x="5965372" y="1077686"/>
          <a:ext cx="10040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1246093</xdr:colOff>
      <xdr:row>3</xdr:row>
      <xdr:rowOff>35860</xdr:rowOff>
    </xdr:from>
    <xdr:to>
      <xdr:col>4</xdr:col>
      <xdr:colOff>53147</xdr:colOff>
      <xdr:row>3</xdr:row>
      <xdr:rowOff>35860</xdr:rowOff>
    </xdr:to>
    <xdr:cxnSp macro="">
      <xdr:nvCxnSpPr>
        <xdr:cNvPr id="2" name="Straight Connector 1">
          <a:extLst>
            <a:ext uri="{FF2B5EF4-FFF2-40B4-BE49-F238E27FC236}">
              <a16:creationId xmlns="" xmlns:a16="http://schemas.microsoft.com/office/drawing/2014/main" id="{56CD21EE-8237-41FF-AADE-5F784F26840E}"/>
            </a:ext>
          </a:extLst>
        </xdr:cNvPr>
        <xdr:cNvCxnSpPr/>
      </xdr:nvCxnSpPr>
      <xdr:spPr>
        <a:xfrm>
          <a:off x="3926540" y="726142"/>
          <a:ext cx="9944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6</xdr:col>
      <xdr:colOff>277266</xdr:colOff>
      <xdr:row>3</xdr:row>
      <xdr:rowOff>0</xdr:rowOff>
    </xdr:to>
    <xdr:cxnSp macro="">
      <xdr:nvCxnSpPr>
        <xdr:cNvPr id="2" name="Straight Connector 1">
          <a:extLst>
            <a:ext uri="{FF2B5EF4-FFF2-40B4-BE49-F238E27FC236}">
              <a16:creationId xmlns="" xmlns:a16="http://schemas.microsoft.com/office/drawing/2014/main" id="{1A5439EF-59A3-47FF-B935-979A8DEE9AD0}"/>
            </a:ext>
          </a:extLst>
        </xdr:cNvPr>
        <xdr:cNvCxnSpPr/>
      </xdr:nvCxnSpPr>
      <xdr:spPr>
        <a:xfrm>
          <a:off x="5701553" y="1075765"/>
          <a:ext cx="9944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3</xdr:row>
      <xdr:rowOff>0</xdr:rowOff>
    </xdr:from>
    <xdr:to>
      <xdr:col>6</xdr:col>
      <xdr:colOff>137192</xdr:colOff>
      <xdr:row>3</xdr:row>
      <xdr:rowOff>0</xdr:rowOff>
    </xdr:to>
    <xdr:cxnSp macro="">
      <xdr:nvCxnSpPr>
        <xdr:cNvPr id="2" name="Straight Connector 1">
          <a:extLst>
            <a:ext uri="{FF2B5EF4-FFF2-40B4-BE49-F238E27FC236}">
              <a16:creationId xmlns="" xmlns:a16="http://schemas.microsoft.com/office/drawing/2014/main" id="{E35890A1-7BDC-44F9-8D71-C42F9C033BE1}"/>
            </a:ext>
          </a:extLst>
        </xdr:cNvPr>
        <xdr:cNvCxnSpPr/>
      </xdr:nvCxnSpPr>
      <xdr:spPr>
        <a:xfrm>
          <a:off x="5886450" y="942975"/>
          <a:ext cx="9944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C00000"/>
  </sheetPr>
  <dimension ref="A1:XFD208"/>
  <sheetViews>
    <sheetView topLeftCell="A197" zoomScale="85" zoomScaleNormal="85" workbookViewId="0">
      <selection activeCell="C204" sqref="C204"/>
    </sheetView>
  </sheetViews>
  <sheetFormatPr defaultColWidth="12.625" defaultRowHeight="15" customHeight="1"/>
  <cols>
    <col min="1" max="1" width="6.625" style="27" customWidth="1"/>
    <col min="2" max="2" width="31.125" style="86" customWidth="1"/>
    <col min="3" max="3" width="16.75" style="27" customWidth="1"/>
    <col min="4" max="4" width="10.125" style="87" customWidth="1"/>
    <col min="5" max="5" width="48.125" style="88" customWidth="1"/>
    <col min="6" max="6" width="20.875" style="89" customWidth="1"/>
    <col min="7" max="7" width="9" style="89" customWidth="1"/>
    <col min="8" max="8" width="8" style="89" customWidth="1"/>
    <col min="9" max="9" width="47.5" style="89" customWidth="1"/>
    <col min="10" max="10" width="11.5" style="89" bestFit="1" customWidth="1"/>
    <col min="11" max="11" width="11.25" style="67" bestFit="1" customWidth="1"/>
    <col min="12" max="12" width="9.875" style="67" bestFit="1" customWidth="1"/>
    <col min="13" max="20" width="9" style="67" customWidth="1"/>
    <col min="21" max="33" width="12.625" style="67"/>
    <col min="34" max="16384" width="12.625" style="27"/>
  </cols>
  <sheetData>
    <row r="1" spans="1:20" ht="24.75" customHeight="1">
      <c r="A1" s="404" t="s">
        <v>512</v>
      </c>
      <c r="B1" s="405"/>
      <c r="C1" s="405"/>
      <c r="D1" s="405"/>
      <c r="E1" s="405"/>
      <c r="F1" s="74"/>
      <c r="G1" s="74"/>
      <c r="H1" s="74"/>
      <c r="I1" s="74"/>
      <c r="J1" s="74"/>
      <c r="K1" s="75"/>
      <c r="L1" s="75"/>
      <c r="M1" s="75"/>
      <c r="N1" s="75"/>
      <c r="O1" s="75"/>
      <c r="P1" s="75"/>
      <c r="Q1" s="75"/>
      <c r="R1" s="75"/>
      <c r="S1" s="75"/>
      <c r="T1" s="75"/>
    </row>
    <row r="2" spans="1:20" ht="19.350000000000001" customHeight="1">
      <c r="A2" s="406" t="s">
        <v>532</v>
      </c>
      <c r="B2" s="407"/>
      <c r="C2" s="407"/>
      <c r="D2" s="407"/>
      <c r="E2" s="407"/>
      <c r="F2" s="65"/>
      <c r="G2" s="65"/>
      <c r="H2" s="65"/>
      <c r="I2" s="65"/>
      <c r="J2" s="65"/>
      <c r="K2" s="66"/>
      <c r="L2" s="66"/>
      <c r="M2" s="66"/>
      <c r="N2" s="66"/>
      <c r="O2" s="66"/>
      <c r="P2" s="66"/>
      <c r="Q2" s="66"/>
      <c r="R2" s="66"/>
      <c r="S2" s="66"/>
      <c r="T2" s="66"/>
    </row>
    <row r="3" spans="1:20" ht="24.6" customHeight="1">
      <c r="A3" s="408" t="s">
        <v>1603</v>
      </c>
      <c r="B3" s="409"/>
      <c r="C3" s="409"/>
      <c r="D3" s="409"/>
      <c r="E3" s="409"/>
      <c r="F3" s="65"/>
      <c r="G3" s="90"/>
      <c r="H3" s="65"/>
      <c r="I3" s="65"/>
      <c r="J3" s="65"/>
      <c r="K3" s="66"/>
      <c r="L3" s="66"/>
      <c r="M3" s="66"/>
      <c r="N3" s="66"/>
      <c r="O3" s="66"/>
      <c r="P3" s="66"/>
      <c r="Q3" s="66"/>
      <c r="R3" s="66"/>
      <c r="S3" s="66"/>
      <c r="T3" s="66"/>
    </row>
    <row r="4" spans="1:20" ht="13.5" customHeight="1">
      <c r="A4" s="28"/>
      <c r="B4" s="76"/>
      <c r="C4" s="28"/>
      <c r="D4" s="77"/>
      <c r="E4" s="78"/>
      <c r="F4" s="65"/>
      <c r="G4" s="65"/>
      <c r="H4" s="65"/>
      <c r="I4" s="65"/>
      <c r="J4" s="65"/>
      <c r="K4" s="66"/>
      <c r="L4" s="66"/>
      <c r="M4" s="66"/>
      <c r="N4" s="66"/>
      <c r="O4" s="66"/>
      <c r="P4" s="66"/>
      <c r="Q4" s="66"/>
      <c r="R4" s="66"/>
      <c r="S4" s="66"/>
      <c r="T4" s="66"/>
    </row>
    <row r="5" spans="1:20" ht="59.1" customHeight="1">
      <c r="A5" s="319" t="s">
        <v>0</v>
      </c>
      <c r="B5" s="319" t="s">
        <v>1</v>
      </c>
      <c r="C5" s="319" t="s">
        <v>2</v>
      </c>
      <c r="D5" s="321" t="s">
        <v>3</v>
      </c>
      <c r="E5" s="328" t="s">
        <v>4</v>
      </c>
      <c r="F5" s="329"/>
      <c r="G5" s="65"/>
      <c r="H5" s="65"/>
      <c r="I5" s="65"/>
      <c r="J5" s="65"/>
      <c r="K5" s="66"/>
      <c r="L5" s="66"/>
      <c r="M5" s="66"/>
      <c r="N5" s="66"/>
      <c r="O5" s="66"/>
      <c r="P5" s="66"/>
      <c r="Q5" s="66"/>
      <c r="R5" s="66"/>
      <c r="S5" s="66"/>
      <c r="T5" s="66"/>
    </row>
    <row r="6" spans="1:20" ht="18.75">
      <c r="A6" s="319" t="s">
        <v>5</v>
      </c>
      <c r="B6" s="203" t="s">
        <v>6</v>
      </c>
      <c r="C6" s="319"/>
      <c r="D6" s="321">
        <f>SUM(D7:D31)</f>
        <v>124.84</v>
      </c>
      <c r="E6" s="279"/>
      <c r="F6" s="329"/>
      <c r="G6" s="65"/>
      <c r="H6" s="65"/>
      <c r="I6" s="65"/>
      <c r="J6" s="65"/>
      <c r="K6" s="66"/>
      <c r="L6" s="66"/>
      <c r="M6" s="66"/>
      <c r="N6" s="66"/>
      <c r="O6" s="66"/>
      <c r="P6" s="66"/>
      <c r="Q6" s="66"/>
      <c r="R6" s="66"/>
      <c r="S6" s="66"/>
      <c r="T6" s="66"/>
    </row>
    <row r="7" spans="1:20" ht="54" customHeight="1">
      <c r="A7" s="204">
        <v>1</v>
      </c>
      <c r="B7" s="205" t="s">
        <v>697</v>
      </c>
      <c r="C7" s="286" t="s">
        <v>241</v>
      </c>
      <c r="D7" s="207">
        <v>0.02</v>
      </c>
      <c r="E7" s="215" t="s">
        <v>721</v>
      </c>
      <c r="F7" s="330"/>
      <c r="G7" s="79"/>
      <c r="H7" s="79"/>
      <c r="I7" s="79"/>
      <c r="J7" s="79"/>
      <c r="K7" s="80"/>
      <c r="L7" s="80"/>
      <c r="M7" s="80"/>
      <c r="N7" s="80"/>
      <c r="O7" s="80"/>
      <c r="P7" s="80"/>
      <c r="Q7" s="80"/>
      <c r="R7" s="80"/>
      <c r="S7" s="80"/>
      <c r="T7" s="80"/>
    </row>
    <row r="8" spans="1:20" ht="220.5">
      <c r="A8" s="204">
        <v>2</v>
      </c>
      <c r="B8" s="205" t="s">
        <v>698</v>
      </c>
      <c r="C8" s="206" t="s">
        <v>239</v>
      </c>
      <c r="D8" s="207">
        <v>0.8</v>
      </c>
      <c r="E8" s="260" t="s">
        <v>722</v>
      </c>
      <c r="F8" s="330"/>
      <c r="G8" s="79"/>
      <c r="H8" s="79"/>
      <c r="I8" s="79"/>
      <c r="J8" s="79"/>
      <c r="K8" s="80"/>
      <c r="L8" s="80"/>
      <c r="M8" s="80"/>
      <c r="N8" s="80"/>
      <c r="O8" s="80"/>
      <c r="P8" s="80"/>
      <c r="Q8" s="80"/>
      <c r="R8" s="80"/>
      <c r="S8" s="80"/>
      <c r="T8" s="80"/>
    </row>
    <row r="9" spans="1:20" ht="52.15" customHeight="1">
      <c r="A9" s="204">
        <v>3</v>
      </c>
      <c r="B9" s="205" t="s">
        <v>699</v>
      </c>
      <c r="C9" s="206" t="s">
        <v>239</v>
      </c>
      <c r="D9" s="207">
        <v>0.01</v>
      </c>
      <c r="E9" s="260" t="s">
        <v>723</v>
      </c>
      <c r="F9" s="330"/>
      <c r="G9" s="79"/>
      <c r="H9" s="79"/>
      <c r="I9" s="79"/>
      <c r="J9" s="79"/>
      <c r="K9" s="80"/>
      <c r="L9" s="80"/>
      <c r="M9" s="80"/>
      <c r="N9" s="80"/>
      <c r="O9" s="80"/>
      <c r="P9" s="80"/>
      <c r="Q9" s="80"/>
      <c r="R9" s="80"/>
      <c r="S9" s="80"/>
      <c r="T9" s="80"/>
    </row>
    <row r="10" spans="1:20" ht="94.5">
      <c r="A10" s="204">
        <v>4</v>
      </c>
      <c r="B10" s="208" t="s">
        <v>700</v>
      </c>
      <c r="C10" s="204" t="s">
        <v>719</v>
      </c>
      <c r="D10" s="207">
        <v>0.5</v>
      </c>
      <c r="E10" s="209" t="s">
        <v>1273</v>
      </c>
      <c r="F10" s="331"/>
      <c r="G10" s="79"/>
      <c r="H10" s="79"/>
      <c r="I10" s="79"/>
      <c r="J10" s="79"/>
      <c r="K10" s="80"/>
      <c r="L10" s="80"/>
      <c r="M10" s="80"/>
      <c r="N10" s="80"/>
      <c r="O10" s="80"/>
      <c r="P10" s="80"/>
      <c r="Q10" s="80"/>
      <c r="R10" s="80"/>
      <c r="S10" s="80"/>
      <c r="T10" s="80"/>
    </row>
    <row r="11" spans="1:20" ht="52.15" customHeight="1">
      <c r="A11" s="204">
        <v>5</v>
      </c>
      <c r="B11" s="208" t="s">
        <v>701</v>
      </c>
      <c r="C11" s="204" t="s">
        <v>241</v>
      </c>
      <c r="D11" s="207">
        <v>0.03</v>
      </c>
      <c r="E11" s="332" t="s">
        <v>724</v>
      </c>
      <c r="F11" s="331"/>
      <c r="G11" s="79"/>
      <c r="H11" s="79"/>
      <c r="I11" s="79"/>
      <c r="J11" s="79"/>
      <c r="K11" s="80"/>
      <c r="L11" s="80"/>
      <c r="M11" s="80"/>
      <c r="N11" s="80"/>
      <c r="O11" s="80"/>
      <c r="P11" s="80"/>
      <c r="Q11" s="80"/>
      <c r="R11" s="80"/>
      <c r="S11" s="80"/>
      <c r="T11" s="80"/>
    </row>
    <row r="12" spans="1:20" ht="126">
      <c r="A12" s="204">
        <v>6</v>
      </c>
      <c r="B12" s="208" t="s">
        <v>702</v>
      </c>
      <c r="C12" s="204" t="s">
        <v>9</v>
      </c>
      <c r="D12" s="206">
        <v>0.3</v>
      </c>
      <c r="E12" s="209" t="s">
        <v>725</v>
      </c>
      <c r="F12" s="333"/>
      <c r="G12" s="79"/>
      <c r="H12" s="79"/>
      <c r="I12" s="79"/>
      <c r="J12" s="79"/>
      <c r="K12" s="80"/>
      <c r="L12" s="80"/>
      <c r="M12" s="80"/>
      <c r="N12" s="80"/>
      <c r="O12" s="80"/>
      <c r="P12" s="80"/>
      <c r="Q12" s="80"/>
      <c r="R12" s="80"/>
      <c r="S12" s="80"/>
      <c r="T12" s="80"/>
    </row>
    <row r="13" spans="1:20" ht="126">
      <c r="A13" s="204">
        <v>7</v>
      </c>
      <c r="B13" s="208" t="s">
        <v>703</v>
      </c>
      <c r="C13" s="204" t="s">
        <v>9</v>
      </c>
      <c r="D13" s="206">
        <v>0.2</v>
      </c>
      <c r="E13" s="209" t="s">
        <v>726</v>
      </c>
      <c r="F13" s="333"/>
      <c r="G13" s="79"/>
      <c r="H13" s="79"/>
      <c r="I13" s="79"/>
      <c r="J13" s="79"/>
      <c r="K13" s="80"/>
      <c r="L13" s="80"/>
      <c r="M13" s="80"/>
      <c r="N13" s="80"/>
      <c r="O13" s="80"/>
      <c r="P13" s="80"/>
      <c r="Q13" s="80"/>
      <c r="R13" s="80"/>
      <c r="S13" s="80"/>
      <c r="T13" s="80"/>
    </row>
    <row r="14" spans="1:20" ht="63">
      <c r="A14" s="204">
        <v>8</v>
      </c>
      <c r="B14" s="205" t="s">
        <v>704</v>
      </c>
      <c r="C14" s="204" t="s">
        <v>9</v>
      </c>
      <c r="D14" s="206">
        <v>0.3</v>
      </c>
      <c r="E14" s="332" t="s">
        <v>727</v>
      </c>
      <c r="F14" s="333"/>
      <c r="G14" s="79"/>
      <c r="H14" s="79"/>
      <c r="I14" s="79"/>
      <c r="J14" s="79"/>
      <c r="K14" s="80"/>
      <c r="L14" s="80"/>
      <c r="M14" s="80"/>
      <c r="N14" s="80"/>
      <c r="O14" s="80"/>
      <c r="P14" s="80"/>
      <c r="Q14" s="80"/>
      <c r="R14" s="80"/>
      <c r="S14" s="80"/>
      <c r="T14" s="80"/>
    </row>
    <row r="15" spans="1:20" ht="94.5">
      <c r="A15" s="204">
        <v>9</v>
      </c>
      <c r="B15" s="208" t="s">
        <v>705</v>
      </c>
      <c r="C15" s="204" t="s">
        <v>9</v>
      </c>
      <c r="D15" s="206">
        <v>0.2</v>
      </c>
      <c r="E15" s="209" t="s">
        <v>728</v>
      </c>
      <c r="F15" s="333"/>
      <c r="G15" s="79"/>
      <c r="H15" s="79"/>
      <c r="I15" s="79"/>
      <c r="J15" s="79"/>
      <c r="K15" s="80"/>
      <c r="L15" s="80"/>
      <c r="M15" s="80"/>
      <c r="N15" s="80"/>
      <c r="O15" s="80"/>
      <c r="P15" s="80"/>
      <c r="Q15" s="80"/>
      <c r="R15" s="80"/>
      <c r="S15" s="80"/>
      <c r="T15" s="80"/>
    </row>
    <row r="16" spans="1:20" ht="126">
      <c r="A16" s="204">
        <v>10</v>
      </c>
      <c r="B16" s="208" t="s">
        <v>706</v>
      </c>
      <c r="C16" s="204" t="s">
        <v>11</v>
      </c>
      <c r="D16" s="206">
        <v>3.5</v>
      </c>
      <c r="E16" s="260" t="s">
        <v>1439</v>
      </c>
      <c r="F16" s="333"/>
      <c r="G16" s="79"/>
      <c r="H16" s="79"/>
      <c r="I16" s="79"/>
      <c r="J16" s="79"/>
      <c r="K16" s="80"/>
      <c r="L16" s="80"/>
      <c r="M16" s="80"/>
      <c r="N16" s="80"/>
      <c r="O16" s="80"/>
      <c r="P16" s="80"/>
      <c r="Q16" s="80"/>
      <c r="R16" s="80"/>
      <c r="S16" s="80"/>
      <c r="T16" s="80"/>
    </row>
    <row r="17" spans="1:20" ht="63">
      <c r="A17" s="204">
        <v>11</v>
      </c>
      <c r="B17" s="208" t="s">
        <v>707</v>
      </c>
      <c r="C17" s="204" t="s">
        <v>11</v>
      </c>
      <c r="D17" s="206">
        <v>0.3</v>
      </c>
      <c r="E17" s="215" t="s">
        <v>1440</v>
      </c>
      <c r="F17" s="333"/>
      <c r="G17" s="79"/>
      <c r="H17" s="79"/>
      <c r="I17" s="79"/>
      <c r="J17" s="79"/>
      <c r="K17" s="80"/>
      <c r="L17" s="80"/>
      <c r="M17" s="80"/>
      <c r="N17" s="80"/>
      <c r="O17" s="80"/>
      <c r="P17" s="80"/>
      <c r="Q17" s="80"/>
      <c r="R17" s="80"/>
      <c r="S17" s="80"/>
      <c r="T17" s="80"/>
    </row>
    <row r="18" spans="1:20" ht="78.75">
      <c r="A18" s="204">
        <v>12</v>
      </c>
      <c r="B18" s="208" t="s">
        <v>708</v>
      </c>
      <c r="C18" s="204" t="s">
        <v>11</v>
      </c>
      <c r="D18" s="206">
        <v>1.5</v>
      </c>
      <c r="E18" s="215" t="s">
        <v>1274</v>
      </c>
      <c r="F18" s="333"/>
      <c r="G18" s="79"/>
      <c r="H18" s="79"/>
      <c r="I18" s="79"/>
      <c r="J18" s="79"/>
      <c r="K18" s="80"/>
      <c r="L18" s="80"/>
      <c r="M18" s="80"/>
      <c r="N18" s="80"/>
      <c r="O18" s="80"/>
      <c r="P18" s="80"/>
      <c r="Q18" s="80"/>
      <c r="R18" s="80"/>
      <c r="S18" s="80"/>
      <c r="T18" s="80"/>
    </row>
    <row r="19" spans="1:20" ht="63">
      <c r="A19" s="204">
        <v>13</v>
      </c>
      <c r="B19" s="208" t="s">
        <v>709</v>
      </c>
      <c r="C19" s="204" t="s">
        <v>11</v>
      </c>
      <c r="D19" s="206">
        <v>0.8</v>
      </c>
      <c r="E19" s="215" t="s">
        <v>1275</v>
      </c>
      <c r="F19" s="333"/>
      <c r="G19" s="79"/>
      <c r="H19" s="79"/>
      <c r="I19" s="79"/>
      <c r="J19" s="79"/>
      <c r="K19" s="80"/>
      <c r="L19" s="80"/>
      <c r="M19" s="80"/>
      <c r="N19" s="80"/>
      <c r="O19" s="80"/>
      <c r="P19" s="80"/>
      <c r="Q19" s="80"/>
      <c r="R19" s="80"/>
      <c r="S19" s="80"/>
      <c r="T19" s="80"/>
    </row>
    <row r="20" spans="1:20" ht="78.75">
      <c r="A20" s="204">
        <v>14</v>
      </c>
      <c r="B20" s="208" t="s">
        <v>710</v>
      </c>
      <c r="C20" s="204" t="s">
        <v>11</v>
      </c>
      <c r="D20" s="206">
        <v>1.35</v>
      </c>
      <c r="E20" s="260" t="s">
        <v>1272</v>
      </c>
      <c r="F20" s="333"/>
      <c r="G20" s="79"/>
      <c r="H20" s="79"/>
      <c r="I20" s="79"/>
      <c r="J20" s="79"/>
      <c r="K20" s="80"/>
      <c r="L20" s="80"/>
      <c r="M20" s="80"/>
      <c r="N20" s="80"/>
      <c r="O20" s="80"/>
      <c r="P20" s="80"/>
      <c r="Q20" s="80"/>
      <c r="R20" s="80"/>
      <c r="S20" s="80"/>
      <c r="T20" s="80"/>
    </row>
    <row r="21" spans="1:20" ht="63">
      <c r="A21" s="204">
        <v>15</v>
      </c>
      <c r="B21" s="208" t="s">
        <v>711</v>
      </c>
      <c r="C21" s="204" t="s">
        <v>11</v>
      </c>
      <c r="D21" s="206">
        <v>0.5</v>
      </c>
      <c r="E21" s="215" t="s">
        <v>735</v>
      </c>
      <c r="F21" s="333"/>
      <c r="G21" s="79"/>
      <c r="H21" s="79"/>
      <c r="I21" s="79"/>
      <c r="J21" s="79"/>
      <c r="K21" s="80"/>
      <c r="L21" s="80"/>
      <c r="M21" s="80"/>
      <c r="N21" s="80"/>
      <c r="O21" s="80"/>
      <c r="P21" s="80"/>
      <c r="Q21" s="80"/>
      <c r="R21" s="80"/>
      <c r="S21" s="80"/>
      <c r="T21" s="80"/>
    </row>
    <row r="22" spans="1:20" ht="157.5">
      <c r="A22" s="204">
        <v>16</v>
      </c>
      <c r="B22" s="211" t="s">
        <v>1441</v>
      </c>
      <c r="C22" s="212" t="s">
        <v>720</v>
      </c>
      <c r="D22" s="213">
        <v>36.6</v>
      </c>
      <c r="E22" s="260" t="s">
        <v>729</v>
      </c>
      <c r="F22" s="334"/>
      <c r="G22" s="79"/>
      <c r="H22" s="79"/>
      <c r="I22" s="79"/>
      <c r="J22" s="79"/>
      <c r="K22" s="80"/>
      <c r="L22" s="80"/>
      <c r="M22" s="80"/>
      <c r="N22" s="80"/>
      <c r="O22" s="80"/>
      <c r="P22" s="80"/>
      <c r="Q22" s="80"/>
      <c r="R22" s="80"/>
      <c r="S22" s="80"/>
      <c r="T22" s="80"/>
    </row>
    <row r="23" spans="1:20" ht="141.75">
      <c r="A23" s="204">
        <v>17</v>
      </c>
      <c r="B23" s="208" t="s">
        <v>712</v>
      </c>
      <c r="C23" s="204" t="s">
        <v>8</v>
      </c>
      <c r="D23" s="206">
        <v>0.2</v>
      </c>
      <c r="E23" s="260" t="s">
        <v>730</v>
      </c>
      <c r="F23" s="333"/>
      <c r="G23" s="79"/>
      <c r="H23" s="79"/>
      <c r="I23" s="79"/>
      <c r="J23" s="79"/>
      <c r="K23" s="80"/>
      <c r="L23" s="80"/>
      <c r="M23" s="80"/>
      <c r="N23" s="80"/>
      <c r="O23" s="80"/>
      <c r="P23" s="80"/>
      <c r="Q23" s="80"/>
      <c r="R23" s="80"/>
      <c r="S23" s="80"/>
      <c r="T23" s="80"/>
    </row>
    <row r="24" spans="1:20" ht="63">
      <c r="A24" s="204">
        <v>18</v>
      </c>
      <c r="B24" s="208" t="s">
        <v>713</v>
      </c>
      <c r="C24" s="204" t="s">
        <v>239</v>
      </c>
      <c r="D24" s="207">
        <v>1.4</v>
      </c>
      <c r="E24" s="260" t="s">
        <v>1262</v>
      </c>
      <c r="F24" s="331"/>
      <c r="G24" s="79"/>
      <c r="H24" s="79"/>
      <c r="I24" s="79"/>
      <c r="J24" s="79"/>
      <c r="K24" s="80"/>
      <c r="L24" s="80"/>
      <c r="M24" s="80"/>
      <c r="N24" s="80"/>
      <c r="O24" s="80"/>
      <c r="P24" s="80"/>
      <c r="Q24" s="80"/>
      <c r="R24" s="80"/>
      <c r="S24" s="80"/>
      <c r="T24" s="80"/>
    </row>
    <row r="25" spans="1:20" ht="63">
      <c r="A25" s="204">
        <v>19</v>
      </c>
      <c r="B25" s="208" t="s">
        <v>714</v>
      </c>
      <c r="C25" s="204" t="s">
        <v>11</v>
      </c>
      <c r="D25" s="206">
        <v>1.5</v>
      </c>
      <c r="E25" s="260" t="s">
        <v>731</v>
      </c>
      <c r="F25" s="333"/>
      <c r="G25" s="79"/>
      <c r="H25" s="79"/>
      <c r="I25" s="79"/>
      <c r="J25" s="79"/>
      <c r="K25" s="80"/>
      <c r="L25" s="80"/>
      <c r="M25" s="80"/>
      <c r="N25" s="80"/>
      <c r="O25" s="80"/>
      <c r="P25" s="80"/>
      <c r="Q25" s="80"/>
      <c r="R25" s="80"/>
      <c r="S25" s="80"/>
      <c r="T25" s="80"/>
    </row>
    <row r="26" spans="1:20" ht="110.25">
      <c r="A26" s="204">
        <v>20</v>
      </c>
      <c r="B26" s="208" t="s">
        <v>715</v>
      </c>
      <c r="C26" s="204" t="s">
        <v>19</v>
      </c>
      <c r="D26" s="206">
        <v>0.4</v>
      </c>
      <c r="E26" s="260" t="s">
        <v>732</v>
      </c>
      <c r="F26" s="333"/>
      <c r="G26" s="79"/>
      <c r="H26" s="79"/>
      <c r="I26" s="79"/>
      <c r="J26" s="79"/>
      <c r="K26" s="80"/>
      <c r="L26" s="80"/>
      <c r="M26" s="80"/>
      <c r="N26" s="80"/>
      <c r="O26" s="80"/>
      <c r="P26" s="80"/>
      <c r="Q26" s="80"/>
      <c r="R26" s="80"/>
      <c r="S26" s="80"/>
      <c r="T26" s="80"/>
    </row>
    <row r="27" spans="1:20" ht="47.25">
      <c r="A27" s="204">
        <v>21</v>
      </c>
      <c r="B27" s="219" t="s">
        <v>716</v>
      </c>
      <c r="C27" s="204" t="s">
        <v>241</v>
      </c>
      <c r="D27" s="207">
        <v>0.37</v>
      </c>
      <c r="E27" s="260" t="s">
        <v>733</v>
      </c>
      <c r="F27" s="331"/>
      <c r="G27" s="79"/>
      <c r="H27" s="79"/>
      <c r="I27" s="79"/>
      <c r="J27" s="79"/>
      <c r="K27" s="80"/>
      <c r="L27" s="80"/>
      <c r="M27" s="80"/>
      <c r="N27" s="80"/>
      <c r="O27" s="80"/>
      <c r="P27" s="80"/>
      <c r="Q27" s="80"/>
      <c r="R27" s="80"/>
      <c r="S27" s="80"/>
      <c r="T27" s="80"/>
    </row>
    <row r="28" spans="1:20" ht="63">
      <c r="A28" s="204">
        <v>22</v>
      </c>
      <c r="B28" s="208" t="s">
        <v>717</v>
      </c>
      <c r="C28" s="204" t="s">
        <v>11</v>
      </c>
      <c r="D28" s="206">
        <v>1</v>
      </c>
      <c r="E28" s="260" t="s">
        <v>734</v>
      </c>
      <c r="F28" s="333"/>
      <c r="G28" s="79"/>
      <c r="H28" s="79"/>
      <c r="I28" s="79"/>
      <c r="J28" s="79"/>
      <c r="K28" s="80"/>
      <c r="L28" s="80"/>
      <c r="M28" s="80"/>
      <c r="N28" s="80"/>
      <c r="O28" s="80"/>
      <c r="P28" s="80"/>
      <c r="Q28" s="80"/>
      <c r="R28" s="80"/>
      <c r="S28" s="80"/>
      <c r="T28" s="80"/>
    </row>
    <row r="29" spans="1:20" ht="78.75">
      <c r="A29" s="204">
        <v>23</v>
      </c>
      <c r="B29" s="208" t="s">
        <v>718</v>
      </c>
      <c r="C29" s="204" t="s">
        <v>8</v>
      </c>
      <c r="D29" s="206">
        <v>0.06</v>
      </c>
      <c r="E29" s="260" t="s">
        <v>1473</v>
      </c>
      <c r="F29" s="333"/>
      <c r="G29" s="79"/>
      <c r="H29" s="79"/>
      <c r="I29" s="79"/>
      <c r="J29" s="79"/>
      <c r="K29" s="80"/>
      <c r="L29" s="80"/>
      <c r="M29" s="80"/>
      <c r="N29" s="80"/>
      <c r="O29" s="80"/>
      <c r="P29" s="80"/>
      <c r="Q29" s="80"/>
      <c r="R29" s="80"/>
      <c r="S29" s="80"/>
      <c r="T29" s="80"/>
    </row>
    <row r="30" spans="1:20" ht="271.89999999999998" customHeight="1">
      <c r="A30" s="204">
        <v>24</v>
      </c>
      <c r="B30" s="219" t="s">
        <v>242</v>
      </c>
      <c r="C30" s="217" t="s">
        <v>243</v>
      </c>
      <c r="D30" s="220">
        <v>35</v>
      </c>
      <c r="E30" s="260" t="s">
        <v>1276</v>
      </c>
      <c r="F30" s="335" t="s">
        <v>1594</v>
      </c>
      <c r="G30" s="79"/>
      <c r="H30" s="79"/>
      <c r="I30" s="79"/>
      <c r="J30" s="79"/>
      <c r="K30" s="80"/>
      <c r="L30" s="80"/>
      <c r="M30" s="80"/>
      <c r="N30" s="80"/>
      <c r="O30" s="80"/>
      <c r="P30" s="80"/>
      <c r="Q30" s="80"/>
      <c r="R30" s="80"/>
      <c r="S30" s="80"/>
      <c r="T30" s="80"/>
    </row>
    <row r="31" spans="1:20" ht="63">
      <c r="A31" s="204">
        <v>25</v>
      </c>
      <c r="B31" s="221" t="s">
        <v>1564</v>
      </c>
      <c r="C31" s="222" t="s">
        <v>1565</v>
      </c>
      <c r="D31" s="223">
        <v>38</v>
      </c>
      <c r="E31" s="224" t="s">
        <v>1566</v>
      </c>
      <c r="F31" s="336"/>
      <c r="G31" s="74"/>
      <c r="H31" s="74"/>
      <c r="I31" s="74"/>
      <c r="J31" s="74"/>
      <c r="K31" s="75"/>
      <c r="L31" s="75"/>
      <c r="M31" s="75"/>
      <c r="N31" s="75"/>
      <c r="O31" s="75"/>
      <c r="P31" s="75"/>
      <c r="Q31" s="75"/>
      <c r="R31" s="75"/>
      <c r="S31" s="75"/>
      <c r="T31" s="75"/>
    </row>
    <row r="32" spans="1:20" ht="25.15" customHeight="1">
      <c r="A32" s="244" t="s">
        <v>27</v>
      </c>
      <c r="B32" s="337" t="s">
        <v>28</v>
      </c>
      <c r="C32" s="244"/>
      <c r="D32" s="244">
        <f>SUM(D33:D46)</f>
        <v>35.313000000000002</v>
      </c>
      <c r="E32" s="238"/>
      <c r="F32" s="336"/>
      <c r="G32" s="74"/>
      <c r="H32" s="74"/>
      <c r="I32" s="74"/>
      <c r="J32" s="74"/>
      <c r="K32" s="75"/>
      <c r="L32" s="75"/>
      <c r="M32" s="75"/>
      <c r="N32" s="75"/>
      <c r="O32" s="75"/>
      <c r="P32" s="75"/>
      <c r="Q32" s="75"/>
      <c r="R32" s="75"/>
      <c r="S32" s="75"/>
      <c r="T32" s="75"/>
    </row>
    <row r="33" spans="1:33" ht="63">
      <c r="A33" s="96">
        <v>1</v>
      </c>
      <c r="B33" s="230" t="s">
        <v>653</v>
      </c>
      <c r="C33" s="96" t="s">
        <v>654</v>
      </c>
      <c r="D33" s="231">
        <v>0.153</v>
      </c>
      <c r="E33" s="105" t="s">
        <v>694</v>
      </c>
      <c r="F33" s="336"/>
      <c r="G33" s="74"/>
      <c r="H33" s="74"/>
      <c r="I33" s="74"/>
      <c r="J33" s="74"/>
      <c r="K33" s="75"/>
      <c r="L33" s="75"/>
      <c r="M33" s="75"/>
      <c r="N33" s="75"/>
      <c r="O33" s="75"/>
      <c r="P33" s="75"/>
      <c r="Q33" s="75"/>
      <c r="R33" s="75"/>
      <c r="S33" s="75"/>
      <c r="T33" s="75"/>
    </row>
    <row r="34" spans="1:33" ht="126">
      <c r="A34" s="96">
        <v>2</v>
      </c>
      <c r="B34" s="120" t="s">
        <v>655</v>
      </c>
      <c r="C34" s="96" t="s">
        <v>30</v>
      </c>
      <c r="D34" s="97">
        <v>0.53</v>
      </c>
      <c r="E34" s="105" t="s">
        <v>656</v>
      </c>
      <c r="F34" s="336"/>
      <c r="G34" s="74"/>
      <c r="H34" s="74"/>
      <c r="I34" s="74"/>
      <c r="J34" s="74"/>
      <c r="K34" s="75"/>
      <c r="L34" s="75"/>
      <c r="M34" s="75"/>
      <c r="N34" s="75"/>
      <c r="O34" s="75"/>
      <c r="P34" s="75"/>
      <c r="Q34" s="75"/>
      <c r="R34" s="75"/>
      <c r="S34" s="75"/>
      <c r="T34" s="75"/>
    </row>
    <row r="35" spans="1:33" ht="114" customHeight="1">
      <c r="A35" s="96">
        <v>3</v>
      </c>
      <c r="B35" s="120" t="s">
        <v>657</v>
      </c>
      <c r="C35" s="96" t="s">
        <v>30</v>
      </c>
      <c r="D35" s="97">
        <v>0.28999999999999998</v>
      </c>
      <c r="E35" s="105" t="s">
        <v>658</v>
      </c>
      <c r="F35" s="336"/>
      <c r="G35" s="74"/>
      <c r="H35" s="74"/>
      <c r="I35" s="74"/>
      <c r="J35" s="74"/>
      <c r="K35" s="75"/>
      <c r="L35" s="75"/>
      <c r="M35" s="75"/>
      <c r="N35" s="75"/>
      <c r="O35" s="75"/>
      <c r="P35" s="75"/>
      <c r="Q35" s="75"/>
      <c r="R35" s="75"/>
      <c r="S35" s="75"/>
      <c r="T35" s="75"/>
    </row>
    <row r="36" spans="1:33" ht="110.25">
      <c r="A36" s="96">
        <v>4</v>
      </c>
      <c r="B36" s="120" t="s">
        <v>659</v>
      </c>
      <c r="C36" s="96" t="s">
        <v>30</v>
      </c>
      <c r="D36" s="97">
        <v>0.55000000000000004</v>
      </c>
      <c r="E36" s="105" t="s">
        <v>660</v>
      </c>
      <c r="F36" s="336"/>
      <c r="G36" s="74"/>
      <c r="H36" s="74"/>
      <c r="I36" s="74"/>
      <c r="J36" s="74"/>
      <c r="K36" s="75"/>
      <c r="L36" s="75"/>
      <c r="M36" s="75"/>
      <c r="N36" s="75"/>
      <c r="O36" s="75"/>
      <c r="P36" s="75"/>
      <c r="Q36" s="75"/>
      <c r="R36" s="75"/>
      <c r="S36" s="75"/>
      <c r="T36" s="75"/>
    </row>
    <row r="37" spans="1:33" ht="78.75">
      <c r="A37" s="96">
        <v>5</v>
      </c>
      <c r="B37" s="233" t="s">
        <v>661</v>
      </c>
      <c r="C37" s="234" t="s">
        <v>507</v>
      </c>
      <c r="D37" s="231">
        <v>0.34</v>
      </c>
      <c r="E37" s="224" t="s">
        <v>662</v>
      </c>
      <c r="F37" s="336"/>
      <c r="G37" s="74"/>
      <c r="H37" s="74"/>
      <c r="I37" s="74"/>
      <c r="J37" s="74"/>
      <c r="K37" s="75"/>
      <c r="L37" s="75"/>
      <c r="M37" s="75"/>
      <c r="N37" s="75"/>
      <c r="O37" s="75"/>
      <c r="P37" s="75"/>
      <c r="Q37" s="75"/>
      <c r="R37" s="75"/>
      <c r="S37" s="75"/>
      <c r="T37" s="75"/>
    </row>
    <row r="38" spans="1:33" ht="126">
      <c r="A38" s="96">
        <v>6</v>
      </c>
      <c r="B38" s="233" t="s">
        <v>663</v>
      </c>
      <c r="C38" s="96" t="s">
        <v>480</v>
      </c>
      <c r="D38" s="231">
        <v>0.6</v>
      </c>
      <c r="E38" s="224" t="s">
        <v>664</v>
      </c>
      <c r="F38" s="336"/>
      <c r="G38" s="74"/>
      <c r="H38" s="74"/>
      <c r="I38" s="74"/>
      <c r="J38" s="74"/>
      <c r="K38" s="75"/>
      <c r="L38" s="75"/>
      <c r="M38" s="75"/>
      <c r="N38" s="75"/>
      <c r="O38" s="75"/>
      <c r="P38" s="75"/>
      <c r="Q38" s="75"/>
      <c r="R38" s="75"/>
      <c r="S38" s="75"/>
      <c r="T38" s="75"/>
    </row>
    <row r="39" spans="1:33" ht="110.25">
      <c r="A39" s="96">
        <v>7</v>
      </c>
      <c r="B39" s="105" t="s">
        <v>665</v>
      </c>
      <c r="C39" s="96" t="s">
        <v>501</v>
      </c>
      <c r="D39" s="97">
        <v>0.03</v>
      </c>
      <c r="E39" s="105" t="s">
        <v>666</v>
      </c>
      <c r="F39" s="336"/>
      <c r="G39" s="74"/>
      <c r="H39" s="74"/>
      <c r="I39" s="74"/>
      <c r="J39" s="74"/>
      <c r="K39" s="75"/>
      <c r="L39" s="75"/>
      <c r="M39" s="75"/>
      <c r="N39" s="75"/>
      <c r="O39" s="75"/>
      <c r="P39" s="75"/>
      <c r="Q39" s="75"/>
      <c r="R39" s="75"/>
      <c r="S39" s="75"/>
      <c r="T39" s="75"/>
    </row>
    <row r="40" spans="1:33" ht="173.25">
      <c r="A40" s="96">
        <v>8</v>
      </c>
      <c r="B40" s="221" t="s">
        <v>245</v>
      </c>
      <c r="C40" s="222" t="s">
        <v>246</v>
      </c>
      <c r="D40" s="223">
        <v>0.02</v>
      </c>
      <c r="E40" s="224" t="s">
        <v>667</v>
      </c>
      <c r="F40" s="336"/>
      <c r="G40" s="74"/>
      <c r="H40" s="74"/>
      <c r="I40" s="74"/>
      <c r="J40" s="74"/>
      <c r="K40" s="75"/>
      <c r="L40" s="75"/>
      <c r="M40" s="75"/>
      <c r="N40" s="75"/>
      <c r="O40" s="75"/>
      <c r="P40" s="75"/>
      <c r="Q40" s="75"/>
      <c r="R40" s="75"/>
      <c r="S40" s="75"/>
      <c r="T40" s="75"/>
    </row>
    <row r="41" spans="1:33" ht="157.5">
      <c r="A41" s="96">
        <v>9</v>
      </c>
      <c r="B41" s="224" t="s">
        <v>668</v>
      </c>
      <c r="C41" s="235" t="s">
        <v>669</v>
      </c>
      <c r="D41" s="235">
        <v>3.2</v>
      </c>
      <c r="E41" s="105" t="s">
        <v>670</v>
      </c>
      <c r="F41" s="336"/>
      <c r="G41" s="74"/>
      <c r="H41" s="74"/>
      <c r="I41" s="74"/>
      <c r="J41" s="74"/>
      <c r="K41" s="75"/>
      <c r="L41" s="75"/>
      <c r="M41" s="75"/>
      <c r="N41" s="75"/>
      <c r="O41" s="75"/>
      <c r="P41" s="75"/>
      <c r="Q41" s="75"/>
      <c r="R41" s="75"/>
      <c r="S41" s="75"/>
      <c r="T41" s="75"/>
    </row>
    <row r="42" spans="1:33" ht="126">
      <c r="A42" s="96">
        <v>10</v>
      </c>
      <c r="B42" s="230" t="s">
        <v>671</v>
      </c>
      <c r="C42" s="96" t="s">
        <v>29</v>
      </c>
      <c r="D42" s="231">
        <v>0.5</v>
      </c>
      <c r="E42" s="105" t="s">
        <v>1474</v>
      </c>
      <c r="F42" s="336"/>
      <c r="G42" s="74"/>
      <c r="H42" s="74"/>
      <c r="I42" s="74"/>
      <c r="J42" s="74"/>
      <c r="K42" s="75"/>
      <c r="L42" s="75"/>
      <c r="M42" s="75"/>
      <c r="N42" s="75"/>
      <c r="O42" s="75"/>
      <c r="P42" s="75"/>
      <c r="Q42" s="75"/>
      <c r="R42" s="75"/>
      <c r="S42" s="75"/>
      <c r="T42" s="75"/>
    </row>
    <row r="43" spans="1:33" ht="283.5">
      <c r="A43" s="96">
        <v>11</v>
      </c>
      <c r="B43" s="221" t="s">
        <v>696</v>
      </c>
      <c r="C43" s="96" t="s">
        <v>29</v>
      </c>
      <c r="D43" s="223">
        <v>2</v>
      </c>
      <c r="E43" s="105" t="s">
        <v>1475</v>
      </c>
      <c r="F43" s="336"/>
      <c r="G43" s="74"/>
      <c r="H43" s="74"/>
      <c r="I43" s="74"/>
      <c r="J43" s="74"/>
      <c r="K43" s="75"/>
      <c r="L43" s="75"/>
      <c r="M43" s="75"/>
      <c r="N43" s="75"/>
      <c r="O43" s="75"/>
      <c r="P43" s="75"/>
      <c r="Q43" s="75"/>
      <c r="R43" s="75"/>
      <c r="S43" s="75"/>
      <c r="T43" s="75"/>
    </row>
    <row r="44" spans="1:33" ht="252">
      <c r="A44" s="96">
        <v>12</v>
      </c>
      <c r="B44" s="98" t="s">
        <v>672</v>
      </c>
      <c r="C44" s="96" t="s">
        <v>669</v>
      </c>
      <c r="D44" s="231">
        <v>2.5</v>
      </c>
      <c r="E44" s="105" t="s">
        <v>1476</v>
      </c>
      <c r="F44" s="336"/>
      <c r="G44" s="74"/>
      <c r="H44" s="74"/>
      <c r="I44" s="74"/>
      <c r="J44" s="74"/>
      <c r="K44" s="75"/>
      <c r="L44" s="75"/>
      <c r="M44" s="75"/>
      <c r="N44" s="75"/>
      <c r="O44" s="75"/>
      <c r="P44" s="75"/>
      <c r="Q44" s="75"/>
      <c r="R44" s="75"/>
      <c r="S44" s="75"/>
      <c r="T44" s="75"/>
    </row>
    <row r="45" spans="1:33" s="201" customFormat="1" ht="220.5">
      <c r="A45" s="96">
        <v>13</v>
      </c>
      <c r="B45" s="221" t="s">
        <v>244</v>
      </c>
      <c r="C45" s="222" t="s">
        <v>35</v>
      </c>
      <c r="D45" s="223">
        <v>1.6</v>
      </c>
      <c r="E45" s="224" t="s">
        <v>1277</v>
      </c>
      <c r="F45" s="336"/>
      <c r="G45" s="74"/>
      <c r="H45" s="74"/>
      <c r="I45" s="74"/>
      <c r="J45" s="74"/>
      <c r="K45" s="75"/>
      <c r="L45" s="75"/>
      <c r="M45" s="75"/>
      <c r="N45" s="75"/>
      <c r="O45" s="75"/>
      <c r="P45" s="75"/>
      <c r="Q45" s="75"/>
      <c r="R45" s="75"/>
      <c r="S45" s="75"/>
      <c r="T45" s="75"/>
      <c r="U45" s="67"/>
      <c r="V45" s="67"/>
      <c r="W45" s="67"/>
      <c r="X45" s="67"/>
      <c r="Y45" s="67"/>
      <c r="Z45" s="67"/>
      <c r="AA45" s="67"/>
      <c r="AB45" s="67"/>
      <c r="AC45" s="67"/>
      <c r="AD45" s="67"/>
      <c r="AE45" s="67"/>
      <c r="AF45" s="67"/>
      <c r="AG45" s="67"/>
    </row>
    <row r="46" spans="1:33" s="71" customFormat="1" ht="204.75">
      <c r="A46" s="96">
        <v>14</v>
      </c>
      <c r="B46" s="338" t="s">
        <v>673</v>
      </c>
      <c r="C46" s="339" t="s">
        <v>501</v>
      </c>
      <c r="D46" s="340">
        <v>23</v>
      </c>
      <c r="E46" s="303" t="s">
        <v>1278</v>
      </c>
      <c r="F46" s="341"/>
      <c r="G46" s="68"/>
      <c r="H46" s="68"/>
      <c r="I46" s="68"/>
      <c r="J46" s="68"/>
      <c r="K46" s="69"/>
      <c r="L46" s="69"/>
      <c r="M46" s="69"/>
      <c r="N46" s="69"/>
      <c r="O46" s="69"/>
      <c r="P46" s="69"/>
      <c r="Q46" s="69"/>
      <c r="R46" s="69"/>
      <c r="S46" s="69"/>
      <c r="T46" s="69"/>
      <c r="U46" s="70"/>
      <c r="V46" s="70"/>
      <c r="W46" s="70"/>
      <c r="X46" s="70"/>
      <c r="Y46" s="70"/>
      <c r="Z46" s="70"/>
      <c r="AA46" s="70"/>
      <c r="AB46" s="70"/>
      <c r="AC46" s="70"/>
      <c r="AD46" s="70"/>
      <c r="AE46" s="70"/>
      <c r="AF46" s="70"/>
      <c r="AG46" s="70"/>
    </row>
    <row r="47" spans="1:33" s="71" customFormat="1" ht="15.75">
      <c r="A47" s="236" t="s">
        <v>40</v>
      </c>
      <c r="B47" s="203" t="s">
        <v>41</v>
      </c>
      <c r="C47" s="97"/>
      <c r="D47" s="321">
        <f>SUM(D48:D61)</f>
        <v>55.589999999999996</v>
      </c>
      <c r="E47" s="238"/>
      <c r="F47" s="341"/>
      <c r="G47" s="68"/>
      <c r="H47" s="68"/>
      <c r="I47" s="68"/>
      <c r="J47" s="68"/>
      <c r="K47" s="69"/>
      <c r="L47" s="69"/>
      <c r="M47" s="69"/>
      <c r="N47" s="69"/>
      <c r="O47" s="69"/>
      <c r="P47" s="69"/>
      <c r="Q47" s="69"/>
      <c r="R47" s="69"/>
      <c r="S47" s="69"/>
      <c r="T47" s="69"/>
      <c r="U47" s="70"/>
      <c r="V47" s="70"/>
      <c r="W47" s="70"/>
      <c r="X47" s="70"/>
      <c r="Y47" s="70"/>
      <c r="Z47" s="70"/>
      <c r="AA47" s="70"/>
      <c r="AB47" s="70"/>
      <c r="AC47" s="70"/>
      <c r="AD47" s="70"/>
      <c r="AE47" s="70"/>
      <c r="AF47" s="70"/>
      <c r="AG47" s="70"/>
    </row>
    <row r="48" spans="1:33" s="71" customFormat="1" ht="126">
      <c r="A48" s="96">
        <v>1</v>
      </c>
      <c r="B48" s="120" t="s">
        <v>894</v>
      </c>
      <c r="C48" s="96" t="s">
        <v>47</v>
      </c>
      <c r="D48" s="231">
        <v>0.4</v>
      </c>
      <c r="E48" s="105" t="s">
        <v>907</v>
      </c>
      <c r="F48" s="341"/>
      <c r="G48" s="68"/>
      <c r="H48" s="68"/>
      <c r="I48" s="68"/>
      <c r="J48" s="68"/>
      <c r="K48" s="69"/>
      <c r="L48" s="69"/>
      <c r="M48" s="69"/>
      <c r="N48" s="69"/>
      <c r="O48" s="69"/>
      <c r="P48" s="69"/>
      <c r="Q48" s="69"/>
      <c r="R48" s="69"/>
      <c r="S48" s="69"/>
      <c r="T48" s="69"/>
      <c r="U48" s="70"/>
      <c r="V48" s="70"/>
      <c r="W48" s="70"/>
      <c r="X48" s="70"/>
      <c r="Y48" s="70"/>
      <c r="Z48" s="70"/>
      <c r="AA48" s="70"/>
      <c r="AB48" s="70"/>
      <c r="AC48" s="70"/>
      <c r="AD48" s="70"/>
      <c r="AE48" s="70"/>
      <c r="AF48" s="70"/>
      <c r="AG48" s="70"/>
    </row>
    <row r="49" spans="1:33" s="71" customFormat="1" ht="110.25">
      <c r="A49" s="96">
        <v>2</v>
      </c>
      <c r="B49" s="342" t="s">
        <v>895</v>
      </c>
      <c r="C49" s="96" t="s">
        <v>44</v>
      </c>
      <c r="D49" s="339">
        <v>0.24</v>
      </c>
      <c r="E49" s="105" t="s">
        <v>908</v>
      </c>
      <c r="F49" s="341"/>
      <c r="G49" s="68"/>
      <c r="H49" s="68"/>
      <c r="I49" s="68"/>
      <c r="J49" s="68"/>
      <c r="K49" s="69"/>
      <c r="L49" s="69"/>
      <c r="M49" s="69"/>
      <c r="N49" s="69"/>
      <c r="O49" s="69"/>
      <c r="P49" s="69"/>
      <c r="Q49" s="69"/>
      <c r="R49" s="69"/>
      <c r="S49" s="69"/>
      <c r="T49" s="69"/>
      <c r="U49" s="70"/>
      <c r="V49" s="70"/>
      <c r="W49" s="70"/>
      <c r="X49" s="70"/>
      <c r="Y49" s="70"/>
      <c r="Z49" s="70"/>
      <c r="AA49" s="70"/>
      <c r="AB49" s="70"/>
      <c r="AC49" s="70"/>
      <c r="AD49" s="70"/>
      <c r="AE49" s="70"/>
      <c r="AF49" s="70"/>
      <c r="AG49" s="70"/>
    </row>
    <row r="50" spans="1:33" s="71" customFormat="1" ht="126">
      <c r="A50" s="96">
        <v>3</v>
      </c>
      <c r="B50" s="342" t="s">
        <v>896</v>
      </c>
      <c r="C50" s="96" t="s">
        <v>44</v>
      </c>
      <c r="D50" s="339">
        <v>0.35</v>
      </c>
      <c r="E50" s="105" t="s">
        <v>909</v>
      </c>
      <c r="F50" s="341"/>
      <c r="G50" s="68"/>
      <c r="H50" s="68"/>
      <c r="I50" s="68"/>
      <c r="J50" s="68"/>
      <c r="K50" s="69"/>
      <c r="L50" s="69"/>
      <c r="M50" s="69"/>
      <c r="N50" s="69"/>
      <c r="O50" s="69"/>
      <c r="P50" s="69"/>
      <c r="Q50" s="69"/>
      <c r="R50" s="69"/>
      <c r="S50" s="69"/>
      <c r="T50" s="69"/>
      <c r="U50" s="70"/>
      <c r="V50" s="70"/>
      <c r="W50" s="70"/>
      <c r="X50" s="70"/>
      <c r="Y50" s="70"/>
      <c r="Z50" s="70"/>
      <c r="AA50" s="70"/>
      <c r="AB50" s="70"/>
      <c r="AC50" s="70"/>
      <c r="AD50" s="70"/>
      <c r="AE50" s="70"/>
      <c r="AF50" s="70"/>
      <c r="AG50" s="70"/>
    </row>
    <row r="51" spans="1:33" s="71" customFormat="1" ht="110.25">
      <c r="A51" s="96">
        <v>4</v>
      </c>
      <c r="B51" s="120" t="s">
        <v>897</v>
      </c>
      <c r="C51" s="97" t="s">
        <v>42</v>
      </c>
      <c r="D51" s="339">
        <v>0.9</v>
      </c>
      <c r="E51" s="105" t="s">
        <v>910</v>
      </c>
      <c r="F51" s="341"/>
      <c r="G51" s="68"/>
      <c r="H51" s="68"/>
      <c r="I51" s="68"/>
      <c r="J51" s="68"/>
      <c r="K51" s="69"/>
      <c r="L51" s="69"/>
      <c r="M51" s="69"/>
      <c r="N51" s="69"/>
      <c r="O51" s="69"/>
      <c r="P51" s="69"/>
      <c r="Q51" s="69"/>
      <c r="R51" s="69"/>
      <c r="S51" s="69"/>
      <c r="T51" s="69"/>
      <c r="U51" s="70"/>
      <c r="V51" s="70"/>
      <c r="W51" s="70"/>
      <c r="X51" s="70"/>
      <c r="Y51" s="70"/>
      <c r="Z51" s="70"/>
      <c r="AA51" s="70"/>
      <c r="AB51" s="70"/>
      <c r="AC51" s="70"/>
      <c r="AD51" s="70"/>
      <c r="AE51" s="70"/>
      <c r="AF51" s="70"/>
      <c r="AG51" s="70"/>
    </row>
    <row r="52" spans="1:33" s="71" customFormat="1" ht="126">
      <c r="A52" s="96">
        <v>5</v>
      </c>
      <c r="B52" s="263" t="s">
        <v>898</v>
      </c>
      <c r="C52" s="96" t="s">
        <v>247</v>
      </c>
      <c r="D52" s="97">
        <v>17.7</v>
      </c>
      <c r="E52" s="105" t="s">
        <v>911</v>
      </c>
      <c r="F52" s="341"/>
      <c r="G52" s="68"/>
      <c r="H52" s="68"/>
      <c r="I52" s="68"/>
      <c r="J52" s="68"/>
      <c r="K52" s="69"/>
      <c r="L52" s="69"/>
      <c r="M52" s="69"/>
      <c r="N52" s="69"/>
      <c r="O52" s="69"/>
      <c r="P52" s="69"/>
      <c r="Q52" s="69"/>
      <c r="R52" s="69"/>
      <c r="S52" s="69"/>
      <c r="T52" s="69"/>
      <c r="U52" s="70"/>
      <c r="V52" s="70"/>
      <c r="W52" s="70"/>
      <c r="X52" s="70"/>
      <c r="Y52" s="70"/>
      <c r="Z52" s="70"/>
      <c r="AA52" s="70"/>
      <c r="AB52" s="70"/>
      <c r="AC52" s="70"/>
      <c r="AD52" s="70"/>
      <c r="AE52" s="70"/>
      <c r="AF52" s="70"/>
      <c r="AG52" s="70"/>
    </row>
    <row r="53" spans="1:33" s="71" customFormat="1" ht="63">
      <c r="A53" s="96">
        <v>6</v>
      </c>
      <c r="B53" s="120" t="s">
        <v>1477</v>
      </c>
      <c r="C53" s="242" t="s">
        <v>52</v>
      </c>
      <c r="D53" s="339">
        <v>0.22</v>
      </c>
      <c r="E53" s="238" t="s">
        <v>1478</v>
      </c>
      <c r="F53" s="341"/>
      <c r="G53" s="68"/>
      <c r="H53" s="68"/>
      <c r="I53" s="68"/>
      <c r="J53" s="68"/>
      <c r="K53" s="69"/>
      <c r="L53" s="69"/>
      <c r="M53" s="69"/>
      <c r="N53" s="69"/>
      <c r="O53" s="69"/>
      <c r="P53" s="69"/>
      <c r="Q53" s="69"/>
      <c r="R53" s="69"/>
      <c r="S53" s="69"/>
      <c r="T53" s="69"/>
      <c r="U53" s="70"/>
      <c r="V53" s="70"/>
      <c r="W53" s="70"/>
      <c r="X53" s="70"/>
      <c r="Y53" s="70"/>
      <c r="Z53" s="70"/>
      <c r="AA53" s="70"/>
      <c r="AB53" s="70"/>
      <c r="AC53" s="70"/>
      <c r="AD53" s="70"/>
      <c r="AE53" s="70"/>
      <c r="AF53" s="70"/>
      <c r="AG53" s="70"/>
    </row>
    <row r="54" spans="1:33" s="71" customFormat="1" ht="126">
      <c r="A54" s="96">
        <v>7</v>
      </c>
      <c r="B54" s="120" t="s">
        <v>899</v>
      </c>
      <c r="C54" s="242" t="s">
        <v>52</v>
      </c>
      <c r="D54" s="97">
        <v>0.1</v>
      </c>
      <c r="E54" s="105" t="s">
        <v>912</v>
      </c>
      <c r="F54" s="341"/>
      <c r="G54" s="68"/>
      <c r="H54" s="68"/>
      <c r="I54" s="68"/>
      <c r="J54" s="68"/>
      <c r="K54" s="69"/>
      <c r="L54" s="69"/>
      <c r="M54" s="69"/>
      <c r="N54" s="69"/>
      <c r="O54" s="69"/>
      <c r="P54" s="69"/>
      <c r="Q54" s="69"/>
      <c r="R54" s="69"/>
      <c r="S54" s="69"/>
      <c r="T54" s="69"/>
      <c r="U54" s="70"/>
      <c r="V54" s="70"/>
      <c r="W54" s="70"/>
      <c r="X54" s="70"/>
      <c r="Y54" s="70"/>
      <c r="Z54" s="70"/>
      <c r="AA54" s="70"/>
      <c r="AB54" s="70"/>
      <c r="AC54" s="70"/>
      <c r="AD54" s="70"/>
      <c r="AE54" s="70"/>
      <c r="AF54" s="70"/>
      <c r="AG54" s="70"/>
    </row>
    <row r="55" spans="1:33" s="71" customFormat="1" ht="157.5">
      <c r="A55" s="96">
        <v>8</v>
      </c>
      <c r="B55" s="120" t="s">
        <v>900</v>
      </c>
      <c r="C55" s="242" t="s">
        <v>52</v>
      </c>
      <c r="D55" s="97">
        <v>0.32</v>
      </c>
      <c r="E55" s="105" t="s">
        <v>913</v>
      </c>
      <c r="F55" s="341"/>
      <c r="G55" s="68"/>
      <c r="H55" s="68"/>
      <c r="I55" s="68"/>
      <c r="J55" s="68"/>
      <c r="K55" s="69"/>
      <c r="L55" s="69"/>
      <c r="M55" s="69"/>
      <c r="N55" s="69"/>
      <c r="O55" s="69"/>
      <c r="P55" s="69"/>
      <c r="Q55" s="69"/>
      <c r="R55" s="69"/>
      <c r="S55" s="69"/>
      <c r="T55" s="69"/>
      <c r="U55" s="70"/>
      <c r="V55" s="70"/>
      <c r="W55" s="70"/>
      <c r="X55" s="70"/>
      <c r="Y55" s="70"/>
      <c r="Z55" s="70"/>
      <c r="AA55" s="70"/>
      <c r="AB55" s="70"/>
      <c r="AC55" s="70"/>
      <c r="AD55" s="70"/>
      <c r="AE55" s="70"/>
      <c r="AF55" s="70"/>
      <c r="AG55" s="70"/>
    </row>
    <row r="56" spans="1:33" s="71" customFormat="1" ht="63">
      <c r="A56" s="96">
        <v>9</v>
      </c>
      <c r="B56" s="120" t="s">
        <v>1479</v>
      </c>
      <c r="C56" s="242" t="s">
        <v>52</v>
      </c>
      <c r="D56" s="97">
        <v>0.3</v>
      </c>
      <c r="E56" s="238" t="s">
        <v>1480</v>
      </c>
      <c r="F56" s="341"/>
      <c r="G56" s="68"/>
      <c r="H56" s="68"/>
      <c r="I56" s="68"/>
      <c r="J56" s="68"/>
      <c r="K56" s="69"/>
      <c r="L56" s="69"/>
      <c r="M56" s="69"/>
      <c r="N56" s="69"/>
      <c r="O56" s="69"/>
      <c r="P56" s="69"/>
      <c r="Q56" s="69"/>
      <c r="R56" s="69"/>
      <c r="S56" s="69"/>
      <c r="T56" s="69"/>
      <c r="U56" s="70"/>
      <c r="V56" s="70"/>
      <c r="W56" s="70"/>
      <c r="X56" s="70"/>
      <c r="Y56" s="70"/>
      <c r="Z56" s="70"/>
      <c r="AA56" s="70"/>
      <c r="AB56" s="70"/>
      <c r="AC56" s="70"/>
      <c r="AD56" s="70"/>
      <c r="AE56" s="70"/>
      <c r="AF56" s="70"/>
      <c r="AG56" s="70"/>
    </row>
    <row r="57" spans="1:33" s="71" customFormat="1" ht="63">
      <c r="A57" s="96">
        <v>10</v>
      </c>
      <c r="B57" s="120" t="s">
        <v>901</v>
      </c>
      <c r="C57" s="242" t="s">
        <v>46</v>
      </c>
      <c r="D57" s="97">
        <v>0.4</v>
      </c>
      <c r="E57" s="105" t="s">
        <v>914</v>
      </c>
      <c r="F57" s="341"/>
      <c r="G57" s="68"/>
      <c r="H57" s="68"/>
      <c r="I57" s="68"/>
      <c r="J57" s="68"/>
      <c r="K57" s="69"/>
      <c r="L57" s="69"/>
      <c r="M57" s="69"/>
      <c r="N57" s="69"/>
      <c r="O57" s="69"/>
      <c r="P57" s="69"/>
      <c r="Q57" s="69"/>
      <c r="R57" s="69"/>
      <c r="S57" s="69"/>
      <c r="T57" s="69"/>
      <c r="U57" s="70"/>
      <c r="V57" s="70"/>
      <c r="W57" s="70"/>
      <c r="X57" s="70"/>
      <c r="Y57" s="70"/>
      <c r="Z57" s="70"/>
      <c r="AA57" s="70"/>
      <c r="AB57" s="70"/>
      <c r="AC57" s="70"/>
      <c r="AD57" s="70"/>
      <c r="AE57" s="70"/>
      <c r="AF57" s="70"/>
      <c r="AG57" s="70"/>
    </row>
    <row r="58" spans="1:33" s="71" customFormat="1" ht="63">
      <c r="A58" s="96">
        <v>11</v>
      </c>
      <c r="B58" s="120" t="s">
        <v>902</v>
      </c>
      <c r="C58" s="96" t="s">
        <v>456</v>
      </c>
      <c r="D58" s="231">
        <v>0.4</v>
      </c>
      <c r="E58" s="238" t="s">
        <v>914</v>
      </c>
      <c r="F58" s="341"/>
      <c r="G58" s="68"/>
      <c r="H58" s="68"/>
      <c r="I58" s="68"/>
      <c r="J58" s="68"/>
      <c r="K58" s="69"/>
      <c r="L58" s="69"/>
      <c r="M58" s="69"/>
      <c r="N58" s="69"/>
      <c r="O58" s="69"/>
      <c r="P58" s="69"/>
      <c r="Q58" s="69"/>
      <c r="R58" s="69"/>
      <c r="S58" s="69"/>
      <c r="T58" s="69"/>
      <c r="U58" s="70"/>
      <c r="V58" s="70"/>
      <c r="W58" s="70"/>
      <c r="X58" s="70"/>
      <c r="Y58" s="70"/>
      <c r="Z58" s="70"/>
      <c r="AA58" s="70"/>
      <c r="AB58" s="70"/>
      <c r="AC58" s="70"/>
      <c r="AD58" s="70"/>
      <c r="AE58" s="70"/>
      <c r="AF58" s="70"/>
      <c r="AG58" s="70"/>
    </row>
    <row r="59" spans="1:33" s="71" customFormat="1" ht="204.75">
      <c r="A59" s="96">
        <v>12</v>
      </c>
      <c r="B59" s="240" t="s">
        <v>903</v>
      </c>
      <c r="C59" s="97" t="s">
        <v>42</v>
      </c>
      <c r="D59" s="97">
        <v>0.06</v>
      </c>
      <c r="E59" s="263" t="s">
        <v>915</v>
      </c>
      <c r="F59" s="341"/>
      <c r="G59" s="68"/>
      <c r="H59" s="68"/>
      <c r="I59" s="68"/>
      <c r="J59" s="68"/>
      <c r="K59" s="69"/>
      <c r="L59" s="69"/>
      <c r="M59" s="69"/>
      <c r="N59" s="69"/>
      <c r="O59" s="69"/>
      <c r="P59" s="69"/>
      <c r="Q59" s="69"/>
      <c r="R59" s="69"/>
      <c r="S59" s="69"/>
      <c r="T59" s="69"/>
      <c r="U59" s="70"/>
      <c r="V59" s="70"/>
      <c r="W59" s="70"/>
      <c r="X59" s="70"/>
      <c r="Y59" s="70"/>
      <c r="Z59" s="70"/>
      <c r="AA59" s="70"/>
      <c r="AB59" s="70"/>
      <c r="AC59" s="70"/>
      <c r="AD59" s="70"/>
      <c r="AE59" s="70"/>
      <c r="AF59" s="70"/>
      <c r="AG59" s="70"/>
    </row>
    <row r="60" spans="1:33" s="71" customFormat="1" ht="173.25">
      <c r="A60" s="96">
        <v>13</v>
      </c>
      <c r="B60" s="342" t="s">
        <v>904</v>
      </c>
      <c r="C60" s="343" t="s">
        <v>905</v>
      </c>
      <c r="D60" s="231">
        <v>2.2000000000000002</v>
      </c>
      <c r="E60" s="105" t="s">
        <v>916</v>
      </c>
      <c r="F60" s="341"/>
      <c r="G60" s="68"/>
      <c r="H60" s="68"/>
      <c r="I60" s="68"/>
      <c r="J60" s="68"/>
      <c r="K60" s="69"/>
      <c r="L60" s="69"/>
      <c r="M60" s="69"/>
      <c r="N60" s="69"/>
      <c r="O60" s="69"/>
      <c r="P60" s="69"/>
      <c r="Q60" s="69"/>
      <c r="R60" s="69"/>
      <c r="S60" s="69"/>
      <c r="T60" s="69"/>
      <c r="U60" s="70"/>
      <c r="V60" s="70"/>
      <c r="W60" s="70"/>
      <c r="X60" s="70"/>
      <c r="Y60" s="70"/>
      <c r="Z60" s="70"/>
      <c r="AA60" s="70"/>
      <c r="AB60" s="70"/>
      <c r="AC60" s="70"/>
      <c r="AD60" s="70"/>
      <c r="AE60" s="70"/>
      <c r="AF60" s="70"/>
      <c r="AG60" s="70"/>
    </row>
    <row r="61" spans="1:33" ht="78.75">
      <c r="A61" s="96">
        <v>14</v>
      </c>
      <c r="B61" s="120" t="s">
        <v>906</v>
      </c>
      <c r="C61" s="96" t="s">
        <v>52</v>
      </c>
      <c r="D61" s="231">
        <v>32</v>
      </c>
      <c r="E61" s="238" t="s">
        <v>917</v>
      </c>
      <c r="F61" s="344"/>
      <c r="G61" s="65"/>
      <c r="H61" s="65"/>
      <c r="I61" s="65"/>
      <c r="J61" s="65"/>
      <c r="K61" s="66"/>
      <c r="L61" s="66"/>
      <c r="M61" s="66"/>
      <c r="N61" s="66"/>
      <c r="O61" s="66"/>
      <c r="P61" s="66"/>
      <c r="Q61" s="66"/>
      <c r="R61" s="66"/>
      <c r="S61" s="66"/>
      <c r="T61" s="66"/>
    </row>
    <row r="62" spans="1:33" ht="19.899999999999999" customHeight="1">
      <c r="A62" s="244" t="s">
        <v>54</v>
      </c>
      <c r="B62" s="337" t="s">
        <v>55</v>
      </c>
      <c r="C62" s="244"/>
      <c r="D62" s="321">
        <f>SUM(D63:D96)</f>
        <v>120.09000000000002</v>
      </c>
      <c r="E62" s="238"/>
      <c r="F62" s="341"/>
      <c r="G62" s="74"/>
      <c r="H62" s="74"/>
      <c r="I62" s="74"/>
      <c r="J62" s="74"/>
      <c r="K62" s="75"/>
      <c r="L62" s="75"/>
      <c r="M62" s="75"/>
      <c r="N62" s="75"/>
      <c r="O62" s="75"/>
      <c r="P62" s="75"/>
      <c r="Q62" s="75"/>
      <c r="R62" s="75"/>
      <c r="S62" s="75"/>
      <c r="T62" s="75"/>
    </row>
    <row r="63" spans="1:33" ht="126">
      <c r="A63" s="96">
        <v>1</v>
      </c>
      <c r="B63" s="105" t="s">
        <v>1481</v>
      </c>
      <c r="C63" s="96" t="s">
        <v>825</v>
      </c>
      <c r="D63" s="97">
        <v>0.87</v>
      </c>
      <c r="E63" s="105" t="s">
        <v>1482</v>
      </c>
      <c r="F63" s="341"/>
      <c r="G63" s="74"/>
      <c r="H63" s="74"/>
      <c r="I63" s="74"/>
      <c r="J63" s="74"/>
      <c r="K63" s="75"/>
      <c r="L63" s="75"/>
      <c r="M63" s="75"/>
      <c r="N63" s="75"/>
      <c r="O63" s="75"/>
      <c r="P63" s="75"/>
      <c r="Q63" s="75"/>
      <c r="R63" s="75"/>
      <c r="S63" s="75"/>
      <c r="T63" s="75"/>
    </row>
    <row r="64" spans="1:33" s="317" customFormat="1" ht="157.5">
      <c r="A64" s="96">
        <v>2</v>
      </c>
      <c r="B64" s="105" t="s">
        <v>826</v>
      </c>
      <c r="C64" s="96" t="s">
        <v>368</v>
      </c>
      <c r="D64" s="97">
        <v>0.17</v>
      </c>
      <c r="E64" s="105" t="s">
        <v>1483</v>
      </c>
      <c r="F64" s="341"/>
      <c r="G64" s="74"/>
      <c r="H64" s="74"/>
      <c r="I64" s="74"/>
      <c r="J64" s="74"/>
      <c r="K64" s="75"/>
      <c r="L64" s="75"/>
      <c r="M64" s="75"/>
      <c r="N64" s="75"/>
      <c r="O64" s="75"/>
      <c r="P64" s="75"/>
      <c r="Q64" s="75"/>
      <c r="R64" s="75"/>
      <c r="S64" s="75"/>
      <c r="T64" s="75"/>
      <c r="U64" s="67"/>
      <c r="V64" s="67"/>
      <c r="W64" s="67"/>
      <c r="X64" s="67"/>
      <c r="Y64" s="67"/>
      <c r="Z64" s="67"/>
      <c r="AA64" s="67"/>
      <c r="AB64" s="67"/>
      <c r="AC64" s="67"/>
      <c r="AD64" s="67"/>
      <c r="AE64" s="67"/>
      <c r="AF64" s="67"/>
      <c r="AG64" s="67"/>
    </row>
    <row r="65" spans="1:20" ht="63">
      <c r="A65" s="96">
        <v>3</v>
      </c>
      <c r="B65" s="105" t="s">
        <v>1597</v>
      </c>
      <c r="C65" s="96" t="s">
        <v>1595</v>
      </c>
      <c r="D65" s="97">
        <v>0.15</v>
      </c>
      <c r="E65" s="105" t="s">
        <v>1596</v>
      </c>
      <c r="F65" s="341"/>
      <c r="G65" s="74"/>
      <c r="H65" s="74"/>
      <c r="I65" s="74"/>
      <c r="J65" s="74"/>
      <c r="K65" s="75"/>
      <c r="L65" s="75"/>
      <c r="M65" s="75"/>
      <c r="N65" s="75"/>
      <c r="O65" s="75"/>
      <c r="P65" s="75"/>
      <c r="Q65" s="75"/>
      <c r="R65" s="75"/>
      <c r="S65" s="75"/>
      <c r="T65" s="75"/>
    </row>
    <row r="66" spans="1:20" ht="141.75">
      <c r="A66" s="96">
        <v>4</v>
      </c>
      <c r="B66" s="105" t="s">
        <v>827</v>
      </c>
      <c r="C66" s="96" t="s">
        <v>828</v>
      </c>
      <c r="D66" s="97">
        <v>0.08</v>
      </c>
      <c r="E66" s="105" t="s">
        <v>1301</v>
      </c>
      <c r="F66" s="341"/>
      <c r="G66" s="74"/>
      <c r="H66" s="74"/>
      <c r="I66" s="74"/>
      <c r="J66" s="74"/>
      <c r="K66" s="75"/>
      <c r="L66" s="75"/>
      <c r="M66" s="75"/>
      <c r="N66" s="75"/>
      <c r="O66" s="75"/>
      <c r="P66" s="75"/>
      <c r="Q66" s="75"/>
      <c r="R66" s="75"/>
      <c r="S66" s="75"/>
      <c r="T66" s="75"/>
    </row>
    <row r="67" spans="1:20" ht="157.5">
      <c r="A67" s="96">
        <v>5</v>
      </c>
      <c r="B67" s="105" t="s">
        <v>829</v>
      </c>
      <c r="C67" s="96" t="s">
        <v>379</v>
      </c>
      <c r="D67" s="97">
        <v>1.67</v>
      </c>
      <c r="E67" s="105" t="s">
        <v>1279</v>
      </c>
      <c r="F67" s="341"/>
      <c r="G67" s="74"/>
      <c r="H67" s="74"/>
      <c r="I67" s="74"/>
      <c r="J67" s="74"/>
      <c r="K67" s="75"/>
      <c r="L67" s="75"/>
      <c r="M67" s="75"/>
      <c r="N67" s="75"/>
      <c r="O67" s="75"/>
      <c r="P67" s="75"/>
      <c r="Q67" s="75"/>
      <c r="R67" s="75"/>
      <c r="S67" s="75"/>
      <c r="T67" s="75"/>
    </row>
    <row r="68" spans="1:20" ht="126">
      <c r="A68" s="96">
        <v>6</v>
      </c>
      <c r="B68" s="105" t="s">
        <v>830</v>
      </c>
      <c r="C68" s="96" t="s">
        <v>379</v>
      </c>
      <c r="D68" s="97">
        <v>3.29</v>
      </c>
      <c r="E68" s="238" t="s">
        <v>851</v>
      </c>
      <c r="F68" s="341"/>
      <c r="G68" s="74"/>
      <c r="H68" s="74"/>
      <c r="I68" s="74"/>
      <c r="J68" s="74"/>
      <c r="K68" s="75"/>
      <c r="L68" s="75"/>
      <c r="M68" s="75"/>
      <c r="N68" s="75"/>
      <c r="O68" s="75"/>
      <c r="P68" s="75"/>
      <c r="Q68" s="75"/>
      <c r="R68" s="75"/>
      <c r="S68" s="75"/>
      <c r="T68" s="75"/>
    </row>
    <row r="69" spans="1:20" ht="141.75">
      <c r="A69" s="96">
        <v>7</v>
      </c>
      <c r="B69" s="105" t="s">
        <v>831</v>
      </c>
      <c r="C69" s="96" t="s">
        <v>1599</v>
      </c>
      <c r="D69" s="97">
        <v>3.35</v>
      </c>
      <c r="E69" s="120" t="s">
        <v>1280</v>
      </c>
      <c r="F69" s="341"/>
      <c r="G69" s="74"/>
      <c r="H69" s="74"/>
      <c r="I69" s="74"/>
      <c r="J69" s="74"/>
      <c r="K69" s="75"/>
      <c r="L69" s="75"/>
      <c r="M69" s="75"/>
      <c r="N69" s="75"/>
      <c r="O69" s="75"/>
      <c r="P69" s="75"/>
      <c r="Q69" s="75"/>
      <c r="R69" s="75"/>
      <c r="S69" s="75"/>
      <c r="T69" s="75"/>
    </row>
    <row r="70" spans="1:20" ht="94.5">
      <c r="A70" s="96">
        <v>8</v>
      </c>
      <c r="B70" s="105" t="s">
        <v>832</v>
      </c>
      <c r="C70" s="96" t="s">
        <v>833</v>
      </c>
      <c r="D70" s="97">
        <v>1.52</v>
      </c>
      <c r="E70" s="120" t="s">
        <v>1281</v>
      </c>
      <c r="F70" s="341"/>
      <c r="G70" s="74"/>
      <c r="H70" s="74"/>
      <c r="I70" s="74"/>
      <c r="J70" s="74"/>
      <c r="K70" s="75"/>
      <c r="L70" s="75"/>
      <c r="M70" s="75"/>
      <c r="N70" s="75"/>
      <c r="O70" s="75"/>
      <c r="P70" s="75"/>
      <c r="Q70" s="75"/>
      <c r="R70" s="75"/>
      <c r="S70" s="75"/>
      <c r="T70" s="75"/>
    </row>
    <row r="71" spans="1:20" ht="330.75">
      <c r="A71" s="96">
        <v>9</v>
      </c>
      <c r="B71" s="105" t="s">
        <v>1484</v>
      </c>
      <c r="C71" s="96" t="s">
        <v>254</v>
      </c>
      <c r="D71" s="97">
        <v>9.8000000000000007</v>
      </c>
      <c r="E71" s="105" t="s">
        <v>1302</v>
      </c>
      <c r="F71" s="341"/>
      <c r="G71" s="74"/>
      <c r="H71" s="74"/>
      <c r="I71" s="74"/>
      <c r="J71" s="74"/>
      <c r="K71" s="75"/>
      <c r="L71" s="75"/>
      <c r="M71" s="75"/>
      <c r="N71" s="75"/>
      <c r="O71" s="75"/>
      <c r="P71" s="75"/>
      <c r="Q71" s="75"/>
      <c r="R71" s="75"/>
      <c r="S71" s="75"/>
      <c r="T71" s="75"/>
    </row>
    <row r="72" spans="1:20" ht="267.75">
      <c r="A72" s="96">
        <v>10</v>
      </c>
      <c r="B72" s="105" t="s">
        <v>255</v>
      </c>
      <c r="C72" s="96" t="s">
        <v>256</v>
      </c>
      <c r="D72" s="97">
        <v>1.81</v>
      </c>
      <c r="E72" s="105" t="s">
        <v>1303</v>
      </c>
      <c r="F72" s="341"/>
      <c r="G72" s="74"/>
      <c r="H72" s="74"/>
      <c r="I72" s="74"/>
      <c r="J72" s="74"/>
      <c r="K72" s="75"/>
      <c r="L72" s="75"/>
      <c r="M72" s="75"/>
      <c r="N72" s="75"/>
      <c r="O72" s="75"/>
      <c r="P72" s="75"/>
      <c r="Q72" s="75"/>
      <c r="R72" s="75"/>
      <c r="S72" s="75"/>
      <c r="T72" s="75"/>
    </row>
    <row r="73" spans="1:20" ht="283.5">
      <c r="A73" s="96">
        <v>11</v>
      </c>
      <c r="B73" s="105" t="s">
        <v>834</v>
      </c>
      <c r="C73" s="96" t="s">
        <v>81</v>
      </c>
      <c r="D73" s="97">
        <v>6.2</v>
      </c>
      <c r="E73" s="105" t="s">
        <v>1568</v>
      </c>
      <c r="F73" s="341"/>
      <c r="G73" s="74"/>
      <c r="H73" s="74"/>
      <c r="I73" s="74"/>
      <c r="J73" s="74"/>
      <c r="K73" s="75"/>
      <c r="L73" s="75"/>
      <c r="M73" s="75"/>
      <c r="N73" s="75"/>
      <c r="O73" s="75"/>
      <c r="P73" s="75"/>
      <c r="Q73" s="75"/>
      <c r="R73" s="75"/>
      <c r="S73" s="75"/>
      <c r="T73" s="75"/>
    </row>
    <row r="74" spans="1:20" ht="252">
      <c r="A74" s="96">
        <v>12</v>
      </c>
      <c r="B74" s="105" t="s">
        <v>835</v>
      </c>
      <c r="C74" s="96" t="s">
        <v>66</v>
      </c>
      <c r="D74" s="97">
        <v>6.2200000000000006</v>
      </c>
      <c r="E74" s="105" t="s">
        <v>1304</v>
      </c>
      <c r="F74" s="341"/>
      <c r="G74" s="74"/>
      <c r="H74" s="74"/>
      <c r="I74" s="74"/>
      <c r="J74" s="74"/>
      <c r="K74" s="75"/>
      <c r="L74" s="75"/>
      <c r="M74" s="75"/>
      <c r="N74" s="75"/>
      <c r="O74" s="75"/>
      <c r="P74" s="75"/>
      <c r="Q74" s="75"/>
      <c r="R74" s="75"/>
      <c r="S74" s="75"/>
      <c r="T74" s="75"/>
    </row>
    <row r="75" spans="1:20" ht="157.5">
      <c r="A75" s="96">
        <v>13</v>
      </c>
      <c r="B75" s="105" t="s">
        <v>250</v>
      </c>
      <c r="C75" s="96" t="s">
        <v>251</v>
      </c>
      <c r="D75" s="97">
        <v>0.75</v>
      </c>
      <c r="E75" s="105" t="s">
        <v>1485</v>
      </c>
      <c r="F75" s="341"/>
      <c r="G75" s="74"/>
      <c r="H75" s="74"/>
      <c r="I75" s="74"/>
      <c r="J75" s="74"/>
      <c r="K75" s="75"/>
      <c r="L75" s="75"/>
      <c r="M75" s="75"/>
      <c r="N75" s="75"/>
      <c r="O75" s="75"/>
      <c r="P75" s="75"/>
      <c r="Q75" s="75"/>
      <c r="R75" s="75"/>
      <c r="S75" s="75"/>
      <c r="T75" s="75"/>
    </row>
    <row r="76" spans="1:20" ht="173.25">
      <c r="A76" s="96">
        <v>14</v>
      </c>
      <c r="B76" s="105" t="s">
        <v>1434</v>
      </c>
      <c r="C76" s="96" t="s">
        <v>355</v>
      </c>
      <c r="D76" s="97">
        <v>0.18</v>
      </c>
      <c r="E76" s="105" t="s">
        <v>1282</v>
      </c>
      <c r="F76" s="341"/>
      <c r="G76" s="74"/>
      <c r="H76" s="74"/>
      <c r="I76" s="74"/>
      <c r="J76" s="74"/>
      <c r="K76" s="75"/>
      <c r="L76" s="75"/>
      <c r="M76" s="75"/>
      <c r="N76" s="75"/>
      <c r="O76" s="75"/>
      <c r="P76" s="75"/>
      <c r="Q76" s="75"/>
      <c r="R76" s="75"/>
      <c r="S76" s="75"/>
      <c r="T76" s="75"/>
    </row>
    <row r="77" spans="1:20" ht="141.75">
      <c r="A77" s="96">
        <v>15</v>
      </c>
      <c r="B77" s="105" t="s">
        <v>1435</v>
      </c>
      <c r="C77" s="96" t="s">
        <v>64</v>
      </c>
      <c r="D77" s="97">
        <v>8.36</v>
      </c>
      <c r="E77" s="105" t="s">
        <v>1436</v>
      </c>
      <c r="F77" s="341"/>
      <c r="G77" s="74"/>
      <c r="H77" s="74"/>
      <c r="I77" s="74"/>
      <c r="J77" s="74"/>
      <c r="K77" s="75"/>
      <c r="L77" s="75"/>
      <c r="M77" s="75"/>
      <c r="N77" s="75"/>
      <c r="O77" s="75"/>
      <c r="P77" s="75"/>
      <c r="Q77" s="75"/>
      <c r="R77" s="75"/>
      <c r="S77" s="75"/>
      <c r="T77" s="75"/>
    </row>
    <row r="78" spans="1:20" ht="157.5">
      <c r="A78" s="96">
        <v>16</v>
      </c>
      <c r="B78" s="105" t="s">
        <v>836</v>
      </c>
      <c r="C78" s="96" t="s">
        <v>72</v>
      </c>
      <c r="D78" s="97">
        <v>0.5</v>
      </c>
      <c r="E78" s="105" t="s">
        <v>1283</v>
      </c>
      <c r="F78" s="341"/>
      <c r="G78" s="74"/>
      <c r="H78" s="74"/>
      <c r="I78" s="74"/>
      <c r="J78" s="74"/>
      <c r="K78" s="75"/>
      <c r="L78" s="75"/>
      <c r="M78" s="75"/>
      <c r="N78" s="75"/>
      <c r="O78" s="75"/>
      <c r="P78" s="75"/>
      <c r="Q78" s="75"/>
      <c r="R78" s="75"/>
      <c r="S78" s="75"/>
      <c r="T78" s="75"/>
    </row>
    <row r="79" spans="1:20" ht="94.5">
      <c r="A79" s="96">
        <v>17</v>
      </c>
      <c r="B79" s="105" t="s">
        <v>261</v>
      </c>
      <c r="C79" s="96" t="s">
        <v>78</v>
      </c>
      <c r="D79" s="97">
        <v>1.2</v>
      </c>
      <c r="E79" s="105" t="s">
        <v>1284</v>
      </c>
      <c r="F79" s="341"/>
      <c r="G79" s="74"/>
      <c r="H79" s="74"/>
      <c r="I79" s="74"/>
      <c r="J79" s="74"/>
      <c r="K79" s="75"/>
      <c r="L79" s="75"/>
      <c r="M79" s="75"/>
      <c r="N79" s="75"/>
      <c r="O79" s="75"/>
      <c r="P79" s="75"/>
      <c r="Q79" s="75"/>
      <c r="R79" s="75"/>
      <c r="S79" s="75"/>
      <c r="T79" s="75"/>
    </row>
    <row r="80" spans="1:20" ht="220.5">
      <c r="A80" s="96">
        <v>18</v>
      </c>
      <c r="B80" s="105" t="s">
        <v>837</v>
      </c>
      <c r="C80" s="96" t="s">
        <v>78</v>
      </c>
      <c r="D80" s="97">
        <v>0.25</v>
      </c>
      <c r="E80" s="105" t="s">
        <v>1285</v>
      </c>
      <c r="F80" s="341"/>
      <c r="G80" s="74"/>
      <c r="H80" s="74"/>
      <c r="I80" s="74"/>
      <c r="J80" s="74"/>
      <c r="K80" s="75"/>
      <c r="L80" s="75"/>
      <c r="M80" s="75"/>
      <c r="N80" s="75"/>
      <c r="O80" s="75"/>
      <c r="P80" s="75"/>
      <c r="Q80" s="75"/>
      <c r="R80" s="75"/>
      <c r="S80" s="75"/>
      <c r="T80" s="75"/>
    </row>
    <row r="81" spans="1:20" ht="78.75">
      <c r="A81" s="96">
        <v>19</v>
      </c>
      <c r="B81" s="105" t="s">
        <v>264</v>
      </c>
      <c r="C81" s="96" t="s">
        <v>265</v>
      </c>
      <c r="D81" s="97">
        <v>49.5</v>
      </c>
      <c r="E81" s="238" t="s">
        <v>852</v>
      </c>
      <c r="F81" s="341"/>
      <c r="G81" s="74"/>
      <c r="H81" s="74"/>
      <c r="I81" s="74"/>
      <c r="J81" s="74"/>
      <c r="K81" s="75"/>
      <c r="L81" s="75"/>
      <c r="M81" s="75"/>
      <c r="N81" s="75"/>
      <c r="O81" s="75"/>
      <c r="P81" s="75"/>
      <c r="Q81" s="75"/>
      <c r="R81" s="75"/>
      <c r="S81" s="75"/>
      <c r="T81" s="75"/>
    </row>
    <row r="82" spans="1:20" ht="189">
      <c r="A82" s="96">
        <v>20</v>
      </c>
      <c r="B82" s="105" t="s">
        <v>838</v>
      </c>
      <c r="C82" s="96" t="s">
        <v>249</v>
      </c>
      <c r="D82" s="97">
        <v>0.8</v>
      </c>
      <c r="E82" s="105" t="s">
        <v>1486</v>
      </c>
      <c r="F82" s="341"/>
      <c r="G82" s="74"/>
      <c r="H82" s="74"/>
      <c r="I82" s="74"/>
      <c r="J82" s="74"/>
      <c r="K82" s="75"/>
      <c r="L82" s="75"/>
      <c r="M82" s="75"/>
      <c r="N82" s="75"/>
      <c r="O82" s="75"/>
      <c r="P82" s="75"/>
      <c r="Q82" s="75"/>
      <c r="R82" s="75"/>
      <c r="S82" s="75"/>
      <c r="T82" s="75"/>
    </row>
    <row r="83" spans="1:20" ht="141.75">
      <c r="A83" s="96">
        <v>21</v>
      </c>
      <c r="B83" s="105" t="s">
        <v>839</v>
      </c>
      <c r="C83" s="96" t="s">
        <v>1432</v>
      </c>
      <c r="D83" s="97">
        <v>0.15</v>
      </c>
      <c r="E83" s="105" t="s">
        <v>1460</v>
      </c>
      <c r="F83" s="345"/>
      <c r="G83" s="74"/>
      <c r="H83" s="74"/>
      <c r="I83" s="74"/>
      <c r="J83" s="74"/>
      <c r="K83" s="75"/>
      <c r="L83" s="75"/>
      <c r="M83" s="75"/>
      <c r="N83" s="75"/>
      <c r="O83" s="75"/>
      <c r="P83" s="75"/>
      <c r="Q83" s="75"/>
      <c r="R83" s="75"/>
      <c r="S83" s="75"/>
      <c r="T83" s="75"/>
    </row>
    <row r="84" spans="1:20" ht="220.5">
      <c r="A84" s="96">
        <v>22</v>
      </c>
      <c r="B84" s="105" t="s">
        <v>1438</v>
      </c>
      <c r="C84" s="96" t="s">
        <v>77</v>
      </c>
      <c r="D84" s="97">
        <v>1.26</v>
      </c>
      <c r="E84" s="105" t="s">
        <v>1286</v>
      </c>
      <c r="F84" s="345"/>
      <c r="G84" s="74"/>
      <c r="H84" s="74"/>
      <c r="I84" s="74"/>
      <c r="J84" s="74"/>
      <c r="K84" s="75"/>
      <c r="L84" s="75"/>
      <c r="M84" s="75"/>
      <c r="N84" s="75"/>
      <c r="O84" s="75"/>
      <c r="P84" s="75"/>
      <c r="Q84" s="75"/>
      <c r="R84" s="75"/>
      <c r="S84" s="75"/>
      <c r="T84" s="75"/>
    </row>
    <row r="85" spans="1:20" ht="189">
      <c r="A85" s="96">
        <v>23</v>
      </c>
      <c r="B85" s="105" t="s">
        <v>252</v>
      </c>
      <c r="C85" s="96" t="s">
        <v>253</v>
      </c>
      <c r="D85" s="97">
        <v>2.56</v>
      </c>
      <c r="E85" s="105" t="s">
        <v>1487</v>
      </c>
      <c r="F85" s="345"/>
      <c r="G85" s="74"/>
      <c r="H85" s="74"/>
      <c r="I85" s="74"/>
      <c r="J85" s="74"/>
      <c r="K85" s="75"/>
      <c r="L85" s="75"/>
      <c r="M85" s="75"/>
      <c r="N85" s="75"/>
      <c r="O85" s="75"/>
      <c r="P85" s="75"/>
      <c r="Q85" s="75"/>
      <c r="R85" s="75"/>
      <c r="S85" s="75"/>
      <c r="T85" s="75"/>
    </row>
    <row r="86" spans="1:20" ht="141.75">
      <c r="A86" s="96">
        <v>24</v>
      </c>
      <c r="B86" s="105" t="s">
        <v>257</v>
      </c>
      <c r="C86" s="96" t="s">
        <v>258</v>
      </c>
      <c r="D86" s="97">
        <v>6.72</v>
      </c>
      <c r="E86" s="105" t="s">
        <v>1287</v>
      </c>
      <c r="F86" s="345"/>
      <c r="G86" s="74"/>
      <c r="H86" s="74"/>
      <c r="I86" s="74"/>
      <c r="J86" s="74"/>
      <c r="K86" s="75"/>
      <c r="L86" s="75"/>
      <c r="M86" s="75"/>
      <c r="N86" s="75"/>
      <c r="O86" s="75"/>
      <c r="P86" s="75"/>
      <c r="Q86" s="75"/>
      <c r="R86" s="75"/>
      <c r="S86" s="75"/>
      <c r="T86" s="75"/>
    </row>
    <row r="87" spans="1:20" ht="94.5">
      <c r="A87" s="96">
        <v>25</v>
      </c>
      <c r="B87" s="105" t="s">
        <v>840</v>
      </c>
      <c r="C87" s="96" t="s">
        <v>341</v>
      </c>
      <c r="D87" s="97">
        <v>4.4400000000000004</v>
      </c>
      <c r="E87" s="105" t="s">
        <v>1452</v>
      </c>
      <c r="F87" s="345"/>
      <c r="G87" s="74"/>
      <c r="H87" s="74"/>
      <c r="I87" s="74"/>
      <c r="J87" s="74"/>
      <c r="K87" s="75"/>
      <c r="L87" s="75"/>
      <c r="M87" s="75"/>
      <c r="N87" s="75"/>
      <c r="O87" s="75"/>
      <c r="P87" s="75"/>
      <c r="Q87" s="75"/>
      <c r="R87" s="75"/>
      <c r="S87" s="75"/>
      <c r="T87" s="75"/>
    </row>
    <row r="88" spans="1:20" ht="94.5">
      <c r="A88" s="96">
        <v>26</v>
      </c>
      <c r="B88" s="105" t="s">
        <v>841</v>
      </c>
      <c r="C88" s="96" t="s">
        <v>249</v>
      </c>
      <c r="D88" s="97">
        <v>2.5</v>
      </c>
      <c r="E88" s="105" t="s">
        <v>1288</v>
      </c>
      <c r="F88" s="345"/>
      <c r="G88" s="74"/>
      <c r="H88" s="74"/>
      <c r="I88" s="74"/>
      <c r="J88" s="74"/>
      <c r="K88" s="75"/>
      <c r="L88" s="75"/>
      <c r="M88" s="75"/>
      <c r="N88" s="75"/>
      <c r="O88" s="75"/>
      <c r="P88" s="75"/>
      <c r="Q88" s="75"/>
      <c r="R88" s="75"/>
      <c r="S88" s="75"/>
      <c r="T88" s="75"/>
    </row>
    <row r="89" spans="1:20" ht="110.25">
      <c r="A89" s="96">
        <v>27</v>
      </c>
      <c r="B89" s="105" t="s">
        <v>1488</v>
      </c>
      <c r="C89" s="96" t="s">
        <v>842</v>
      </c>
      <c r="D89" s="97">
        <v>0.4</v>
      </c>
      <c r="E89" s="105" t="s">
        <v>1289</v>
      </c>
      <c r="F89" s="345"/>
      <c r="G89" s="74"/>
      <c r="H89" s="74"/>
      <c r="I89" s="74"/>
      <c r="J89" s="74"/>
      <c r="K89" s="75"/>
      <c r="L89" s="75"/>
      <c r="M89" s="75"/>
      <c r="N89" s="75"/>
      <c r="O89" s="75"/>
      <c r="P89" s="75"/>
      <c r="Q89" s="75"/>
      <c r="R89" s="75"/>
      <c r="S89" s="75"/>
      <c r="T89" s="75"/>
    </row>
    <row r="90" spans="1:20" ht="110.25">
      <c r="A90" s="96">
        <v>28</v>
      </c>
      <c r="B90" s="105" t="s">
        <v>843</v>
      </c>
      <c r="C90" s="96" t="s">
        <v>523</v>
      </c>
      <c r="D90" s="97">
        <v>0.6</v>
      </c>
      <c r="E90" s="105" t="s">
        <v>1290</v>
      </c>
      <c r="F90" s="345"/>
      <c r="G90" s="74"/>
      <c r="H90" s="74"/>
      <c r="I90" s="74"/>
      <c r="J90" s="74"/>
      <c r="K90" s="75"/>
      <c r="L90" s="75"/>
      <c r="M90" s="75"/>
      <c r="N90" s="75"/>
      <c r="O90" s="75"/>
      <c r="P90" s="75"/>
      <c r="Q90" s="75"/>
      <c r="R90" s="75"/>
      <c r="S90" s="75"/>
      <c r="T90" s="75"/>
    </row>
    <row r="91" spans="1:20" ht="94.5">
      <c r="A91" s="96">
        <v>29</v>
      </c>
      <c r="B91" s="105" t="s">
        <v>844</v>
      </c>
      <c r="C91" s="96" t="s">
        <v>523</v>
      </c>
      <c r="D91" s="97">
        <v>1.02</v>
      </c>
      <c r="E91" s="105" t="s">
        <v>1291</v>
      </c>
      <c r="F91" s="345"/>
      <c r="G91" s="74"/>
      <c r="H91" s="74"/>
      <c r="I91" s="74"/>
      <c r="J91" s="74"/>
      <c r="K91" s="75"/>
      <c r="L91" s="75"/>
      <c r="M91" s="75"/>
      <c r="N91" s="75"/>
      <c r="O91" s="75"/>
      <c r="P91" s="75"/>
      <c r="Q91" s="75"/>
      <c r="R91" s="75"/>
      <c r="S91" s="75"/>
      <c r="T91" s="75"/>
    </row>
    <row r="92" spans="1:20" ht="94.5">
      <c r="A92" s="96">
        <v>30</v>
      </c>
      <c r="B92" s="105" t="s">
        <v>845</v>
      </c>
      <c r="C92" s="96" t="s">
        <v>375</v>
      </c>
      <c r="D92" s="97">
        <v>0.45</v>
      </c>
      <c r="E92" s="105" t="s">
        <v>1292</v>
      </c>
      <c r="F92" s="345"/>
      <c r="G92" s="74"/>
      <c r="H92" s="74"/>
      <c r="I92" s="74"/>
      <c r="J92" s="74"/>
      <c r="K92" s="75"/>
      <c r="L92" s="75"/>
      <c r="M92" s="75"/>
      <c r="N92" s="75"/>
      <c r="O92" s="75"/>
      <c r="P92" s="75"/>
      <c r="Q92" s="75"/>
      <c r="R92" s="75"/>
      <c r="S92" s="75"/>
      <c r="T92" s="75"/>
    </row>
    <row r="93" spans="1:20" ht="126">
      <c r="A93" s="96">
        <v>31</v>
      </c>
      <c r="B93" s="105" t="s">
        <v>259</v>
      </c>
      <c r="C93" s="96" t="s">
        <v>260</v>
      </c>
      <c r="D93" s="97">
        <v>1.95</v>
      </c>
      <c r="E93" s="105" t="s">
        <v>1293</v>
      </c>
      <c r="F93" s="345"/>
      <c r="G93" s="74"/>
      <c r="H93" s="74"/>
      <c r="I93" s="74"/>
      <c r="J93" s="74"/>
      <c r="K93" s="75"/>
      <c r="L93" s="75"/>
      <c r="M93" s="75"/>
      <c r="N93" s="75"/>
      <c r="O93" s="75"/>
      <c r="P93" s="75"/>
      <c r="Q93" s="75"/>
      <c r="R93" s="75"/>
      <c r="S93" s="75"/>
      <c r="T93" s="75"/>
    </row>
    <row r="94" spans="1:20" ht="204.75">
      <c r="A94" s="96">
        <v>32</v>
      </c>
      <c r="B94" s="105" t="s">
        <v>846</v>
      </c>
      <c r="C94" s="96" t="s">
        <v>847</v>
      </c>
      <c r="D94" s="97">
        <v>0.44</v>
      </c>
      <c r="E94" s="105" t="s">
        <v>1305</v>
      </c>
      <c r="F94" s="345"/>
      <c r="G94" s="74"/>
      <c r="H94" s="74"/>
      <c r="I94" s="74"/>
      <c r="J94" s="74"/>
      <c r="K94" s="75"/>
      <c r="L94" s="75"/>
      <c r="M94" s="75"/>
      <c r="N94" s="75"/>
      <c r="O94" s="75"/>
      <c r="P94" s="75"/>
      <c r="Q94" s="75"/>
      <c r="R94" s="75"/>
      <c r="S94" s="75"/>
      <c r="T94" s="75"/>
    </row>
    <row r="95" spans="1:20" ht="204.75">
      <c r="A95" s="346">
        <v>33</v>
      </c>
      <c r="B95" s="347" t="s">
        <v>848</v>
      </c>
      <c r="C95" s="346" t="s">
        <v>352</v>
      </c>
      <c r="D95" s="348">
        <v>0.75</v>
      </c>
      <c r="E95" s="347" t="s">
        <v>1294</v>
      </c>
      <c r="F95" s="345"/>
      <c r="G95" s="74"/>
      <c r="H95" s="74"/>
      <c r="I95" s="74"/>
      <c r="J95" s="74"/>
      <c r="K95" s="75"/>
      <c r="L95" s="75"/>
      <c r="M95" s="75"/>
      <c r="N95" s="75"/>
      <c r="O95" s="75"/>
      <c r="P95" s="75"/>
      <c r="Q95" s="75"/>
      <c r="R95" s="75"/>
      <c r="S95" s="75"/>
      <c r="T95" s="75"/>
    </row>
    <row r="96" spans="1:20" ht="204.75">
      <c r="A96" s="96">
        <v>34</v>
      </c>
      <c r="B96" s="105" t="s">
        <v>849</v>
      </c>
      <c r="C96" s="96" t="s">
        <v>850</v>
      </c>
      <c r="D96" s="97">
        <v>0.18</v>
      </c>
      <c r="E96" s="105" t="s">
        <v>1270</v>
      </c>
      <c r="F96" s="329"/>
      <c r="G96" s="65"/>
      <c r="H96" s="65"/>
      <c r="I96" s="65"/>
      <c r="J96" s="65"/>
      <c r="K96" s="66"/>
      <c r="L96" s="66"/>
      <c r="M96" s="66"/>
      <c r="N96" s="66"/>
      <c r="O96" s="66"/>
      <c r="P96" s="66"/>
      <c r="Q96" s="66"/>
      <c r="R96" s="66"/>
      <c r="S96" s="66"/>
      <c r="T96" s="66"/>
    </row>
    <row r="97" spans="1:20" ht="18.75">
      <c r="A97" s="244" t="s">
        <v>82</v>
      </c>
      <c r="B97" s="337" t="s">
        <v>83</v>
      </c>
      <c r="C97" s="244"/>
      <c r="D97" s="321">
        <f>SUM(D98:D118)</f>
        <v>40.716000000000008</v>
      </c>
      <c r="E97" s="238"/>
      <c r="F97" s="329"/>
      <c r="G97" s="65"/>
      <c r="H97" s="65"/>
      <c r="I97" s="65"/>
      <c r="J97" s="65"/>
      <c r="K97" s="66"/>
      <c r="L97" s="66"/>
      <c r="M97" s="66"/>
      <c r="N97" s="66"/>
      <c r="O97" s="66"/>
      <c r="P97" s="66"/>
      <c r="Q97" s="66"/>
      <c r="R97" s="66"/>
      <c r="S97" s="66"/>
      <c r="T97" s="66"/>
    </row>
    <row r="98" spans="1:20" ht="78.75">
      <c r="A98" s="242">
        <v>1</v>
      </c>
      <c r="B98" s="98" t="s">
        <v>1126</v>
      </c>
      <c r="C98" s="97" t="s">
        <v>84</v>
      </c>
      <c r="D98" s="97">
        <v>1.1000000000000001</v>
      </c>
      <c r="E98" s="349" t="s">
        <v>1127</v>
      </c>
      <c r="F98" s="329"/>
      <c r="G98" s="65"/>
      <c r="H98" s="65"/>
      <c r="I98" s="65"/>
      <c r="J98" s="65"/>
      <c r="K98" s="66"/>
      <c r="L98" s="66"/>
      <c r="M98" s="66"/>
      <c r="N98" s="66"/>
      <c r="O98" s="66"/>
      <c r="P98" s="66"/>
      <c r="Q98" s="66"/>
      <c r="R98" s="66"/>
      <c r="S98" s="66"/>
      <c r="T98" s="66"/>
    </row>
    <row r="99" spans="1:20" ht="157.5">
      <c r="A99" s="242">
        <v>2</v>
      </c>
      <c r="B99" s="98" t="s">
        <v>1125</v>
      </c>
      <c r="C99" s="97" t="s">
        <v>84</v>
      </c>
      <c r="D99" s="97">
        <v>9.2799999999999994</v>
      </c>
      <c r="E99" s="349" t="s">
        <v>266</v>
      </c>
      <c r="F99" s="329"/>
      <c r="G99" s="65"/>
      <c r="H99" s="65"/>
      <c r="I99" s="65"/>
      <c r="J99" s="65"/>
      <c r="K99" s="66"/>
      <c r="L99" s="66"/>
      <c r="M99" s="66"/>
      <c r="N99" s="66"/>
      <c r="O99" s="66"/>
      <c r="P99" s="66"/>
      <c r="Q99" s="66"/>
      <c r="R99" s="66"/>
      <c r="S99" s="66"/>
      <c r="T99" s="66"/>
    </row>
    <row r="100" spans="1:20" ht="110.25">
      <c r="A100" s="242">
        <v>3</v>
      </c>
      <c r="B100" s="98" t="s">
        <v>1128</v>
      </c>
      <c r="C100" s="97" t="s">
        <v>84</v>
      </c>
      <c r="D100" s="97">
        <v>0.48</v>
      </c>
      <c r="E100" s="349" t="s">
        <v>1129</v>
      </c>
      <c r="F100" s="329"/>
      <c r="G100" s="65"/>
      <c r="H100" s="65"/>
      <c r="I100" s="65"/>
      <c r="J100" s="65"/>
      <c r="K100" s="66"/>
      <c r="L100" s="66"/>
      <c r="M100" s="66"/>
      <c r="N100" s="66"/>
      <c r="O100" s="66"/>
      <c r="P100" s="66"/>
      <c r="Q100" s="66"/>
      <c r="R100" s="66"/>
      <c r="S100" s="66"/>
      <c r="T100" s="66"/>
    </row>
    <row r="101" spans="1:20" ht="110.25">
      <c r="A101" s="242">
        <v>4</v>
      </c>
      <c r="B101" s="98" t="s">
        <v>1156</v>
      </c>
      <c r="C101" s="97" t="s">
        <v>1157</v>
      </c>
      <c r="D101" s="97">
        <v>0.5</v>
      </c>
      <c r="E101" s="349" t="s">
        <v>1158</v>
      </c>
      <c r="F101" s="329"/>
      <c r="G101" s="65"/>
      <c r="H101" s="65"/>
      <c r="I101" s="65"/>
      <c r="J101" s="65"/>
      <c r="K101" s="66"/>
      <c r="L101" s="66"/>
      <c r="M101" s="66"/>
      <c r="N101" s="66"/>
      <c r="O101" s="66"/>
      <c r="P101" s="66"/>
      <c r="Q101" s="66"/>
      <c r="R101" s="66"/>
      <c r="S101" s="66"/>
      <c r="T101" s="66"/>
    </row>
    <row r="102" spans="1:20" ht="63">
      <c r="A102" s="242">
        <v>5</v>
      </c>
      <c r="B102" s="98" t="s">
        <v>1130</v>
      </c>
      <c r="C102" s="97" t="s">
        <v>94</v>
      </c>
      <c r="D102" s="97">
        <v>0.5</v>
      </c>
      <c r="E102" s="349" t="s">
        <v>1131</v>
      </c>
      <c r="F102" s="329"/>
      <c r="G102" s="65"/>
      <c r="H102" s="65"/>
      <c r="I102" s="65"/>
      <c r="J102" s="65"/>
      <c r="K102" s="66"/>
      <c r="L102" s="66"/>
      <c r="M102" s="66"/>
      <c r="N102" s="66"/>
      <c r="O102" s="66"/>
      <c r="P102" s="66"/>
      <c r="Q102" s="66"/>
      <c r="R102" s="66"/>
      <c r="S102" s="66"/>
      <c r="T102" s="66"/>
    </row>
    <row r="103" spans="1:20" ht="63">
      <c r="A103" s="242">
        <v>6</v>
      </c>
      <c r="B103" s="98" t="s">
        <v>1159</v>
      </c>
      <c r="C103" s="97" t="s">
        <v>101</v>
      </c>
      <c r="D103" s="97">
        <v>4</v>
      </c>
      <c r="E103" s="349" t="s">
        <v>1133</v>
      </c>
      <c r="F103" s="329"/>
      <c r="G103" s="65"/>
      <c r="H103" s="65"/>
      <c r="I103" s="65"/>
      <c r="J103" s="65"/>
      <c r="K103" s="66"/>
      <c r="L103" s="66"/>
      <c r="M103" s="66"/>
      <c r="N103" s="66"/>
      <c r="O103" s="66"/>
      <c r="P103" s="66"/>
      <c r="Q103" s="66"/>
      <c r="R103" s="66"/>
      <c r="S103" s="66"/>
      <c r="T103" s="66"/>
    </row>
    <row r="104" spans="1:20" ht="63">
      <c r="A104" s="242">
        <v>7</v>
      </c>
      <c r="B104" s="98" t="s">
        <v>1132</v>
      </c>
      <c r="C104" s="97" t="s">
        <v>102</v>
      </c>
      <c r="D104" s="97">
        <v>3.2</v>
      </c>
      <c r="E104" s="349" t="s">
        <v>1133</v>
      </c>
      <c r="F104" s="329"/>
      <c r="G104" s="65"/>
      <c r="H104" s="65"/>
      <c r="I104" s="65"/>
      <c r="J104" s="65"/>
      <c r="K104" s="66"/>
      <c r="L104" s="66"/>
      <c r="M104" s="66"/>
      <c r="N104" s="66"/>
      <c r="O104" s="66"/>
      <c r="P104" s="66"/>
      <c r="Q104" s="66"/>
      <c r="R104" s="66"/>
      <c r="S104" s="66"/>
      <c r="T104" s="66"/>
    </row>
    <row r="105" spans="1:20" ht="94.5">
      <c r="A105" s="242">
        <v>8</v>
      </c>
      <c r="B105" s="98" t="s">
        <v>1135</v>
      </c>
      <c r="C105" s="97" t="s">
        <v>102</v>
      </c>
      <c r="D105" s="97">
        <v>3</v>
      </c>
      <c r="E105" s="349" t="s">
        <v>1160</v>
      </c>
      <c r="F105" s="329"/>
      <c r="G105" s="65"/>
      <c r="H105" s="65"/>
      <c r="I105" s="65"/>
      <c r="J105" s="65"/>
      <c r="K105" s="66"/>
      <c r="L105" s="66"/>
      <c r="M105" s="66"/>
      <c r="N105" s="66"/>
      <c r="O105" s="66"/>
      <c r="P105" s="66"/>
      <c r="Q105" s="66"/>
      <c r="R105" s="66"/>
      <c r="S105" s="66"/>
      <c r="T105" s="66"/>
    </row>
    <row r="106" spans="1:20" ht="63">
      <c r="A106" s="242">
        <v>9</v>
      </c>
      <c r="B106" s="98" t="s">
        <v>1138</v>
      </c>
      <c r="C106" s="97" t="s">
        <v>105</v>
      </c>
      <c r="D106" s="97">
        <v>2</v>
      </c>
      <c r="E106" s="349" t="s">
        <v>1133</v>
      </c>
      <c r="F106" s="329"/>
      <c r="G106" s="65"/>
      <c r="H106" s="65"/>
      <c r="I106" s="65"/>
      <c r="J106" s="65"/>
      <c r="K106" s="66"/>
      <c r="L106" s="66"/>
      <c r="M106" s="66"/>
      <c r="N106" s="66"/>
      <c r="O106" s="66"/>
      <c r="P106" s="66"/>
      <c r="Q106" s="66"/>
      <c r="R106" s="66"/>
      <c r="S106" s="66"/>
      <c r="T106" s="66"/>
    </row>
    <row r="107" spans="1:20" ht="47.25">
      <c r="A107" s="242">
        <v>10</v>
      </c>
      <c r="B107" s="98" t="s">
        <v>1139</v>
      </c>
      <c r="C107" s="97" t="s">
        <v>105</v>
      </c>
      <c r="D107" s="97">
        <v>1</v>
      </c>
      <c r="E107" s="349" t="s">
        <v>1140</v>
      </c>
      <c r="F107" s="329"/>
      <c r="G107" s="65"/>
      <c r="H107" s="65"/>
      <c r="I107" s="65"/>
      <c r="J107" s="65"/>
      <c r="K107" s="66"/>
      <c r="L107" s="66"/>
      <c r="M107" s="66"/>
      <c r="N107" s="66"/>
      <c r="O107" s="66"/>
      <c r="P107" s="66"/>
      <c r="Q107" s="66"/>
      <c r="R107" s="66"/>
      <c r="S107" s="66"/>
      <c r="T107" s="66"/>
    </row>
    <row r="108" spans="1:20" ht="63">
      <c r="A108" s="242">
        <v>11</v>
      </c>
      <c r="B108" s="98" t="s">
        <v>1141</v>
      </c>
      <c r="C108" s="97" t="s">
        <v>105</v>
      </c>
      <c r="D108" s="97">
        <v>2</v>
      </c>
      <c r="E108" s="349" t="s">
        <v>503</v>
      </c>
      <c r="F108" s="329"/>
      <c r="G108" s="65"/>
      <c r="H108" s="65"/>
      <c r="I108" s="65"/>
      <c r="J108" s="65"/>
      <c r="K108" s="66"/>
      <c r="L108" s="66"/>
      <c r="M108" s="66"/>
      <c r="N108" s="66"/>
      <c r="O108" s="66"/>
      <c r="P108" s="66"/>
      <c r="Q108" s="66"/>
      <c r="R108" s="66"/>
      <c r="S108" s="66"/>
      <c r="T108" s="66"/>
    </row>
    <row r="109" spans="1:20" ht="63">
      <c r="A109" s="242">
        <v>12</v>
      </c>
      <c r="B109" s="98" t="s">
        <v>1142</v>
      </c>
      <c r="C109" s="97" t="s">
        <v>105</v>
      </c>
      <c r="D109" s="97">
        <v>3</v>
      </c>
      <c r="E109" s="349" t="s">
        <v>1143</v>
      </c>
      <c r="F109" s="329"/>
      <c r="G109" s="65"/>
      <c r="H109" s="65"/>
      <c r="I109" s="65"/>
      <c r="J109" s="65"/>
      <c r="K109" s="66"/>
      <c r="L109" s="66"/>
      <c r="M109" s="66"/>
      <c r="N109" s="66"/>
      <c r="O109" s="66"/>
      <c r="P109" s="66"/>
      <c r="Q109" s="66"/>
      <c r="R109" s="66"/>
      <c r="S109" s="66"/>
      <c r="T109" s="66"/>
    </row>
    <row r="110" spans="1:20" ht="78.75">
      <c r="A110" s="242">
        <v>13</v>
      </c>
      <c r="B110" s="98" t="s">
        <v>1144</v>
      </c>
      <c r="C110" s="97" t="s">
        <v>105</v>
      </c>
      <c r="D110" s="97">
        <v>1</v>
      </c>
      <c r="E110" s="349" t="s">
        <v>1161</v>
      </c>
      <c r="F110" s="329"/>
      <c r="G110" s="65"/>
      <c r="H110" s="65"/>
      <c r="I110" s="65"/>
      <c r="J110" s="65"/>
      <c r="K110" s="66"/>
      <c r="L110" s="66"/>
      <c r="M110" s="66"/>
      <c r="N110" s="66"/>
      <c r="O110" s="66"/>
      <c r="P110" s="66"/>
      <c r="Q110" s="66"/>
      <c r="R110" s="66"/>
      <c r="S110" s="66"/>
      <c r="T110" s="66"/>
    </row>
    <row r="111" spans="1:20" ht="47.25">
      <c r="A111" s="242">
        <v>14</v>
      </c>
      <c r="B111" s="98" t="s">
        <v>1153</v>
      </c>
      <c r="C111" s="97" t="s">
        <v>110</v>
      </c>
      <c r="D111" s="97">
        <v>1.4</v>
      </c>
      <c r="E111" s="349" t="s">
        <v>1154</v>
      </c>
      <c r="F111" s="329"/>
      <c r="G111" s="65"/>
      <c r="H111" s="65"/>
      <c r="I111" s="65"/>
      <c r="J111" s="65"/>
      <c r="K111" s="66"/>
      <c r="L111" s="66"/>
      <c r="M111" s="66"/>
      <c r="N111" s="66"/>
      <c r="O111" s="66"/>
      <c r="P111" s="66"/>
      <c r="Q111" s="66"/>
      <c r="R111" s="66"/>
      <c r="S111" s="66"/>
      <c r="T111" s="66"/>
    </row>
    <row r="112" spans="1:20" ht="78.75">
      <c r="A112" s="242">
        <v>15</v>
      </c>
      <c r="B112" s="98" t="s">
        <v>1489</v>
      </c>
      <c r="C112" s="97" t="s">
        <v>1149</v>
      </c>
      <c r="D112" s="97">
        <v>1.74</v>
      </c>
      <c r="E112" s="349" t="s">
        <v>1490</v>
      </c>
      <c r="F112" s="329"/>
      <c r="G112" s="65"/>
      <c r="H112" s="65"/>
      <c r="I112" s="65"/>
      <c r="J112" s="65"/>
      <c r="K112" s="66"/>
      <c r="L112" s="66"/>
      <c r="M112" s="66"/>
      <c r="N112" s="66"/>
      <c r="O112" s="66"/>
      <c r="P112" s="66"/>
      <c r="Q112" s="66"/>
      <c r="R112" s="66"/>
      <c r="S112" s="66"/>
      <c r="T112" s="66"/>
    </row>
    <row r="113" spans="1:33" ht="47.25">
      <c r="A113" s="242">
        <v>16</v>
      </c>
      <c r="B113" s="98" t="s">
        <v>1162</v>
      </c>
      <c r="C113" s="97" t="s">
        <v>116</v>
      </c>
      <c r="D113" s="97">
        <v>1.79</v>
      </c>
      <c r="E113" s="349" t="s">
        <v>1163</v>
      </c>
      <c r="F113" s="329"/>
      <c r="G113" s="65"/>
      <c r="H113" s="65"/>
      <c r="I113" s="65"/>
      <c r="J113" s="65"/>
      <c r="K113" s="66"/>
      <c r="L113" s="66"/>
      <c r="M113" s="66"/>
      <c r="N113" s="66"/>
      <c r="O113" s="66"/>
      <c r="P113" s="66"/>
      <c r="Q113" s="66"/>
      <c r="R113" s="66"/>
      <c r="S113" s="66"/>
      <c r="T113" s="66"/>
    </row>
    <row r="114" spans="1:33" ht="94.5">
      <c r="A114" s="242">
        <v>17</v>
      </c>
      <c r="B114" s="98" t="s">
        <v>268</v>
      </c>
      <c r="C114" s="97" t="s">
        <v>110</v>
      </c>
      <c r="D114" s="97">
        <v>0.53600000000000003</v>
      </c>
      <c r="E114" s="98" t="s">
        <v>1491</v>
      </c>
      <c r="F114" s="329"/>
      <c r="G114" s="65"/>
      <c r="H114" s="65"/>
      <c r="I114" s="65"/>
      <c r="J114" s="65"/>
      <c r="K114" s="66"/>
      <c r="L114" s="66"/>
      <c r="M114" s="66"/>
      <c r="N114" s="66"/>
      <c r="O114" s="66"/>
      <c r="P114" s="66"/>
      <c r="Q114" s="66"/>
      <c r="R114" s="66"/>
      <c r="S114" s="66"/>
      <c r="T114" s="66"/>
    </row>
    <row r="115" spans="1:33" ht="110.25">
      <c r="A115" s="242">
        <v>18</v>
      </c>
      <c r="B115" s="98" t="s">
        <v>1164</v>
      </c>
      <c r="C115" s="97" t="s">
        <v>116</v>
      </c>
      <c r="D115" s="97">
        <v>1</v>
      </c>
      <c r="E115" s="349" t="s">
        <v>1165</v>
      </c>
      <c r="F115" s="329"/>
      <c r="G115" s="65"/>
      <c r="H115" s="65"/>
      <c r="I115" s="65"/>
      <c r="J115" s="65"/>
      <c r="K115" s="66"/>
      <c r="L115" s="66"/>
      <c r="M115" s="66"/>
      <c r="N115" s="66"/>
      <c r="O115" s="66"/>
      <c r="P115" s="66"/>
      <c r="Q115" s="66"/>
      <c r="R115" s="66"/>
      <c r="S115" s="66"/>
      <c r="T115" s="66"/>
    </row>
    <row r="116" spans="1:33" ht="110.25">
      <c r="A116" s="242">
        <v>19</v>
      </c>
      <c r="B116" s="98" t="s">
        <v>1150</v>
      </c>
      <c r="C116" s="97" t="s">
        <v>1151</v>
      </c>
      <c r="D116" s="97">
        <v>2.77</v>
      </c>
      <c r="E116" s="349" t="s">
        <v>1152</v>
      </c>
      <c r="F116" s="329"/>
      <c r="G116" s="65"/>
      <c r="H116" s="65"/>
      <c r="I116" s="65"/>
      <c r="J116" s="65"/>
      <c r="K116" s="66"/>
      <c r="L116" s="66"/>
      <c r="M116" s="66"/>
      <c r="N116" s="66"/>
      <c r="O116" s="66"/>
      <c r="P116" s="66"/>
      <c r="Q116" s="66"/>
      <c r="R116" s="66"/>
      <c r="S116" s="66"/>
      <c r="T116" s="66"/>
    </row>
    <row r="117" spans="1:33" ht="94.5">
      <c r="A117" s="242">
        <v>20</v>
      </c>
      <c r="B117" s="98" t="s">
        <v>1155</v>
      </c>
      <c r="C117" s="97" t="s">
        <v>116</v>
      </c>
      <c r="D117" s="97">
        <v>0.2</v>
      </c>
      <c r="E117" s="98" t="s">
        <v>1569</v>
      </c>
      <c r="F117" s="329"/>
      <c r="G117" s="65"/>
      <c r="H117" s="65"/>
      <c r="I117" s="65"/>
      <c r="J117" s="65"/>
      <c r="K117" s="66"/>
      <c r="L117" s="66"/>
      <c r="M117" s="66"/>
      <c r="N117" s="66"/>
      <c r="O117" s="66"/>
      <c r="P117" s="66"/>
      <c r="Q117" s="66"/>
      <c r="R117" s="66"/>
      <c r="S117" s="66"/>
      <c r="T117" s="66"/>
    </row>
    <row r="118" spans="1:33" s="71" customFormat="1" ht="141.75">
      <c r="A118" s="242">
        <v>21</v>
      </c>
      <c r="B118" s="98" t="s">
        <v>1166</v>
      </c>
      <c r="C118" s="97" t="s">
        <v>84</v>
      </c>
      <c r="D118" s="97">
        <v>0.22</v>
      </c>
      <c r="E118" s="98" t="s">
        <v>1492</v>
      </c>
      <c r="F118" s="350"/>
      <c r="G118" s="68"/>
      <c r="H118" s="68"/>
      <c r="I118" s="68"/>
      <c r="J118" s="68"/>
      <c r="K118" s="69"/>
      <c r="L118" s="69"/>
      <c r="M118" s="69"/>
      <c r="N118" s="69"/>
      <c r="O118" s="69"/>
      <c r="P118" s="69"/>
      <c r="Q118" s="69"/>
      <c r="R118" s="69"/>
      <c r="S118" s="69"/>
      <c r="T118" s="69"/>
      <c r="U118" s="70"/>
      <c r="V118" s="70"/>
      <c r="W118" s="70"/>
      <c r="X118" s="70"/>
      <c r="Y118" s="70"/>
      <c r="Z118" s="70"/>
      <c r="AA118" s="70"/>
      <c r="AB118" s="70"/>
      <c r="AC118" s="70"/>
      <c r="AD118" s="70"/>
      <c r="AE118" s="70"/>
      <c r="AF118" s="70"/>
      <c r="AG118" s="70"/>
    </row>
    <row r="119" spans="1:33" s="71" customFormat="1" ht="15.75">
      <c r="A119" s="319" t="s">
        <v>133</v>
      </c>
      <c r="B119" s="203" t="s">
        <v>134</v>
      </c>
      <c r="C119" s="96"/>
      <c r="D119" s="244">
        <f>SUM(D120:D142)</f>
        <v>30.330000000000005</v>
      </c>
      <c r="E119" s="238"/>
      <c r="F119" s="350"/>
      <c r="G119" s="68"/>
      <c r="H119" s="68"/>
      <c r="I119" s="68"/>
      <c r="J119" s="68"/>
      <c r="K119" s="69"/>
      <c r="L119" s="69"/>
      <c r="M119" s="69"/>
      <c r="N119" s="69"/>
      <c r="O119" s="69"/>
      <c r="P119" s="69"/>
      <c r="Q119" s="69"/>
      <c r="R119" s="69"/>
      <c r="S119" s="69"/>
      <c r="T119" s="69"/>
      <c r="U119" s="70"/>
      <c r="V119" s="70"/>
      <c r="W119" s="70"/>
      <c r="X119" s="70"/>
      <c r="Y119" s="70"/>
      <c r="Z119" s="70"/>
      <c r="AA119" s="70"/>
      <c r="AB119" s="70"/>
      <c r="AC119" s="70"/>
      <c r="AD119" s="70"/>
      <c r="AE119" s="70"/>
      <c r="AF119" s="70"/>
      <c r="AG119" s="70"/>
    </row>
    <row r="120" spans="1:33" s="71" customFormat="1" ht="63">
      <c r="A120" s="242">
        <v>1</v>
      </c>
      <c r="B120" s="120" t="s">
        <v>952</v>
      </c>
      <c r="C120" s="96" t="s">
        <v>135</v>
      </c>
      <c r="D120" s="231">
        <v>1</v>
      </c>
      <c r="E120" s="105" t="s">
        <v>1493</v>
      </c>
      <c r="F120" s="350"/>
      <c r="G120" s="68"/>
      <c r="H120" s="68"/>
      <c r="I120" s="68"/>
      <c r="J120" s="68"/>
      <c r="K120" s="69"/>
      <c r="L120" s="69"/>
      <c r="M120" s="69"/>
      <c r="N120" s="69"/>
      <c r="O120" s="69"/>
      <c r="P120" s="69"/>
      <c r="Q120" s="69"/>
      <c r="R120" s="69"/>
      <c r="S120" s="69"/>
      <c r="T120" s="69"/>
      <c r="U120" s="70"/>
      <c r="V120" s="70"/>
      <c r="W120" s="70"/>
      <c r="X120" s="70"/>
      <c r="Y120" s="70"/>
      <c r="Z120" s="70"/>
      <c r="AA120" s="70"/>
      <c r="AB120" s="70"/>
      <c r="AC120" s="70"/>
      <c r="AD120" s="70"/>
      <c r="AE120" s="70"/>
      <c r="AF120" s="70"/>
      <c r="AG120" s="70"/>
    </row>
    <row r="121" spans="1:33" s="71" customFormat="1" ht="94.5">
      <c r="A121" s="242">
        <v>2</v>
      </c>
      <c r="B121" s="120" t="s">
        <v>953</v>
      </c>
      <c r="C121" s="96" t="s">
        <v>954</v>
      </c>
      <c r="D121" s="231">
        <v>1.1000000000000001</v>
      </c>
      <c r="E121" s="105" t="s">
        <v>977</v>
      </c>
      <c r="F121" s="350"/>
      <c r="G121" s="68"/>
      <c r="H121" s="68"/>
      <c r="I121" s="68"/>
      <c r="J121" s="68"/>
      <c r="K121" s="69"/>
      <c r="L121" s="69"/>
      <c r="M121" s="69"/>
      <c r="N121" s="69"/>
      <c r="O121" s="69"/>
      <c r="P121" s="69"/>
      <c r="Q121" s="69"/>
      <c r="R121" s="69"/>
      <c r="S121" s="69"/>
      <c r="T121" s="69"/>
      <c r="U121" s="70"/>
      <c r="V121" s="70"/>
      <c r="W121" s="70"/>
      <c r="X121" s="70"/>
      <c r="Y121" s="70"/>
      <c r="Z121" s="70"/>
      <c r="AA121" s="70"/>
      <c r="AB121" s="70"/>
      <c r="AC121" s="70"/>
      <c r="AD121" s="70"/>
      <c r="AE121" s="70"/>
      <c r="AF121" s="70"/>
      <c r="AG121" s="70"/>
    </row>
    <row r="122" spans="1:33" s="71" customFormat="1" ht="94.5">
      <c r="A122" s="242">
        <v>3</v>
      </c>
      <c r="B122" s="120" t="s">
        <v>955</v>
      </c>
      <c r="C122" s="96" t="s">
        <v>956</v>
      </c>
      <c r="D122" s="231">
        <v>3.8</v>
      </c>
      <c r="E122" s="105" t="s">
        <v>977</v>
      </c>
      <c r="F122" s="350"/>
      <c r="G122" s="68"/>
      <c r="H122" s="68"/>
      <c r="I122" s="68"/>
      <c r="J122" s="68"/>
      <c r="K122" s="69"/>
      <c r="L122" s="69"/>
      <c r="M122" s="69"/>
      <c r="N122" s="69"/>
      <c r="O122" s="69"/>
      <c r="P122" s="69"/>
      <c r="Q122" s="69"/>
      <c r="R122" s="69"/>
      <c r="S122" s="69"/>
      <c r="T122" s="69"/>
      <c r="U122" s="70"/>
      <c r="V122" s="70"/>
      <c r="W122" s="70"/>
      <c r="X122" s="70"/>
      <c r="Y122" s="70"/>
      <c r="Z122" s="70"/>
      <c r="AA122" s="70"/>
      <c r="AB122" s="70"/>
      <c r="AC122" s="70"/>
      <c r="AD122" s="70"/>
      <c r="AE122" s="70"/>
      <c r="AF122" s="70"/>
      <c r="AG122" s="70"/>
    </row>
    <row r="123" spans="1:33" s="71" customFormat="1" ht="94.5">
      <c r="A123" s="242">
        <v>4</v>
      </c>
      <c r="B123" s="120" t="s">
        <v>957</v>
      </c>
      <c r="C123" s="96" t="s">
        <v>135</v>
      </c>
      <c r="D123" s="231">
        <v>0.5</v>
      </c>
      <c r="E123" s="105" t="s">
        <v>977</v>
      </c>
      <c r="F123" s="350"/>
      <c r="G123" s="68"/>
      <c r="H123" s="68"/>
      <c r="I123" s="68"/>
      <c r="J123" s="68"/>
      <c r="K123" s="69"/>
      <c r="L123" s="69"/>
      <c r="M123" s="69"/>
      <c r="N123" s="69"/>
      <c r="O123" s="69"/>
      <c r="P123" s="69"/>
      <c r="Q123" s="69"/>
      <c r="R123" s="69"/>
      <c r="S123" s="69"/>
      <c r="T123" s="69"/>
      <c r="U123" s="70"/>
      <c r="V123" s="70"/>
      <c r="W123" s="70"/>
      <c r="X123" s="70"/>
      <c r="Y123" s="70"/>
      <c r="Z123" s="70"/>
      <c r="AA123" s="70"/>
      <c r="AB123" s="70"/>
      <c r="AC123" s="70"/>
      <c r="AD123" s="70"/>
      <c r="AE123" s="70"/>
      <c r="AF123" s="70"/>
      <c r="AG123" s="70"/>
    </row>
    <row r="124" spans="1:33" s="71" customFormat="1" ht="94.5">
      <c r="A124" s="242">
        <v>5</v>
      </c>
      <c r="B124" s="120" t="s">
        <v>958</v>
      </c>
      <c r="C124" s="96" t="s">
        <v>147</v>
      </c>
      <c r="D124" s="231">
        <v>1.5</v>
      </c>
      <c r="E124" s="105" t="s">
        <v>977</v>
      </c>
      <c r="F124" s="350"/>
      <c r="G124" s="68"/>
      <c r="H124" s="68"/>
      <c r="I124" s="68"/>
      <c r="J124" s="68"/>
      <c r="K124" s="69"/>
      <c r="L124" s="69"/>
      <c r="M124" s="69"/>
      <c r="N124" s="69"/>
      <c r="O124" s="69"/>
      <c r="P124" s="69"/>
      <c r="Q124" s="69"/>
      <c r="R124" s="69"/>
      <c r="S124" s="69"/>
      <c r="T124" s="69"/>
      <c r="U124" s="70"/>
      <c r="V124" s="70"/>
      <c r="W124" s="70"/>
      <c r="X124" s="70"/>
      <c r="Y124" s="70"/>
      <c r="Z124" s="70"/>
      <c r="AA124" s="70"/>
      <c r="AB124" s="70"/>
      <c r="AC124" s="70"/>
      <c r="AD124" s="70"/>
      <c r="AE124" s="70"/>
      <c r="AF124" s="70"/>
      <c r="AG124" s="70"/>
    </row>
    <row r="125" spans="1:33" s="71" customFormat="1" ht="94.5">
      <c r="A125" s="242">
        <v>6</v>
      </c>
      <c r="B125" s="120" t="s">
        <v>959</v>
      </c>
      <c r="C125" s="96" t="s">
        <v>156</v>
      </c>
      <c r="D125" s="231">
        <v>1.9</v>
      </c>
      <c r="E125" s="105" t="s">
        <v>978</v>
      </c>
      <c r="F125" s="350"/>
      <c r="G125" s="68"/>
      <c r="H125" s="68"/>
      <c r="I125" s="68"/>
      <c r="J125" s="68"/>
      <c r="K125" s="69"/>
      <c r="L125" s="69"/>
      <c r="M125" s="69"/>
      <c r="N125" s="69"/>
      <c r="O125" s="69"/>
      <c r="P125" s="69"/>
      <c r="Q125" s="69"/>
      <c r="R125" s="69"/>
      <c r="S125" s="69"/>
      <c r="T125" s="69"/>
      <c r="U125" s="70"/>
      <c r="V125" s="70"/>
      <c r="W125" s="70"/>
      <c r="X125" s="70"/>
      <c r="Y125" s="70"/>
      <c r="Z125" s="70"/>
      <c r="AA125" s="70"/>
      <c r="AB125" s="70"/>
      <c r="AC125" s="70"/>
      <c r="AD125" s="70"/>
      <c r="AE125" s="70"/>
      <c r="AF125" s="70"/>
      <c r="AG125" s="70"/>
    </row>
    <row r="126" spans="1:33" s="71" customFormat="1" ht="94.5">
      <c r="A126" s="242">
        <v>7</v>
      </c>
      <c r="B126" s="120" t="s">
        <v>960</v>
      </c>
      <c r="C126" s="96" t="s">
        <v>142</v>
      </c>
      <c r="D126" s="231">
        <v>1.92</v>
      </c>
      <c r="E126" s="105" t="s">
        <v>977</v>
      </c>
      <c r="F126" s="350"/>
      <c r="G126" s="68"/>
      <c r="H126" s="68"/>
      <c r="I126" s="68"/>
      <c r="J126" s="68"/>
      <c r="K126" s="69"/>
      <c r="L126" s="69"/>
      <c r="M126" s="69"/>
      <c r="N126" s="69"/>
      <c r="O126" s="69"/>
      <c r="P126" s="69"/>
      <c r="Q126" s="69"/>
      <c r="R126" s="69"/>
      <c r="S126" s="69"/>
      <c r="T126" s="69"/>
      <c r="U126" s="70"/>
      <c r="V126" s="70"/>
      <c r="W126" s="70"/>
      <c r="X126" s="70"/>
      <c r="Y126" s="70"/>
      <c r="Z126" s="70"/>
      <c r="AA126" s="70"/>
      <c r="AB126" s="70"/>
      <c r="AC126" s="70"/>
      <c r="AD126" s="70"/>
      <c r="AE126" s="70"/>
      <c r="AF126" s="70"/>
      <c r="AG126" s="70"/>
    </row>
    <row r="127" spans="1:33" s="71" customFormat="1" ht="94.5">
      <c r="A127" s="242">
        <v>8</v>
      </c>
      <c r="B127" s="120" t="s">
        <v>961</v>
      </c>
      <c r="C127" s="96" t="s">
        <v>153</v>
      </c>
      <c r="D127" s="231">
        <v>1.5</v>
      </c>
      <c r="E127" s="105" t="s">
        <v>977</v>
      </c>
      <c r="F127" s="350"/>
      <c r="G127" s="68"/>
      <c r="H127" s="68"/>
      <c r="I127" s="68"/>
      <c r="J127" s="68"/>
      <c r="K127" s="69"/>
      <c r="L127" s="69"/>
      <c r="M127" s="69"/>
      <c r="N127" s="69"/>
      <c r="O127" s="69"/>
      <c r="P127" s="69"/>
      <c r="Q127" s="69"/>
      <c r="R127" s="69"/>
      <c r="S127" s="69"/>
      <c r="T127" s="69"/>
      <c r="U127" s="70"/>
      <c r="V127" s="70"/>
      <c r="W127" s="70"/>
      <c r="X127" s="70"/>
      <c r="Y127" s="70"/>
      <c r="Z127" s="70"/>
      <c r="AA127" s="70"/>
      <c r="AB127" s="70"/>
      <c r="AC127" s="70"/>
      <c r="AD127" s="70"/>
      <c r="AE127" s="70"/>
      <c r="AF127" s="70"/>
      <c r="AG127" s="70"/>
    </row>
    <row r="128" spans="1:33" s="71" customFormat="1" ht="94.5">
      <c r="A128" s="242">
        <v>9</v>
      </c>
      <c r="B128" s="120" t="s">
        <v>962</v>
      </c>
      <c r="C128" s="96" t="s">
        <v>142</v>
      </c>
      <c r="D128" s="231">
        <v>3.2</v>
      </c>
      <c r="E128" s="105" t="s">
        <v>977</v>
      </c>
      <c r="F128" s="350"/>
      <c r="G128" s="68"/>
      <c r="H128" s="68"/>
      <c r="I128" s="68"/>
      <c r="J128" s="68"/>
      <c r="K128" s="69"/>
      <c r="L128" s="69"/>
      <c r="M128" s="69"/>
      <c r="N128" s="69"/>
      <c r="O128" s="69"/>
      <c r="P128" s="69"/>
      <c r="Q128" s="69"/>
      <c r="R128" s="69"/>
      <c r="S128" s="69"/>
      <c r="T128" s="69"/>
      <c r="U128" s="70"/>
      <c r="V128" s="70"/>
      <c r="W128" s="70"/>
      <c r="X128" s="70"/>
      <c r="Y128" s="70"/>
      <c r="Z128" s="70"/>
      <c r="AA128" s="70"/>
      <c r="AB128" s="70"/>
      <c r="AC128" s="70"/>
      <c r="AD128" s="70"/>
      <c r="AE128" s="70"/>
      <c r="AF128" s="70"/>
      <c r="AG128" s="70"/>
    </row>
    <row r="129" spans="1:33" s="71" customFormat="1" ht="94.5">
      <c r="A129" s="242">
        <v>10</v>
      </c>
      <c r="B129" s="120" t="s">
        <v>963</v>
      </c>
      <c r="C129" s="96" t="s">
        <v>142</v>
      </c>
      <c r="D129" s="231">
        <v>2.5499999999999998</v>
      </c>
      <c r="E129" s="105" t="s">
        <v>977</v>
      </c>
      <c r="F129" s="350"/>
      <c r="G129" s="68"/>
      <c r="H129" s="68"/>
      <c r="I129" s="68"/>
      <c r="J129" s="68"/>
      <c r="K129" s="69"/>
      <c r="L129" s="69"/>
      <c r="M129" s="69"/>
      <c r="N129" s="69"/>
      <c r="O129" s="69"/>
      <c r="P129" s="69"/>
      <c r="Q129" s="69"/>
      <c r="R129" s="69"/>
      <c r="S129" s="69"/>
      <c r="T129" s="69"/>
      <c r="U129" s="70"/>
      <c r="V129" s="70"/>
      <c r="W129" s="70"/>
      <c r="X129" s="70"/>
      <c r="Y129" s="70"/>
      <c r="Z129" s="70"/>
      <c r="AA129" s="70"/>
      <c r="AB129" s="70"/>
      <c r="AC129" s="70"/>
      <c r="AD129" s="70"/>
      <c r="AE129" s="70"/>
      <c r="AF129" s="70"/>
      <c r="AG129" s="70"/>
    </row>
    <row r="130" spans="1:33" s="71" customFormat="1" ht="94.5">
      <c r="A130" s="242">
        <v>11</v>
      </c>
      <c r="B130" s="120" t="s">
        <v>964</v>
      </c>
      <c r="C130" s="96" t="s">
        <v>152</v>
      </c>
      <c r="D130" s="231">
        <v>2.2000000000000002</v>
      </c>
      <c r="E130" s="105" t="s">
        <v>1295</v>
      </c>
      <c r="F130" s="350"/>
      <c r="G130" s="68"/>
      <c r="H130" s="68"/>
      <c r="I130" s="68"/>
      <c r="J130" s="68"/>
      <c r="K130" s="69"/>
      <c r="L130" s="69"/>
      <c r="M130" s="69"/>
      <c r="N130" s="69"/>
      <c r="O130" s="69"/>
      <c r="P130" s="69"/>
      <c r="Q130" s="69"/>
      <c r="R130" s="69"/>
      <c r="S130" s="69"/>
      <c r="T130" s="69"/>
      <c r="U130" s="70"/>
      <c r="V130" s="70"/>
      <c r="W130" s="70"/>
      <c r="X130" s="70"/>
      <c r="Y130" s="70"/>
      <c r="Z130" s="70"/>
      <c r="AA130" s="70"/>
      <c r="AB130" s="70"/>
      <c r="AC130" s="70"/>
      <c r="AD130" s="70"/>
      <c r="AE130" s="70"/>
      <c r="AF130" s="70"/>
      <c r="AG130" s="70"/>
    </row>
    <row r="131" spans="1:33" s="71" customFormat="1" ht="94.5">
      <c r="A131" s="242">
        <v>12</v>
      </c>
      <c r="B131" s="120" t="s">
        <v>965</v>
      </c>
      <c r="C131" s="96" t="s">
        <v>145</v>
      </c>
      <c r="D131" s="231">
        <v>0.5</v>
      </c>
      <c r="E131" s="105" t="s">
        <v>979</v>
      </c>
      <c r="F131" s="350"/>
      <c r="G131" s="68"/>
      <c r="H131" s="68"/>
      <c r="I131" s="68"/>
      <c r="J131" s="68"/>
      <c r="K131" s="69"/>
      <c r="L131" s="69"/>
      <c r="M131" s="69"/>
      <c r="N131" s="69"/>
      <c r="O131" s="69"/>
      <c r="P131" s="69"/>
      <c r="Q131" s="69"/>
      <c r="R131" s="69"/>
      <c r="S131" s="69"/>
      <c r="T131" s="69"/>
      <c r="U131" s="70"/>
      <c r="V131" s="70"/>
      <c r="W131" s="70"/>
      <c r="X131" s="70"/>
      <c r="Y131" s="70"/>
      <c r="Z131" s="70"/>
      <c r="AA131" s="70"/>
      <c r="AB131" s="70"/>
      <c r="AC131" s="70"/>
      <c r="AD131" s="70"/>
      <c r="AE131" s="70"/>
      <c r="AF131" s="70"/>
      <c r="AG131" s="70"/>
    </row>
    <row r="132" spans="1:33" s="71" customFormat="1" ht="94.5">
      <c r="A132" s="242">
        <v>13</v>
      </c>
      <c r="B132" s="120" t="s">
        <v>966</v>
      </c>
      <c r="C132" s="96" t="s">
        <v>147</v>
      </c>
      <c r="D132" s="231">
        <v>0.6</v>
      </c>
      <c r="E132" s="105" t="s">
        <v>979</v>
      </c>
      <c r="F132" s="350"/>
      <c r="G132" s="68"/>
      <c r="H132" s="68"/>
      <c r="I132" s="68"/>
      <c r="J132" s="68"/>
      <c r="K132" s="69"/>
      <c r="L132" s="69"/>
      <c r="M132" s="69"/>
      <c r="N132" s="69"/>
      <c r="O132" s="69"/>
      <c r="P132" s="69"/>
      <c r="Q132" s="69"/>
      <c r="R132" s="69"/>
      <c r="S132" s="69"/>
      <c r="T132" s="69"/>
      <c r="U132" s="70"/>
      <c r="V132" s="70"/>
      <c r="W132" s="70"/>
      <c r="X132" s="70"/>
      <c r="Y132" s="70"/>
      <c r="Z132" s="70"/>
      <c r="AA132" s="70"/>
      <c r="AB132" s="70"/>
      <c r="AC132" s="70"/>
      <c r="AD132" s="70"/>
      <c r="AE132" s="70"/>
      <c r="AF132" s="70"/>
      <c r="AG132" s="70"/>
    </row>
    <row r="133" spans="1:33" s="71" customFormat="1" ht="94.5">
      <c r="A133" s="242">
        <v>14</v>
      </c>
      <c r="B133" s="120" t="s">
        <v>967</v>
      </c>
      <c r="C133" s="96" t="s">
        <v>136</v>
      </c>
      <c r="D133" s="231">
        <v>0.6</v>
      </c>
      <c r="E133" s="105" t="s">
        <v>979</v>
      </c>
      <c r="F133" s="350"/>
      <c r="G133" s="68"/>
      <c r="H133" s="68"/>
      <c r="I133" s="68"/>
      <c r="J133" s="68"/>
      <c r="K133" s="69"/>
      <c r="L133" s="69"/>
      <c r="M133" s="69"/>
      <c r="N133" s="69"/>
      <c r="O133" s="69"/>
      <c r="P133" s="69"/>
      <c r="Q133" s="69"/>
      <c r="R133" s="69"/>
      <c r="S133" s="69"/>
      <c r="T133" s="69"/>
      <c r="U133" s="70"/>
      <c r="V133" s="70"/>
      <c r="W133" s="70"/>
      <c r="X133" s="70"/>
      <c r="Y133" s="70"/>
      <c r="Z133" s="70"/>
      <c r="AA133" s="70"/>
      <c r="AB133" s="70"/>
      <c r="AC133" s="70"/>
      <c r="AD133" s="70"/>
      <c r="AE133" s="70"/>
      <c r="AF133" s="70"/>
      <c r="AG133" s="70"/>
    </row>
    <row r="134" spans="1:33" s="71" customFormat="1" ht="94.5">
      <c r="A134" s="242">
        <v>15</v>
      </c>
      <c r="B134" s="120" t="s">
        <v>968</v>
      </c>
      <c r="C134" s="96" t="s">
        <v>136</v>
      </c>
      <c r="D134" s="231">
        <v>0.6</v>
      </c>
      <c r="E134" s="105" t="s">
        <v>979</v>
      </c>
      <c r="F134" s="350"/>
      <c r="G134" s="68"/>
      <c r="H134" s="68"/>
      <c r="I134" s="68"/>
      <c r="J134" s="68"/>
      <c r="K134" s="69"/>
      <c r="L134" s="69"/>
      <c r="M134" s="69"/>
      <c r="N134" s="69"/>
      <c r="O134" s="69"/>
      <c r="P134" s="69"/>
      <c r="Q134" s="69"/>
      <c r="R134" s="69"/>
      <c r="S134" s="69"/>
      <c r="T134" s="69"/>
      <c r="U134" s="70"/>
      <c r="V134" s="70"/>
      <c r="W134" s="70"/>
      <c r="X134" s="70"/>
      <c r="Y134" s="70"/>
      <c r="Z134" s="70"/>
      <c r="AA134" s="70"/>
      <c r="AB134" s="70"/>
      <c r="AC134" s="70"/>
      <c r="AD134" s="70"/>
      <c r="AE134" s="70"/>
      <c r="AF134" s="70"/>
      <c r="AG134" s="70"/>
    </row>
    <row r="135" spans="1:33" s="71" customFormat="1" ht="63">
      <c r="A135" s="242">
        <v>16</v>
      </c>
      <c r="B135" s="120" t="s">
        <v>969</v>
      </c>
      <c r="C135" s="96" t="s">
        <v>136</v>
      </c>
      <c r="D135" s="231">
        <v>0.05</v>
      </c>
      <c r="E135" s="105" t="s">
        <v>980</v>
      </c>
      <c r="F135" s="350"/>
      <c r="G135" s="68"/>
      <c r="H135" s="68"/>
      <c r="I135" s="68"/>
      <c r="J135" s="68"/>
      <c r="K135" s="69"/>
      <c r="L135" s="69"/>
      <c r="M135" s="69"/>
      <c r="N135" s="69"/>
      <c r="O135" s="69"/>
      <c r="P135" s="69"/>
      <c r="Q135" s="69"/>
      <c r="R135" s="69"/>
      <c r="S135" s="69"/>
      <c r="T135" s="69"/>
      <c r="U135" s="70"/>
      <c r="V135" s="70"/>
      <c r="W135" s="70"/>
      <c r="X135" s="70"/>
      <c r="Y135" s="70"/>
      <c r="Z135" s="70"/>
      <c r="AA135" s="70"/>
      <c r="AB135" s="70"/>
      <c r="AC135" s="70"/>
      <c r="AD135" s="70"/>
      <c r="AE135" s="70"/>
      <c r="AF135" s="70"/>
      <c r="AG135" s="70"/>
    </row>
    <row r="136" spans="1:33" s="71" customFormat="1" ht="63">
      <c r="A136" s="242">
        <v>17</v>
      </c>
      <c r="B136" s="120" t="s">
        <v>970</v>
      </c>
      <c r="C136" s="96" t="s">
        <v>142</v>
      </c>
      <c r="D136" s="231">
        <v>0.62</v>
      </c>
      <c r="E136" s="105" t="s">
        <v>981</v>
      </c>
      <c r="F136" s="350"/>
      <c r="G136" s="68"/>
      <c r="H136" s="68"/>
      <c r="I136" s="68"/>
      <c r="J136" s="68"/>
      <c r="K136" s="69"/>
      <c r="L136" s="69"/>
      <c r="M136" s="69"/>
      <c r="N136" s="69"/>
      <c r="O136" s="69"/>
      <c r="P136" s="69"/>
      <c r="Q136" s="69"/>
      <c r="R136" s="69"/>
      <c r="S136" s="69"/>
      <c r="T136" s="69"/>
      <c r="U136" s="70"/>
      <c r="V136" s="70"/>
      <c r="W136" s="70"/>
      <c r="X136" s="70"/>
      <c r="Y136" s="70"/>
      <c r="Z136" s="70"/>
      <c r="AA136" s="70"/>
      <c r="AB136" s="70"/>
      <c r="AC136" s="70"/>
      <c r="AD136" s="70"/>
      <c r="AE136" s="70"/>
      <c r="AF136" s="70"/>
      <c r="AG136" s="70"/>
    </row>
    <row r="137" spans="1:33" s="71" customFormat="1" ht="94.5">
      <c r="A137" s="242">
        <v>18</v>
      </c>
      <c r="B137" s="120" t="s">
        <v>971</v>
      </c>
      <c r="C137" s="96" t="s">
        <v>155</v>
      </c>
      <c r="D137" s="231">
        <v>0.45</v>
      </c>
      <c r="E137" s="105" t="s">
        <v>979</v>
      </c>
      <c r="F137" s="350"/>
      <c r="G137" s="68"/>
      <c r="H137" s="68"/>
      <c r="I137" s="68"/>
      <c r="J137" s="68"/>
      <c r="K137" s="69"/>
      <c r="L137" s="69"/>
      <c r="M137" s="69"/>
      <c r="N137" s="69"/>
      <c r="O137" s="69"/>
      <c r="P137" s="69"/>
      <c r="Q137" s="69"/>
      <c r="R137" s="69"/>
      <c r="S137" s="69"/>
      <c r="T137" s="69"/>
      <c r="U137" s="70"/>
      <c r="V137" s="70"/>
      <c r="W137" s="70"/>
      <c r="X137" s="70"/>
      <c r="Y137" s="70"/>
      <c r="Z137" s="70"/>
      <c r="AA137" s="70"/>
      <c r="AB137" s="70"/>
      <c r="AC137" s="70"/>
      <c r="AD137" s="70"/>
      <c r="AE137" s="70"/>
      <c r="AF137" s="70"/>
      <c r="AG137" s="70"/>
    </row>
    <row r="138" spans="1:33" s="71" customFormat="1" ht="63">
      <c r="A138" s="242">
        <v>19</v>
      </c>
      <c r="B138" s="120" t="s">
        <v>972</v>
      </c>
      <c r="C138" s="96" t="s">
        <v>420</v>
      </c>
      <c r="D138" s="231">
        <v>0.2</v>
      </c>
      <c r="E138" s="105" t="s">
        <v>982</v>
      </c>
      <c r="F138" s="350"/>
      <c r="G138" s="68"/>
      <c r="H138" s="68"/>
      <c r="I138" s="68"/>
      <c r="J138" s="68"/>
      <c r="K138" s="69"/>
      <c r="L138" s="69"/>
      <c r="M138" s="69"/>
      <c r="N138" s="69"/>
      <c r="O138" s="69"/>
      <c r="P138" s="69"/>
      <c r="Q138" s="69"/>
      <c r="R138" s="69"/>
      <c r="S138" s="69"/>
      <c r="T138" s="69"/>
      <c r="U138" s="70"/>
      <c r="V138" s="70"/>
      <c r="W138" s="70"/>
      <c r="X138" s="70"/>
      <c r="Y138" s="70"/>
      <c r="Z138" s="70"/>
      <c r="AA138" s="70"/>
      <c r="AB138" s="70"/>
      <c r="AC138" s="70"/>
      <c r="AD138" s="70"/>
      <c r="AE138" s="70"/>
      <c r="AF138" s="70"/>
      <c r="AG138" s="70"/>
    </row>
    <row r="139" spans="1:33" s="71" customFormat="1" ht="63">
      <c r="A139" s="242">
        <v>20</v>
      </c>
      <c r="B139" s="120" t="s">
        <v>973</v>
      </c>
      <c r="C139" s="96" t="s">
        <v>425</v>
      </c>
      <c r="D139" s="231">
        <v>0.3</v>
      </c>
      <c r="E139" s="105" t="s">
        <v>983</v>
      </c>
      <c r="F139" s="350"/>
      <c r="G139" s="68"/>
      <c r="H139" s="68"/>
      <c r="I139" s="68"/>
      <c r="J139" s="68"/>
      <c r="K139" s="69"/>
      <c r="L139" s="69"/>
      <c r="M139" s="69"/>
      <c r="N139" s="69"/>
      <c r="O139" s="69"/>
      <c r="P139" s="69"/>
      <c r="Q139" s="69"/>
      <c r="R139" s="69"/>
      <c r="S139" s="69"/>
      <c r="T139" s="69"/>
      <c r="U139" s="70"/>
      <c r="V139" s="70"/>
      <c r="W139" s="70"/>
      <c r="X139" s="70"/>
      <c r="Y139" s="70"/>
      <c r="Z139" s="70"/>
      <c r="AA139" s="70"/>
      <c r="AB139" s="70"/>
      <c r="AC139" s="70"/>
      <c r="AD139" s="70"/>
      <c r="AE139" s="70"/>
      <c r="AF139" s="70"/>
      <c r="AG139" s="70"/>
    </row>
    <row r="140" spans="1:33" s="71" customFormat="1" ht="47.25">
      <c r="A140" s="242">
        <v>21</v>
      </c>
      <c r="B140" s="120" t="s">
        <v>974</v>
      </c>
      <c r="C140" s="96" t="s">
        <v>156</v>
      </c>
      <c r="D140" s="231">
        <v>0.2</v>
      </c>
      <c r="E140" s="105" t="s">
        <v>984</v>
      </c>
      <c r="F140" s="350"/>
      <c r="G140" s="68"/>
      <c r="H140" s="68"/>
      <c r="I140" s="68"/>
      <c r="J140" s="68"/>
      <c r="K140" s="69"/>
      <c r="L140" s="69"/>
      <c r="M140" s="69"/>
      <c r="N140" s="69"/>
      <c r="O140" s="69"/>
      <c r="P140" s="69"/>
      <c r="Q140" s="69"/>
      <c r="R140" s="69"/>
      <c r="S140" s="69"/>
      <c r="T140" s="69"/>
      <c r="U140" s="70"/>
      <c r="V140" s="70"/>
      <c r="W140" s="70"/>
      <c r="X140" s="70"/>
      <c r="Y140" s="70"/>
      <c r="Z140" s="70"/>
      <c r="AA140" s="70"/>
      <c r="AB140" s="70"/>
      <c r="AC140" s="70"/>
      <c r="AD140" s="70"/>
      <c r="AE140" s="70"/>
      <c r="AF140" s="70"/>
      <c r="AG140" s="70"/>
    </row>
    <row r="141" spans="1:33" s="71" customFormat="1" ht="47.25">
      <c r="A141" s="242">
        <v>22</v>
      </c>
      <c r="B141" s="351" t="s">
        <v>975</v>
      </c>
      <c r="C141" s="352" t="s">
        <v>425</v>
      </c>
      <c r="D141" s="353">
        <v>0.5</v>
      </c>
      <c r="E141" s="105" t="s">
        <v>985</v>
      </c>
      <c r="F141" s="350"/>
      <c r="G141" s="68"/>
      <c r="H141" s="68"/>
      <c r="I141" s="68"/>
      <c r="J141" s="68"/>
      <c r="K141" s="69"/>
      <c r="L141" s="69"/>
      <c r="M141" s="69"/>
      <c r="N141" s="69"/>
      <c r="O141" s="69"/>
      <c r="P141" s="69"/>
      <c r="Q141" s="69"/>
      <c r="R141" s="69"/>
      <c r="S141" s="69"/>
      <c r="T141" s="69"/>
      <c r="U141" s="70"/>
      <c r="V141" s="70"/>
      <c r="W141" s="70"/>
      <c r="X141" s="70"/>
      <c r="Y141" s="70"/>
      <c r="Z141" s="70"/>
      <c r="AA141" s="70"/>
      <c r="AB141" s="70"/>
      <c r="AC141" s="70"/>
      <c r="AD141" s="70"/>
      <c r="AE141" s="70"/>
      <c r="AF141" s="70"/>
      <c r="AG141" s="70"/>
    </row>
    <row r="142" spans="1:33" ht="141.75">
      <c r="A142" s="242">
        <v>23</v>
      </c>
      <c r="B142" s="105" t="s">
        <v>976</v>
      </c>
      <c r="C142" s="96" t="s">
        <v>423</v>
      </c>
      <c r="D142" s="353">
        <v>4.54</v>
      </c>
      <c r="E142" s="105" t="s">
        <v>998</v>
      </c>
      <c r="F142" s="329"/>
      <c r="G142" s="65"/>
      <c r="H142" s="65"/>
      <c r="I142" s="65"/>
      <c r="J142" s="65"/>
      <c r="K142" s="66"/>
      <c r="L142" s="66"/>
      <c r="M142" s="66"/>
      <c r="N142" s="66"/>
      <c r="O142" s="66"/>
      <c r="P142" s="66"/>
      <c r="Q142" s="66"/>
      <c r="R142" s="66"/>
      <c r="S142" s="66"/>
      <c r="T142" s="66"/>
    </row>
    <row r="143" spans="1:33" ht="18.75">
      <c r="A143" s="236" t="s">
        <v>159</v>
      </c>
      <c r="B143" s="203" t="s">
        <v>160</v>
      </c>
      <c r="C143" s="96"/>
      <c r="D143" s="321">
        <f>SUM(D144:D159)</f>
        <v>18.413</v>
      </c>
      <c r="E143" s="238"/>
      <c r="F143" s="329"/>
      <c r="G143" s="65"/>
      <c r="H143" s="65"/>
      <c r="I143" s="65"/>
      <c r="J143" s="65"/>
      <c r="K143" s="66"/>
      <c r="L143" s="66"/>
      <c r="M143" s="66"/>
      <c r="N143" s="66"/>
      <c r="O143" s="66"/>
      <c r="P143" s="66"/>
      <c r="Q143" s="66"/>
      <c r="R143" s="66"/>
      <c r="S143" s="66"/>
      <c r="T143" s="66"/>
    </row>
    <row r="144" spans="1:33" ht="126">
      <c r="A144" s="242">
        <v>1</v>
      </c>
      <c r="B144" s="120" t="s">
        <v>1032</v>
      </c>
      <c r="C144" s="96" t="s">
        <v>162</v>
      </c>
      <c r="D144" s="97">
        <v>0.5</v>
      </c>
      <c r="E144" s="98" t="s">
        <v>1461</v>
      </c>
      <c r="F144" s="329"/>
      <c r="G144" s="65"/>
      <c r="H144" s="65"/>
      <c r="I144" s="65"/>
      <c r="J144" s="65"/>
      <c r="K144" s="66"/>
      <c r="L144" s="66"/>
      <c r="M144" s="66"/>
      <c r="N144" s="66"/>
      <c r="O144" s="66"/>
      <c r="P144" s="66"/>
      <c r="Q144" s="66"/>
      <c r="R144" s="66"/>
      <c r="S144" s="66"/>
      <c r="T144" s="66"/>
    </row>
    <row r="145" spans="1:33" ht="110.25">
      <c r="A145" s="242">
        <v>2</v>
      </c>
      <c r="B145" s="120" t="s">
        <v>1033</v>
      </c>
      <c r="C145" s="97" t="s">
        <v>293</v>
      </c>
      <c r="D145" s="97">
        <v>1.42</v>
      </c>
      <c r="E145" s="98" t="s">
        <v>1034</v>
      </c>
      <c r="F145" s="329"/>
      <c r="G145" s="65"/>
      <c r="H145" s="65"/>
      <c r="I145" s="65"/>
      <c r="J145" s="65"/>
      <c r="K145" s="66"/>
      <c r="L145" s="66"/>
      <c r="M145" s="66"/>
      <c r="N145" s="66"/>
      <c r="O145" s="66"/>
      <c r="P145" s="66"/>
      <c r="Q145" s="66"/>
      <c r="R145" s="66"/>
      <c r="S145" s="66"/>
      <c r="T145" s="66"/>
    </row>
    <row r="146" spans="1:33" ht="78.75">
      <c r="A146" s="242">
        <v>3</v>
      </c>
      <c r="B146" s="95" t="s">
        <v>1035</v>
      </c>
      <c r="C146" s="96" t="s">
        <v>427</v>
      </c>
      <c r="D146" s="97">
        <v>0.01</v>
      </c>
      <c r="E146" s="98" t="s">
        <v>1036</v>
      </c>
      <c r="F146" s="329"/>
      <c r="G146" s="65"/>
      <c r="H146" s="65"/>
      <c r="I146" s="65"/>
      <c r="J146" s="65"/>
      <c r="K146" s="66"/>
      <c r="L146" s="66"/>
      <c r="M146" s="66"/>
      <c r="N146" s="66"/>
      <c r="O146" s="66"/>
      <c r="P146" s="66"/>
      <c r="Q146" s="66"/>
      <c r="R146" s="66"/>
      <c r="S146" s="66"/>
      <c r="T146" s="66"/>
    </row>
    <row r="147" spans="1:33" ht="126">
      <c r="A147" s="242">
        <v>4</v>
      </c>
      <c r="B147" s="95" t="s">
        <v>1037</v>
      </c>
      <c r="C147" s="97" t="s">
        <v>1038</v>
      </c>
      <c r="D147" s="97">
        <v>0.43</v>
      </c>
      <c r="E147" s="98" t="s">
        <v>1039</v>
      </c>
      <c r="F147" s="329"/>
      <c r="G147" s="65"/>
      <c r="H147" s="65"/>
      <c r="I147" s="65"/>
      <c r="J147" s="65"/>
      <c r="K147" s="66"/>
      <c r="L147" s="66"/>
      <c r="M147" s="66"/>
      <c r="N147" s="66"/>
      <c r="O147" s="66"/>
      <c r="P147" s="66"/>
      <c r="Q147" s="66"/>
      <c r="R147" s="66"/>
      <c r="S147" s="66"/>
      <c r="T147" s="66"/>
    </row>
    <row r="148" spans="1:33" ht="78.75">
      <c r="A148" s="242">
        <v>5</v>
      </c>
      <c r="B148" s="120" t="s">
        <v>1040</v>
      </c>
      <c r="C148" s="96" t="s">
        <v>292</v>
      </c>
      <c r="D148" s="97">
        <v>1.2</v>
      </c>
      <c r="E148" s="98" t="s">
        <v>1041</v>
      </c>
      <c r="F148" s="329"/>
      <c r="G148" s="65"/>
      <c r="H148" s="65"/>
      <c r="I148" s="65"/>
      <c r="J148" s="65"/>
      <c r="K148" s="66"/>
      <c r="L148" s="66"/>
      <c r="M148" s="66"/>
      <c r="N148" s="66"/>
      <c r="O148" s="66"/>
      <c r="P148" s="66"/>
      <c r="Q148" s="66"/>
      <c r="R148" s="66"/>
      <c r="S148" s="66"/>
      <c r="T148" s="66"/>
    </row>
    <row r="149" spans="1:33" ht="94.5">
      <c r="A149" s="242">
        <v>6</v>
      </c>
      <c r="B149" s="120" t="s">
        <v>1042</v>
      </c>
      <c r="C149" s="96" t="s">
        <v>292</v>
      </c>
      <c r="D149" s="97">
        <v>0.65</v>
      </c>
      <c r="E149" s="98" t="s">
        <v>1494</v>
      </c>
      <c r="F149" s="329"/>
      <c r="G149" s="65"/>
      <c r="H149" s="65"/>
      <c r="I149" s="65"/>
      <c r="J149" s="65"/>
      <c r="K149" s="66"/>
      <c r="L149" s="66"/>
      <c r="M149" s="66"/>
      <c r="N149" s="66"/>
      <c r="O149" s="66"/>
      <c r="P149" s="66"/>
      <c r="Q149" s="66"/>
      <c r="R149" s="66"/>
      <c r="S149" s="66"/>
      <c r="T149" s="66"/>
    </row>
    <row r="150" spans="1:33" ht="126">
      <c r="A150" s="242">
        <v>7</v>
      </c>
      <c r="B150" s="105" t="s">
        <v>1043</v>
      </c>
      <c r="C150" s="96" t="s">
        <v>171</v>
      </c>
      <c r="D150" s="97">
        <v>1.35</v>
      </c>
      <c r="E150" s="98" t="s">
        <v>1458</v>
      </c>
      <c r="F150" s="329"/>
      <c r="G150" s="65"/>
      <c r="H150" s="65"/>
      <c r="I150" s="65"/>
      <c r="J150" s="65"/>
      <c r="K150" s="66"/>
      <c r="L150" s="66"/>
      <c r="M150" s="66"/>
      <c r="N150" s="66"/>
      <c r="O150" s="66"/>
      <c r="P150" s="66"/>
      <c r="Q150" s="66"/>
      <c r="R150" s="66"/>
      <c r="S150" s="66"/>
      <c r="T150" s="66"/>
    </row>
    <row r="151" spans="1:33" ht="78.75">
      <c r="A151" s="242">
        <v>8</v>
      </c>
      <c r="B151" s="120" t="s">
        <v>1044</v>
      </c>
      <c r="C151" s="96" t="s">
        <v>171</v>
      </c>
      <c r="D151" s="250">
        <v>0.5</v>
      </c>
      <c r="E151" s="98" t="s">
        <v>1045</v>
      </c>
      <c r="F151" s="329"/>
      <c r="G151" s="65"/>
      <c r="H151" s="65"/>
      <c r="I151" s="65"/>
      <c r="J151" s="65"/>
      <c r="K151" s="66"/>
      <c r="L151" s="66"/>
      <c r="M151" s="66"/>
      <c r="N151" s="66"/>
      <c r="O151" s="66"/>
      <c r="P151" s="66"/>
      <c r="Q151" s="66"/>
      <c r="R151" s="66"/>
      <c r="S151" s="66"/>
      <c r="T151" s="66"/>
    </row>
    <row r="152" spans="1:33" ht="126">
      <c r="A152" s="386">
        <v>9</v>
      </c>
      <c r="B152" s="387" t="s">
        <v>1495</v>
      </c>
      <c r="C152" s="388" t="s">
        <v>162</v>
      </c>
      <c r="D152" s="388">
        <v>1.44</v>
      </c>
      <c r="E152" s="389" t="s">
        <v>1508</v>
      </c>
      <c r="F152" s="329"/>
      <c r="G152" s="65"/>
      <c r="H152" s="65"/>
      <c r="I152" s="65"/>
      <c r="J152" s="65"/>
      <c r="K152" s="66"/>
      <c r="L152" s="66"/>
      <c r="M152" s="66"/>
      <c r="N152" s="66"/>
      <c r="O152" s="66"/>
      <c r="P152" s="66"/>
      <c r="Q152" s="66"/>
      <c r="R152" s="66"/>
      <c r="S152" s="66"/>
      <c r="T152" s="66"/>
    </row>
    <row r="153" spans="1:33" ht="63">
      <c r="A153" s="242">
        <v>10</v>
      </c>
      <c r="B153" s="120" t="s">
        <v>1046</v>
      </c>
      <c r="C153" s="96" t="s">
        <v>171</v>
      </c>
      <c r="D153" s="250">
        <v>0.1</v>
      </c>
      <c r="E153" s="98" t="s">
        <v>1047</v>
      </c>
      <c r="F153" s="329"/>
      <c r="G153" s="65"/>
      <c r="H153" s="65"/>
      <c r="I153" s="65"/>
      <c r="J153" s="65"/>
      <c r="K153" s="66"/>
      <c r="L153" s="66"/>
      <c r="M153" s="66"/>
      <c r="N153" s="66"/>
      <c r="O153" s="66"/>
      <c r="P153" s="66"/>
      <c r="Q153" s="66"/>
      <c r="R153" s="66"/>
      <c r="S153" s="66"/>
      <c r="T153" s="66"/>
    </row>
    <row r="154" spans="1:33" ht="78.75">
      <c r="A154" s="242">
        <v>11</v>
      </c>
      <c r="B154" s="95" t="s">
        <v>1048</v>
      </c>
      <c r="C154" s="96" t="s">
        <v>165</v>
      </c>
      <c r="D154" s="97">
        <v>2</v>
      </c>
      <c r="E154" s="98" t="s">
        <v>1049</v>
      </c>
      <c r="F154" s="329"/>
      <c r="G154" s="65"/>
      <c r="H154" s="65"/>
      <c r="I154" s="65"/>
      <c r="J154" s="65"/>
      <c r="K154" s="66"/>
      <c r="L154" s="66"/>
      <c r="M154" s="66"/>
      <c r="N154" s="66"/>
      <c r="O154" s="66"/>
      <c r="P154" s="66"/>
      <c r="Q154" s="66"/>
      <c r="R154" s="66"/>
      <c r="S154" s="66"/>
      <c r="T154" s="66"/>
    </row>
    <row r="155" spans="1:33" ht="141.75">
      <c r="A155" s="242">
        <v>12</v>
      </c>
      <c r="B155" s="120" t="s">
        <v>1050</v>
      </c>
      <c r="C155" s="231" t="s">
        <v>288</v>
      </c>
      <c r="D155" s="248">
        <v>1.2999999999999999E-2</v>
      </c>
      <c r="E155" s="98" t="s">
        <v>1509</v>
      </c>
      <c r="F155" s="329"/>
      <c r="G155" s="65"/>
      <c r="H155" s="65"/>
      <c r="I155" s="65"/>
      <c r="J155" s="65"/>
      <c r="K155" s="66"/>
      <c r="L155" s="66"/>
      <c r="M155" s="66"/>
      <c r="N155" s="66"/>
      <c r="O155" s="66"/>
      <c r="P155" s="66"/>
      <c r="Q155" s="66"/>
      <c r="R155" s="66"/>
      <c r="S155" s="66"/>
      <c r="T155" s="66"/>
    </row>
    <row r="156" spans="1:33" ht="126">
      <c r="A156" s="242">
        <v>13</v>
      </c>
      <c r="B156" s="95" t="s">
        <v>1051</v>
      </c>
      <c r="C156" s="96" t="s">
        <v>427</v>
      </c>
      <c r="D156" s="97">
        <v>0.05</v>
      </c>
      <c r="E156" s="98" t="s">
        <v>1496</v>
      </c>
      <c r="F156" s="329"/>
      <c r="G156" s="65"/>
      <c r="H156" s="65"/>
      <c r="I156" s="65"/>
      <c r="J156" s="65"/>
      <c r="K156" s="66"/>
      <c r="L156" s="66"/>
      <c r="M156" s="66"/>
      <c r="N156" s="66"/>
      <c r="O156" s="66"/>
      <c r="P156" s="66"/>
      <c r="Q156" s="66"/>
      <c r="R156" s="66"/>
      <c r="S156" s="66"/>
      <c r="T156" s="66"/>
    </row>
    <row r="157" spans="1:33" s="200" customFormat="1" ht="78.75">
      <c r="A157" s="242">
        <v>14</v>
      </c>
      <c r="B157" s="120" t="s">
        <v>1052</v>
      </c>
      <c r="C157" s="231" t="s">
        <v>288</v>
      </c>
      <c r="D157" s="248">
        <v>1</v>
      </c>
      <c r="E157" s="98" t="s">
        <v>1497</v>
      </c>
      <c r="F157" s="329"/>
      <c r="G157" s="65"/>
      <c r="H157" s="65"/>
      <c r="I157" s="65"/>
      <c r="J157" s="65"/>
      <c r="K157" s="66"/>
      <c r="L157" s="66"/>
      <c r="M157" s="66"/>
      <c r="N157" s="66"/>
      <c r="O157" s="66"/>
      <c r="P157" s="66"/>
      <c r="Q157" s="66"/>
      <c r="R157" s="66"/>
      <c r="S157" s="66"/>
      <c r="T157" s="66"/>
      <c r="U157" s="67"/>
      <c r="V157" s="67"/>
      <c r="W157" s="67"/>
      <c r="X157" s="67"/>
      <c r="Y157" s="67"/>
      <c r="Z157" s="67"/>
      <c r="AA157" s="67"/>
      <c r="AB157" s="67"/>
      <c r="AC157" s="67"/>
      <c r="AD157" s="67"/>
      <c r="AE157" s="67"/>
      <c r="AF157" s="67"/>
      <c r="AG157" s="67"/>
    </row>
    <row r="158" spans="1:33" ht="126">
      <c r="A158" s="242">
        <v>15</v>
      </c>
      <c r="B158" s="105" t="s">
        <v>1562</v>
      </c>
      <c r="C158" s="96" t="s">
        <v>172</v>
      </c>
      <c r="D158" s="248">
        <v>6.5</v>
      </c>
      <c r="E158" s="251" t="s">
        <v>1563</v>
      </c>
      <c r="F158" s="329"/>
      <c r="G158" s="65"/>
      <c r="H158" s="65"/>
      <c r="I158" s="65"/>
      <c r="J158" s="65"/>
      <c r="K158" s="66"/>
      <c r="L158" s="66"/>
      <c r="M158" s="66"/>
      <c r="N158" s="66"/>
      <c r="O158" s="66"/>
      <c r="P158" s="66"/>
      <c r="Q158" s="66"/>
      <c r="R158" s="66"/>
      <c r="S158" s="66"/>
      <c r="T158" s="66"/>
    </row>
    <row r="159" spans="1:33" ht="63">
      <c r="A159" s="242">
        <v>16</v>
      </c>
      <c r="B159" s="120" t="s">
        <v>1053</v>
      </c>
      <c r="C159" s="96" t="s">
        <v>171</v>
      </c>
      <c r="D159" s="250">
        <v>1.25</v>
      </c>
      <c r="E159" s="98" t="s">
        <v>1054</v>
      </c>
      <c r="F159" s="344"/>
      <c r="G159" s="65"/>
      <c r="H159" s="65"/>
      <c r="I159" s="65"/>
      <c r="J159" s="65"/>
      <c r="K159" s="66"/>
      <c r="L159" s="66"/>
      <c r="M159" s="66"/>
      <c r="N159" s="66"/>
      <c r="O159" s="66"/>
      <c r="P159" s="66"/>
      <c r="Q159" s="66"/>
      <c r="R159" s="66"/>
      <c r="S159" s="66"/>
      <c r="T159" s="66"/>
    </row>
    <row r="160" spans="1:33" ht="18.75">
      <c r="A160" s="244" t="s">
        <v>174</v>
      </c>
      <c r="B160" s="337" t="s">
        <v>175</v>
      </c>
      <c r="C160" s="244"/>
      <c r="D160" s="244">
        <f>SUM(D161:D176)</f>
        <v>32.733000000000004</v>
      </c>
      <c r="E160" s="238"/>
      <c r="F160" s="344"/>
      <c r="G160" s="65"/>
      <c r="H160" s="65"/>
      <c r="I160" s="65"/>
      <c r="J160" s="65"/>
      <c r="K160" s="66"/>
      <c r="L160" s="66"/>
      <c r="M160" s="66"/>
      <c r="N160" s="66"/>
      <c r="O160" s="66"/>
      <c r="P160" s="66"/>
      <c r="Q160" s="66"/>
      <c r="R160" s="66"/>
      <c r="S160" s="66"/>
      <c r="T160" s="66"/>
    </row>
    <row r="161" spans="1:20" ht="63">
      <c r="A161" s="323">
        <v>1</v>
      </c>
      <c r="B161" s="120" t="s">
        <v>620</v>
      </c>
      <c r="C161" s="96" t="s">
        <v>178</v>
      </c>
      <c r="D161" s="301">
        <v>1.2</v>
      </c>
      <c r="E161" s="98" t="s">
        <v>1296</v>
      </c>
      <c r="F161" s="344"/>
      <c r="G161" s="65"/>
      <c r="H161" s="65"/>
      <c r="I161" s="65"/>
      <c r="J161" s="65"/>
      <c r="K161" s="66"/>
      <c r="L161" s="66"/>
      <c r="M161" s="66"/>
      <c r="N161" s="66"/>
      <c r="O161" s="66"/>
      <c r="P161" s="66"/>
      <c r="Q161" s="66"/>
      <c r="R161" s="66"/>
      <c r="S161" s="66"/>
      <c r="T161" s="66"/>
    </row>
    <row r="162" spans="1:20" ht="110.25">
      <c r="A162" s="323">
        <v>2</v>
      </c>
      <c r="B162" s="120" t="s">
        <v>621</v>
      </c>
      <c r="C162" s="96" t="s">
        <v>178</v>
      </c>
      <c r="D162" s="301">
        <v>20</v>
      </c>
      <c r="E162" s="105" t="s">
        <v>1433</v>
      </c>
      <c r="F162" s="344"/>
      <c r="G162" s="65"/>
      <c r="H162" s="65"/>
      <c r="I162" s="65"/>
      <c r="J162" s="65"/>
      <c r="K162" s="66"/>
      <c r="L162" s="66"/>
      <c r="M162" s="66"/>
      <c r="N162" s="66"/>
      <c r="O162" s="66"/>
      <c r="P162" s="66"/>
      <c r="Q162" s="66"/>
      <c r="R162" s="66"/>
      <c r="S162" s="66"/>
      <c r="T162" s="66"/>
    </row>
    <row r="163" spans="1:20" ht="63">
      <c r="A163" s="323">
        <v>3</v>
      </c>
      <c r="B163" s="120" t="s">
        <v>622</v>
      </c>
      <c r="C163" s="96" t="s">
        <v>177</v>
      </c>
      <c r="D163" s="97">
        <v>0.09</v>
      </c>
      <c r="E163" s="105" t="s">
        <v>1297</v>
      </c>
      <c r="F163" s="344"/>
      <c r="G163" s="65"/>
      <c r="H163" s="65"/>
      <c r="I163" s="65"/>
      <c r="J163" s="65"/>
      <c r="K163" s="66"/>
      <c r="L163" s="66"/>
      <c r="M163" s="66"/>
      <c r="N163" s="66"/>
      <c r="O163" s="66"/>
      <c r="P163" s="66"/>
      <c r="Q163" s="66"/>
      <c r="R163" s="66"/>
      <c r="S163" s="66"/>
      <c r="T163" s="66"/>
    </row>
    <row r="164" spans="1:20" ht="63">
      <c r="A164" s="323">
        <v>4</v>
      </c>
      <c r="B164" s="303" t="s">
        <v>623</v>
      </c>
      <c r="C164" s="96" t="s">
        <v>177</v>
      </c>
      <c r="D164" s="304">
        <v>1.6</v>
      </c>
      <c r="E164" s="277" t="s">
        <v>1498</v>
      </c>
      <c r="F164" s="344"/>
      <c r="G164" s="65"/>
      <c r="H164" s="65"/>
      <c r="I164" s="65"/>
      <c r="J164" s="65"/>
      <c r="K164" s="66"/>
      <c r="L164" s="66"/>
      <c r="M164" s="66"/>
      <c r="N164" s="66"/>
      <c r="O164" s="66"/>
      <c r="P164" s="66"/>
      <c r="Q164" s="66"/>
      <c r="R164" s="66"/>
      <c r="S164" s="66"/>
      <c r="T164" s="66"/>
    </row>
    <row r="165" spans="1:20" ht="63">
      <c r="A165" s="323">
        <v>5</v>
      </c>
      <c r="B165" s="303" t="s">
        <v>624</v>
      </c>
      <c r="C165" s="96" t="s">
        <v>177</v>
      </c>
      <c r="D165" s="304">
        <v>2.5000000000000001E-2</v>
      </c>
      <c r="E165" s="277" t="s">
        <v>1298</v>
      </c>
      <c r="F165" s="344"/>
      <c r="G165" s="65"/>
      <c r="H165" s="65"/>
      <c r="I165" s="65"/>
      <c r="J165" s="65"/>
      <c r="K165" s="66"/>
      <c r="L165" s="66"/>
      <c r="M165" s="66"/>
      <c r="N165" s="66"/>
      <c r="O165" s="66"/>
      <c r="P165" s="66"/>
      <c r="Q165" s="66"/>
      <c r="R165" s="66"/>
      <c r="S165" s="66"/>
      <c r="T165" s="66"/>
    </row>
    <row r="166" spans="1:20" ht="63">
      <c r="A166" s="323">
        <v>6</v>
      </c>
      <c r="B166" s="303" t="s">
        <v>625</v>
      </c>
      <c r="C166" s="96" t="s">
        <v>177</v>
      </c>
      <c r="D166" s="304">
        <v>0.1</v>
      </c>
      <c r="E166" s="277" t="s">
        <v>1299</v>
      </c>
      <c r="F166" s="344"/>
      <c r="G166" s="65"/>
      <c r="H166" s="65"/>
      <c r="I166" s="65"/>
      <c r="J166" s="65"/>
      <c r="K166" s="66"/>
      <c r="L166" s="66"/>
      <c r="M166" s="66"/>
      <c r="N166" s="66"/>
      <c r="O166" s="66"/>
      <c r="P166" s="66"/>
      <c r="Q166" s="66"/>
      <c r="R166" s="66"/>
      <c r="S166" s="66"/>
      <c r="T166" s="66"/>
    </row>
    <row r="167" spans="1:20" ht="63">
      <c r="A167" s="323">
        <v>7</v>
      </c>
      <c r="B167" s="120" t="s">
        <v>626</v>
      </c>
      <c r="C167" s="96" t="s">
        <v>636</v>
      </c>
      <c r="D167" s="97">
        <v>2.5</v>
      </c>
      <c r="E167" s="98" t="s">
        <v>1296</v>
      </c>
      <c r="F167" s="344"/>
      <c r="G167" s="65"/>
      <c r="H167" s="65"/>
      <c r="I167" s="65"/>
      <c r="J167" s="65"/>
      <c r="K167" s="66"/>
      <c r="L167" s="66"/>
      <c r="M167" s="66"/>
      <c r="N167" s="66"/>
      <c r="O167" s="66"/>
      <c r="P167" s="66"/>
      <c r="Q167" s="66"/>
      <c r="R167" s="66"/>
      <c r="S167" s="66"/>
      <c r="T167" s="66"/>
    </row>
    <row r="168" spans="1:20" ht="78.75">
      <c r="A168" s="323">
        <v>8</v>
      </c>
      <c r="B168" s="120" t="s">
        <v>627</v>
      </c>
      <c r="C168" s="96" t="s">
        <v>636</v>
      </c>
      <c r="D168" s="97">
        <v>0.8</v>
      </c>
      <c r="E168" s="105" t="s">
        <v>641</v>
      </c>
      <c r="F168" s="344"/>
      <c r="G168" s="65"/>
      <c r="H168" s="65"/>
      <c r="I168" s="65"/>
      <c r="J168" s="65"/>
      <c r="K168" s="66"/>
      <c r="L168" s="66"/>
      <c r="M168" s="66"/>
      <c r="N168" s="66"/>
      <c r="O168" s="66"/>
      <c r="P168" s="66"/>
      <c r="Q168" s="66"/>
      <c r="R168" s="66"/>
      <c r="S168" s="66"/>
      <c r="T168" s="66"/>
    </row>
    <row r="169" spans="1:20" ht="63">
      <c r="A169" s="323">
        <v>9</v>
      </c>
      <c r="B169" s="120" t="s">
        <v>628</v>
      </c>
      <c r="C169" s="96" t="s">
        <v>637</v>
      </c>
      <c r="D169" s="97">
        <v>8.0000000000000002E-3</v>
      </c>
      <c r="E169" s="98" t="s">
        <v>640</v>
      </c>
      <c r="F169" s="344"/>
      <c r="G169" s="65"/>
      <c r="H169" s="65"/>
      <c r="I169" s="65"/>
      <c r="J169" s="65"/>
      <c r="K169" s="66"/>
      <c r="L169" s="66"/>
      <c r="M169" s="66"/>
      <c r="N169" s="66"/>
      <c r="O169" s="66"/>
      <c r="P169" s="66"/>
      <c r="Q169" s="66"/>
      <c r="R169" s="66"/>
      <c r="S169" s="66"/>
      <c r="T169" s="66"/>
    </row>
    <row r="170" spans="1:20" ht="63">
      <c r="A170" s="323">
        <v>10</v>
      </c>
      <c r="B170" s="230" t="s">
        <v>629</v>
      </c>
      <c r="C170" s="96" t="s">
        <v>183</v>
      </c>
      <c r="D170" s="97">
        <v>0.5</v>
      </c>
      <c r="E170" s="98" t="s">
        <v>1296</v>
      </c>
      <c r="F170" s="344"/>
      <c r="G170" s="65"/>
      <c r="H170" s="65"/>
      <c r="I170" s="65"/>
      <c r="J170" s="65"/>
      <c r="K170" s="66"/>
      <c r="L170" s="66"/>
      <c r="M170" s="66"/>
      <c r="N170" s="66"/>
      <c r="O170" s="66"/>
      <c r="P170" s="66"/>
      <c r="Q170" s="66"/>
      <c r="R170" s="66"/>
      <c r="S170" s="66"/>
      <c r="T170" s="66"/>
    </row>
    <row r="171" spans="1:20" ht="47.25">
      <c r="A171" s="323">
        <v>11</v>
      </c>
      <c r="B171" s="354" t="s">
        <v>630</v>
      </c>
      <c r="C171" s="96" t="s">
        <v>181</v>
      </c>
      <c r="D171" s="97">
        <v>0.27</v>
      </c>
      <c r="E171" s="105" t="s">
        <v>642</v>
      </c>
      <c r="F171" s="344"/>
      <c r="G171" s="65"/>
      <c r="H171" s="65"/>
      <c r="I171" s="65"/>
      <c r="J171" s="65"/>
      <c r="K171" s="66"/>
      <c r="L171" s="66"/>
      <c r="M171" s="66"/>
      <c r="N171" s="66"/>
      <c r="O171" s="66"/>
      <c r="P171" s="66"/>
      <c r="Q171" s="66"/>
      <c r="R171" s="66"/>
      <c r="S171" s="66"/>
      <c r="T171" s="66"/>
    </row>
    <row r="172" spans="1:20" ht="78.75">
      <c r="A172" s="323">
        <v>12</v>
      </c>
      <c r="B172" s="105" t="s">
        <v>631</v>
      </c>
      <c r="C172" s="96" t="s">
        <v>638</v>
      </c>
      <c r="D172" s="97">
        <v>3.9</v>
      </c>
      <c r="E172" s="98" t="s">
        <v>643</v>
      </c>
      <c r="F172" s="344"/>
      <c r="G172" s="65"/>
      <c r="H172" s="65"/>
      <c r="I172" s="65"/>
      <c r="J172" s="65"/>
      <c r="K172" s="66"/>
      <c r="L172" s="66"/>
      <c r="M172" s="66"/>
      <c r="N172" s="66"/>
      <c r="O172" s="66"/>
      <c r="P172" s="66"/>
      <c r="Q172" s="66"/>
      <c r="R172" s="66"/>
      <c r="S172" s="66"/>
      <c r="T172" s="66"/>
    </row>
    <row r="173" spans="1:20" ht="63">
      <c r="A173" s="323">
        <v>13</v>
      </c>
      <c r="B173" s="105" t="s">
        <v>632</v>
      </c>
      <c r="C173" s="96" t="s">
        <v>638</v>
      </c>
      <c r="D173" s="97">
        <v>0.65</v>
      </c>
      <c r="E173" s="98" t="s">
        <v>1296</v>
      </c>
      <c r="F173" s="344"/>
      <c r="G173" s="65"/>
      <c r="H173" s="65"/>
      <c r="I173" s="65"/>
      <c r="J173" s="65"/>
      <c r="K173" s="66"/>
      <c r="L173" s="66"/>
      <c r="M173" s="66"/>
      <c r="N173" s="66"/>
      <c r="O173" s="66"/>
      <c r="P173" s="66"/>
      <c r="Q173" s="66"/>
      <c r="R173" s="66"/>
      <c r="S173" s="66"/>
      <c r="T173" s="66"/>
    </row>
    <row r="174" spans="1:20" ht="78.75">
      <c r="A174" s="323">
        <v>14</v>
      </c>
      <c r="B174" s="105" t="s">
        <v>633</v>
      </c>
      <c r="C174" s="96" t="s">
        <v>638</v>
      </c>
      <c r="D174" s="97">
        <v>0.65</v>
      </c>
      <c r="E174" s="105" t="s">
        <v>1300</v>
      </c>
      <c r="F174" s="344"/>
      <c r="G174" s="65"/>
      <c r="H174" s="65"/>
      <c r="I174" s="65"/>
      <c r="J174" s="65"/>
      <c r="K174" s="66"/>
      <c r="L174" s="66"/>
      <c r="M174" s="66"/>
      <c r="N174" s="66"/>
      <c r="O174" s="66"/>
      <c r="P174" s="66"/>
      <c r="Q174" s="66"/>
      <c r="R174" s="66"/>
      <c r="S174" s="66"/>
      <c r="T174" s="66"/>
    </row>
    <row r="175" spans="1:20" ht="63">
      <c r="A175" s="323">
        <v>15</v>
      </c>
      <c r="B175" s="230" t="s">
        <v>634</v>
      </c>
      <c r="C175" s="96" t="s">
        <v>639</v>
      </c>
      <c r="D175" s="97">
        <v>0.24</v>
      </c>
      <c r="E175" s="98" t="s">
        <v>1296</v>
      </c>
      <c r="F175" s="344"/>
      <c r="G175" s="65"/>
      <c r="H175" s="65"/>
      <c r="I175" s="65"/>
      <c r="J175" s="65"/>
      <c r="K175" s="66"/>
      <c r="L175" s="66"/>
      <c r="M175" s="66"/>
      <c r="N175" s="66"/>
      <c r="O175" s="66"/>
      <c r="P175" s="66"/>
      <c r="Q175" s="66"/>
      <c r="R175" s="66"/>
      <c r="S175" s="66"/>
      <c r="T175" s="66"/>
    </row>
    <row r="176" spans="1:20" ht="63">
      <c r="A176" s="323">
        <v>16</v>
      </c>
      <c r="B176" s="120" t="s">
        <v>635</v>
      </c>
      <c r="C176" s="96" t="s">
        <v>179</v>
      </c>
      <c r="D176" s="97">
        <v>0.2</v>
      </c>
      <c r="E176" s="98" t="s">
        <v>1296</v>
      </c>
      <c r="F176" s="344"/>
      <c r="G176" s="65"/>
      <c r="H176" s="65"/>
      <c r="I176" s="65"/>
      <c r="J176" s="65"/>
      <c r="K176" s="66"/>
      <c r="L176" s="66"/>
      <c r="M176" s="66"/>
      <c r="N176" s="66"/>
      <c r="O176" s="66"/>
      <c r="P176" s="66"/>
      <c r="Q176" s="66"/>
      <c r="R176" s="66"/>
      <c r="S176" s="66"/>
      <c r="T176" s="66"/>
    </row>
    <row r="177" spans="1:33" s="71" customFormat="1" ht="15.75">
      <c r="A177" s="236" t="s">
        <v>184</v>
      </c>
      <c r="B177" s="203" t="s">
        <v>185</v>
      </c>
      <c r="C177" s="319"/>
      <c r="D177" s="321">
        <f>SUM(D178:D205)</f>
        <v>130.09000000000003</v>
      </c>
      <c r="E177" s="279"/>
      <c r="F177" s="341"/>
      <c r="G177" s="68"/>
      <c r="H177" s="68"/>
      <c r="I177" s="68"/>
      <c r="J177" s="68"/>
      <c r="K177" s="69"/>
      <c r="L177" s="69"/>
      <c r="M177" s="69"/>
      <c r="N177" s="69"/>
      <c r="O177" s="69"/>
      <c r="P177" s="69"/>
      <c r="Q177" s="69"/>
      <c r="R177" s="69"/>
      <c r="S177" s="69"/>
      <c r="T177" s="69"/>
      <c r="U177" s="70"/>
      <c r="V177" s="70"/>
      <c r="W177" s="70"/>
      <c r="X177" s="70"/>
      <c r="Y177" s="70"/>
      <c r="Z177" s="70"/>
      <c r="AA177" s="70"/>
      <c r="AB177" s="70"/>
      <c r="AC177" s="70"/>
      <c r="AD177" s="70"/>
      <c r="AE177" s="70"/>
      <c r="AF177" s="70"/>
      <c r="AG177" s="70"/>
    </row>
    <row r="178" spans="1:33" s="71" customFormat="1" ht="63">
      <c r="A178" s="323">
        <v>1</v>
      </c>
      <c r="B178" s="230" t="s">
        <v>533</v>
      </c>
      <c r="C178" s="96" t="s">
        <v>565</v>
      </c>
      <c r="D178" s="355">
        <v>10</v>
      </c>
      <c r="E178" s="105" t="s">
        <v>595</v>
      </c>
      <c r="F178" s="341"/>
      <c r="G178" s="68"/>
      <c r="H178" s="68"/>
      <c r="I178" s="68"/>
      <c r="J178" s="68"/>
      <c r="K178" s="69"/>
      <c r="L178" s="69"/>
      <c r="M178" s="69"/>
      <c r="N178" s="69"/>
      <c r="O178" s="69"/>
      <c r="P178" s="69"/>
      <c r="Q178" s="69"/>
      <c r="R178" s="69"/>
      <c r="S178" s="69"/>
      <c r="T178" s="69"/>
      <c r="U178" s="70"/>
      <c r="V178" s="70"/>
      <c r="W178" s="70"/>
      <c r="X178" s="70"/>
      <c r="Y178" s="70"/>
      <c r="Z178" s="70"/>
      <c r="AA178" s="70"/>
      <c r="AB178" s="70"/>
      <c r="AC178" s="70"/>
      <c r="AD178" s="70"/>
      <c r="AE178" s="70"/>
      <c r="AF178" s="70"/>
      <c r="AG178" s="70"/>
    </row>
    <row r="179" spans="1:33" s="71" customFormat="1" ht="47.25">
      <c r="A179" s="323">
        <v>2</v>
      </c>
      <c r="B179" s="230" t="s">
        <v>534</v>
      </c>
      <c r="C179" s="96" t="s">
        <v>559</v>
      </c>
      <c r="D179" s="355">
        <v>1</v>
      </c>
      <c r="E179" s="105" t="s">
        <v>601</v>
      </c>
      <c r="F179" s="341"/>
      <c r="G179" s="68"/>
      <c r="H179" s="68"/>
      <c r="I179" s="68"/>
      <c r="J179" s="68"/>
      <c r="K179" s="69"/>
      <c r="L179" s="69"/>
      <c r="M179" s="69"/>
      <c r="N179" s="69"/>
      <c r="O179" s="69"/>
      <c r="P179" s="69"/>
      <c r="Q179" s="69"/>
      <c r="R179" s="69"/>
      <c r="S179" s="69"/>
      <c r="T179" s="69"/>
      <c r="U179" s="70"/>
      <c r="V179" s="70"/>
      <c r="W179" s="70"/>
      <c r="X179" s="70"/>
      <c r="Y179" s="70"/>
      <c r="Z179" s="70"/>
      <c r="AA179" s="70"/>
      <c r="AB179" s="70"/>
      <c r="AC179" s="70"/>
      <c r="AD179" s="70"/>
      <c r="AE179" s="70"/>
      <c r="AF179" s="70"/>
      <c r="AG179" s="70"/>
    </row>
    <row r="180" spans="1:33" s="71" customFormat="1" ht="47.25">
      <c r="A180" s="323">
        <v>3</v>
      </c>
      <c r="B180" s="230" t="s">
        <v>535</v>
      </c>
      <c r="C180" s="96" t="s">
        <v>560</v>
      </c>
      <c r="D180" s="355">
        <v>2.5</v>
      </c>
      <c r="E180" s="105" t="s">
        <v>602</v>
      </c>
      <c r="F180" s="341"/>
      <c r="G180" s="68"/>
      <c r="H180" s="68"/>
      <c r="I180" s="68"/>
      <c r="J180" s="68"/>
      <c r="K180" s="69"/>
      <c r="L180" s="69"/>
      <c r="M180" s="69"/>
      <c r="N180" s="69"/>
      <c r="O180" s="69"/>
      <c r="P180" s="69"/>
      <c r="Q180" s="69"/>
      <c r="R180" s="69"/>
      <c r="S180" s="69"/>
      <c r="T180" s="69"/>
      <c r="U180" s="70"/>
      <c r="V180" s="70"/>
      <c r="W180" s="70"/>
      <c r="X180" s="70"/>
      <c r="Y180" s="70"/>
      <c r="Z180" s="70"/>
      <c r="AA180" s="70"/>
      <c r="AB180" s="70"/>
      <c r="AC180" s="70"/>
      <c r="AD180" s="70"/>
      <c r="AE180" s="70"/>
      <c r="AF180" s="70"/>
      <c r="AG180" s="70"/>
    </row>
    <row r="181" spans="1:33" s="71" customFormat="1" ht="126">
      <c r="A181" s="323">
        <v>4</v>
      </c>
      <c r="B181" s="230" t="s">
        <v>536</v>
      </c>
      <c r="C181" s="96" t="s">
        <v>187</v>
      </c>
      <c r="D181" s="355">
        <v>0.35</v>
      </c>
      <c r="E181" s="105" t="s">
        <v>603</v>
      </c>
      <c r="F181" s="341"/>
      <c r="G181" s="68"/>
      <c r="H181" s="68"/>
      <c r="I181" s="68"/>
      <c r="J181" s="68"/>
      <c r="K181" s="69"/>
      <c r="L181" s="69"/>
      <c r="M181" s="69"/>
      <c r="N181" s="69"/>
      <c r="O181" s="69"/>
      <c r="P181" s="69"/>
      <c r="Q181" s="69"/>
      <c r="R181" s="69"/>
      <c r="S181" s="69"/>
      <c r="T181" s="69"/>
      <c r="U181" s="70"/>
      <c r="V181" s="70"/>
      <c r="W181" s="70"/>
      <c r="X181" s="70"/>
      <c r="Y181" s="70"/>
      <c r="Z181" s="70"/>
      <c r="AA181" s="70"/>
      <c r="AB181" s="70"/>
      <c r="AC181" s="70"/>
      <c r="AD181" s="70"/>
      <c r="AE181" s="70"/>
      <c r="AF181" s="70"/>
      <c r="AG181" s="70"/>
    </row>
    <row r="182" spans="1:33" s="71" customFormat="1" ht="63">
      <c r="A182" s="323">
        <v>5</v>
      </c>
      <c r="B182" s="230" t="s">
        <v>537</v>
      </c>
      <c r="C182" s="96" t="s">
        <v>187</v>
      </c>
      <c r="D182" s="355">
        <v>0.2</v>
      </c>
      <c r="E182" s="105" t="s">
        <v>604</v>
      </c>
      <c r="F182" s="341"/>
      <c r="G182" s="68"/>
      <c r="H182" s="68"/>
      <c r="I182" s="68"/>
      <c r="J182" s="68"/>
      <c r="K182" s="69"/>
      <c r="L182" s="69"/>
      <c r="M182" s="69"/>
      <c r="N182" s="69"/>
      <c r="O182" s="69"/>
      <c r="P182" s="69"/>
      <c r="Q182" s="69"/>
      <c r="R182" s="69"/>
      <c r="S182" s="69"/>
      <c r="T182" s="69"/>
      <c r="U182" s="70"/>
      <c r="V182" s="70"/>
      <c r="W182" s="70"/>
      <c r="X182" s="70"/>
      <c r="Y182" s="70"/>
      <c r="Z182" s="70"/>
      <c r="AA182" s="70"/>
      <c r="AB182" s="70"/>
      <c r="AC182" s="70"/>
      <c r="AD182" s="70"/>
      <c r="AE182" s="70"/>
      <c r="AF182" s="70"/>
      <c r="AG182" s="70"/>
    </row>
    <row r="183" spans="1:33" s="71" customFormat="1" ht="63">
      <c r="A183" s="323">
        <v>6</v>
      </c>
      <c r="B183" s="230" t="s">
        <v>538</v>
      </c>
      <c r="C183" s="96" t="s">
        <v>187</v>
      </c>
      <c r="D183" s="355">
        <v>0.6</v>
      </c>
      <c r="E183" s="105" t="s">
        <v>605</v>
      </c>
      <c r="F183" s="341"/>
      <c r="G183" s="68"/>
      <c r="H183" s="68"/>
      <c r="I183" s="68"/>
      <c r="J183" s="68"/>
      <c r="K183" s="69"/>
      <c r="L183" s="69"/>
      <c r="M183" s="69"/>
      <c r="N183" s="69"/>
      <c r="O183" s="69"/>
      <c r="P183" s="69"/>
      <c r="Q183" s="69"/>
      <c r="R183" s="69"/>
      <c r="S183" s="69"/>
      <c r="T183" s="69"/>
      <c r="U183" s="70"/>
      <c r="V183" s="70"/>
      <c r="W183" s="70"/>
      <c r="X183" s="70"/>
      <c r="Y183" s="70"/>
      <c r="Z183" s="70"/>
      <c r="AA183" s="70"/>
      <c r="AB183" s="70"/>
      <c r="AC183" s="70"/>
      <c r="AD183" s="70"/>
      <c r="AE183" s="70"/>
      <c r="AF183" s="70"/>
      <c r="AG183" s="70"/>
    </row>
    <row r="184" spans="1:33" s="71" customFormat="1" ht="63">
      <c r="A184" s="323">
        <v>7</v>
      </c>
      <c r="B184" s="230" t="s">
        <v>539</v>
      </c>
      <c r="C184" s="96" t="s">
        <v>187</v>
      </c>
      <c r="D184" s="355">
        <v>3.75</v>
      </c>
      <c r="E184" s="105" t="s">
        <v>563</v>
      </c>
      <c r="F184" s="341"/>
      <c r="G184" s="68"/>
      <c r="H184" s="68"/>
      <c r="I184" s="68"/>
      <c r="J184" s="68"/>
      <c r="K184" s="69"/>
      <c r="L184" s="69"/>
      <c r="M184" s="69"/>
      <c r="N184" s="69"/>
      <c r="O184" s="69"/>
      <c r="P184" s="69"/>
      <c r="Q184" s="69"/>
      <c r="R184" s="69"/>
      <c r="S184" s="69"/>
      <c r="T184" s="69"/>
      <c r="U184" s="70"/>
      <c r="V184" s="70"/>
      <c r="W184" s="70"/>
      <c r="X184" s="70"/>
      <c r="Y184" s="70"/>
      <c r="Z184" s="70"/>
      <c r="AA184" s="70"/>
      <c r="AB184" s="70"/>
      <c r="AC184" s="70"/>
      <c r="AD184" s="70"/>
      <c r="AE184" s="70"/>
      <c r="AF184" s="70"/>
      <c r="AG184" s="70"/>
    </row>
    <row r="185" spans="1:33" s="71" customFormat="1" ht="126">
      <c r="A185" s="323">
        <v>8</v>
      </c>
      <c r="B185" s="230" t="s">
        <v>540</v>
      </c>
      <c r="C185" s="96" t="s">
        <v>187</v>
      </c>
      <c r="D185" s="355">
        <v>0.1</v>
      </c>
      <c r="E185" s="356" t="s">
        <v>606</v>
      </c>
      <c r="F185" s="341"/>
      <c r="G185" s="68"/>
      <c r="H185" s="68"/>
      <c r="I185" s="68"/>
      <c r="J185" s="68"/>
      <c r="K185" s="69"/>
      <c r="L185" s="69"/>
      <c r="M185" s="69"/>
      <c r="N185" s="69"/>
      <c r="O185" s="69"/>
      <c r="P185" s="69"/>
      <c r="Q185" s="69"/>
      <c r="R185" s="69"/>
      <c r="S185" s="69"/>
      <c r="T185" s="69"/>
      <c r="U185" s="70"/>
      <c r="V185" s="70"/>
      <c r="W185" s="70"/>
      <c r="X185" s="70"/>
      <c r="Y185" s="70"/>
      <c r="Z185" s="70"/>
      <c r="AA185" s="70"/>
      <c r="AB185" s="70"/>
      <c r="AC185" s="70"/>
      <c r="AD185" s="70"/>
      <c r="AE185" s="70"/>
      <c r="AF185" s="70"/>
      <c r="AG185" s="70"/>
    </row>
    <row r="186" spans="1:33" s="71" customFormat="1" ht="141.75">
      <c r="A186" s="323">
        <v>9</v>
      </c>
      <c r="B186" s="230" t="s">
        <v>541</v>
      </c>
      <c r="C186" s="96" t="s">
        <v>188</v>
      </c>
      <c r="D186" s="355">
        <v>0.27</v>
      </c>
      <c r="E186" s="356" t="s">
        <v>607</v>
      </c>
      <c r="F186" s="341"/>
      <c r="G186" s="68"/>
      <c r="H186" s="68"/>
      <c r="I186" s="68"/>
      <c r="J186" s="68"/>
      <c r="K186" s="69"/>
      <c r="L186" s="69"/>
      <c r="M186" s="69"/>
      <c r="N186" s="69"/>
      <c r="O186" s="69"/>
      <c r="P186" s="69"/>
      <c r="Q186" s="69"/>
      <c r="R186" s="69"/>
      <c r="S186" s="69"/>
      <c r="T186" s="69"/>
      <c r="U186" s="70"/>
      <c r="V186" s="70"/>
      <c r="W186" s="70"/>
      <c r="X186" s="70"/>
      <c r="Y186" s="70"/>
      <c r="Z186" s="70"/>
      <c r="AA186" s="70"/>
      <c r="AB186" s="70"/>
      <c r="AC186" s="70"/>
      <c r="AD186" s="70"/>
      <c r="AE186" s="70"/>
      <c r="AF186" s="70"/>
      <c r="AG186" s="70"/>
    </row>
    <row r="187" spans="1:33" s="71" customFormat="1" ht="78.75">
      <c r="A187" s="323">
        <v>10</v>
      </c>
      <c r="B187" s="230" t="s">
        <v>542</v>
      </c>
      <c r="C187" s="96" t="s">
        <v>206</v>
      </c>
      <c r="D187" s="355">
        <v>14.18</v>
      </c>
      <c r="E187" s="105" t="s">
        <v>608</v>
      </c>
      <c r="F187" s="341"/>
      <c r="G187" s="68"/>
      <c r="H187" s="68"/>
      <c r="I187" s="68"/>
      <c r="J187" s="68"/>
      <c r="K187" s="69"/>
      <c r="L187" s="69"/>
      <c r="M187" s="69"/>
      <c r="N187" s="69"/>
      <c r="O187" s="69"/>
      <c r="P187" s="69"/>
      <c r="Q187" s="69"/>
      <c r="R187" s="69"/>
      <c r="S187" s="69"/>
      <c r="T187" s="69"/>
      <c r="U187" s="70"/>
      <c r="V187" s="70"/>
      <c r="W187" s="70"/>
      <c r="X187" s="70"/>
      <c r="Y187" s="70"/>
      <c r="Z187" s="70"/>
      <c r="AA187" s="70"/>
      <c r="AB187" s="70"/>
      <c r="AC187" s="70"/>
      <c r="AD187" s="70"/>
      <c r="AE187" s="70"/>
      <c r="AF187" s="70"/>
      <c r="AG187" s="70"/>
    </row>
    <row r="188" spans="1:33" s="71" customFormat="1" ht="63">
      <c r="A188" s="323">
        <v>11</v>
      </c>
      <c r="B188" s="230" t="s">
        <v>543</v>
      </c>
      <c r="C188" s="96" t="s">
        <v>206</v>
      </c>
      <c r="D188" s="355">
        <v>2</v>
      </c>
      <c r="E188" s="105" t="s">
        <v>597</v>
      </c>
      <c r="F188" s="341"/>
      <c r="G188" s="68"/>
      <c r="H188" s="68"/>
      <c r="I188" s="68"/>
      <c r="J188" s="68"/>
      <c r="K188" s="69"/>
      <c r="L188" s="69"/>
      <c r="M188" s="69"/>
      <c r="N188" s="69"/>
      <c r="O188" s="69"/>
      <c r="P188" s="69"/>
      <c r="Q188" s="69"/>
      <c r="R188" s="69"/>
      <c r="S188" s="69"/>
      <c r="T188" s="69"/>
      <c r="U188" s="70"/>
      <c r="V188" s="70"/>
      <c r="W188" s="70"/>
      <c r="X188" s="70"/>
      <c r="Y188" s="70"/>
      <c r="Z188" s="70"/>
      <c r="AA188" s="70"/>
      <c r="AB188" s="70"/>
      <c r="AC188" s="70"/>
      <c r="AD188" s="70"/>
      <c r="AE188" s="70"/>
      <c r="AF188" s="70"/>
      <c r="AG188" s="70"/>
    </row>
    <row r="189" spans="1:33" s="71" customFormat="1" ht="63">
      <c r="A189" s="323">
        <v>12</v>
      </c>
      <c r="B189" s="230" t="s">
        <v>544</v>
      </c>
      <c r="C189" s="96" t="s">
        <v>198</v>
      </c>
      <c r="D189" s="355">
        <v>1.5</v>
      </c>
      <c r="E189" s="105" t="s">
        <v>609</v>
      </c>
      <c r="F189" s="341"/>
      <c r="G189" s="68"/>
      <c r="H189" s="68"/>
      <c r="I189" s="68"/>
      <c r="J189" s="68"/>
      <c r="K189" s="69"/>
      <c r="L189" s="69"/>
      <c r="M189" s="69"/>
      <c r="N189" s="69"/>
      <c r="O189" s="69"/>
      <c r="P189" s="69"/>
      <c r="Q189" s="69"/>
      <c r="R189" s="69"/>
      <c r="S189" s="69"/>
      <c r="T189" s="69"/>
      <c r="U189" s="70"/>
      <c r="V189" s="70"/>
      <c r="W189" s="70"/>
      <c r="X189" s="70"/>
      <c r="Y189" s="70"/>
      <c r="Z189" s="70"/>
      <c r="AA189" s="70"/>
      <c r="AB189" s="70"/>
      <c r="AC189" s="70"/>
      <c r="AD189" s="70"/>
      <c r="AE189" s="70"/>
      <c r="AF189" s="70"/>
      <c r="AG189" s="70"/>
    </row>
    <row r="190" spans="1:33" s="71" customFormat="1" ht="63">
      <c r="A190" s="323">
        <v>13</v>
      </c>
      <c r="B190" s="252" t="s">
        <v>545</v>
      </c>
      <c r="C190" s="96" t="s">
        <v>202</v>
      </c>
      <c r="D190" s="355">
        <v>1.5</v>
      </c>
      <c r="E190" s="105" t="s">
        <v>610</v>
      </c>
      <c r="F190" s="341"/>
      <c r="G190" s="68"/>
      <c r="H190" s="68"/>
      <c r="I190" s="68"/>
      <c r="J190" s="68"/>
      <c r="K190" s="69"/>
      <c r="L190" s="69"/>
      <c r="M190" s="69"/>
      <c r="N190" s="69"/>
      <c r="O190" s="69"/>
      <c r="P190" s="69"/>
      <c r="Q190" s="69"/>
      <c r="R190" s="69"/>
      <c r="S190" s="69"/>
      <c r="T190" s="69"/>
      <c r="U190" s="70"/>
      <c r="V190" s="70"/>
      <c r="W190" s="70"/>
      <c r="X190" s="70"/>
      <c r="Y190" s="70"/>
      <c r="Z190" s="70"/>
      <c r="AA190" s="70"/>
      <c r="AB190" s="70"/>
      <c r="AC190" s="70"/>
      <c r="AD190" s="70"/>
      <c r="AE190" s="70"/>
      <c r="AF190" s="70"/>
      <c r="AG190" s="70"/>
    </row>
    <row r="191" spans="1:33" s="71" customFormat="1" ht="63">
      <c r="A191" s="323">
        <v>14</v>
      </c>
      <c r="B191" s="230" t="s">
        <v>1602</v>
      </c>
      <c r="C191" s="96" t="s">
        <v>561</v>
      </c>
      <c r="D191" s="355">
        <v>1.5</v>
      </c>
      <c r="E191" s="356" t="s">
        <v>611</v>
      </c>
      <c r="F191" s="341"/>
      <c r="G191" s="68"/>
      <c r="H191" s="68"/>
      <c r="I191" s="68"/>
      <c r="J191" s="68"/>
      <c r="K191" s="69"/>
      <c r="L191" s="69"/>
      <c r="M191" s="69"/>
      <c r="N191" s="69"/>
      <c r="O191" s="69"/>
      <c r="P191" s="69"/>
      <c r="Q191" s="69"/>
      <c r="R191" s="69"/>
      <c r="S191" s="69"/>
      <c r="T191" s="69"/>
      <c r="U191" s="70"/>
      <c r="V191" s="70"/>
      <c r="W191" s="70"/>
      <c r="X191" s="70"/>
      <c r="Y191" s="70"/>
      <c r="Z191" s="70"/>
      <c r="AA191" s="70"/>
      <c r="AB191" s="70"/>
      <c r="AC191" s="70"/>
      <c r="AD191" s="70"/>
      <c r="AE191" s="70"/>
      <c r="AF191" s="70"/>
      <c r="AG191" s="70"/>
    </row>
    <row r="192" spans="1:33" s="71" customFormat="1" ht="63">
      <c r="A192" s="323">
        <v>15</v>
      </c>
      <c r="B192" s="230" t="s">
        <v>546</v>
      </c>
      <c r="C192" s="96" t="s">
        <v>388</v>
      </c>
      <c r="D192" s="355">
        <v>0.5</v>
      </c>
      <c r="E192" s="356" t="s">
        <v>612</v>
      </c>
      <c r="F192" s="341"/>
      <c r="G192" s="68"/>
      <c r="H192" s="68"/>
      <c r="I192" s="68"/>
      <c r="J192" s="68"/>
      <c r="K192" s="69"/>
      <c r="L192" s="69"/>
      <c r="M192" s="69"/>
      <c r="N192" s="69"/>
      <c r="O192" s="69"/>
      <c r="P192" s="69"/>
      <c r="Q192" s="69"/>
      <c r="R192" s="69"/>
      <c r="S192" s="69"/>
      <c r="T192" s="69"/>
      <c r="U192" s="70"/>
      <c r="V192" s="70"/>
      <c r="W192" s="70"/>
      <c r="X192" s="70"/>
      <c r="Y192" s="70"/>
      <c r="Z192" s="70"/>
      <c r="AA192" s="70"/>
      <c r="AB192" s="70"/>
      <c r="AC192" s="70"/>
      <c r="AD192" s="70"/>
      <c r="AE192" s="70"/>
      <c r="AF192" s="70"/>
      <c r="AG192" s="70"/>
    </row>
    <row r="193" spans="1:16384" s="71" customFormat="1" ht="63">
      <c r="A193" s="323">
        <v>16</v>
      </c>
      <c r="B193" s="230" t="s">
        <v>547</v>
      </c>
      <c r="C193" s="96" t="s">
        <v>388</v>
      </c>
      <c r="D193" s="355">
        <v>0.15</v>
      </c>
      <c r="E193" s="356" t="s">
        <v>613</v>
      </c>
      <c r="F193" s="341"/>
      <c r="G193" s="68"/>
      <c r="H193" s="68"/>
      <c r="I193" s="68"/>
      <c r="J193" s="68"/>
      <c r="K193" s="69"/>
      <c r="L193" s="69"/>
      <c r="M193" s="69"/>
      <c r="N193" s="69"/>
      <c r="O193" s="69"/>
      <c r="P193" s="69"/>
      <c r="Q193" s="69"/>
      <c r="R193" s="69"/>
      <c r="S193" s="69"/>
      <c r="T193" s="69"/>
      <c r="U193" s="70"/>
      <c r="V193" s="70"/>
      <c r="W193" s="70"/>
      <c r="X193" s="70"/>
      <c r="Y193" s="70"/>
      <c r="Z193" s="70"/>
      <c r="AA193" s="70"/>
      <c r="AB193" s="70"/>
      <c r="AC193" s="70"/>
      <c r="AD193" s="70"/>
      <c r="AE193" s="70"/>
      <c r="AF193" s="70"/>
      <c r="AG193" s="70"/>
    </row>
    <row r="194" spans="1:16384" s="71" customFormat="1" ht="63">
      <c r="A194" s="323">
        <v>17</v>
      </c>
      <c r="B194" s="105" t="s">
        <v>548</v>
      </c>
      <c r="C194" s="96" t="s">
        <v>388</v>
      </c>
      <c r="D194" s="355">
        <v>0.04</v>
      </c>
      <c r="E194" s="356" t="s">
        <v>614</v>
      </c>
      <c r="F194" s="341"/>
      <c r="G194" s="68"/>
      <c r="H194" s="68"/>
      <c r="I194" s="68"/>
      <c r="J194" s="68"/>
      <c r="K194" s="69"/>
      <c r="L194" s="69"/>
      <c r="M194" s="69"/>
      <c r="N194" s="69"/>
      <c r="O194" s="69"/>
      <c r="P194" s="69"/>
      <c r="Q194" s="69"/>
      <c r="R194" s="69"/>
      <c r="S194" s="69"/>
      <c r="T194" s="69"/>
      <c r="U194" s="70"/>
      <c r="V194" s="70"/>
      <c r="W194" s="70"/>
      <c r="X194" s="70"/>
      <c r="Y194" s="70"/>
      <c r="Z194" s="70"/>
      <c r="AA194" s="70"/>
      <c r="AB194" s="70"/>
      <c r="AC194" s="70"/>
      <c r="AD194" s="70"/>
      <c r="AE194" s="70"/>
      <c r="AF194" s="70"/>
      <c r="AG194" s="70"/>
    </row>
    <row r="195" spans="1:16384" s="71" customFormat="1" ht="47.25">
      <c r="A195" s="323">
        <v>18</v>
      </c>
      <c r="B195" s="252" t="s">
        <v>549</v>
      </c>
      <c r="C195" s="96" t="s">
        <v>204</v>
      </c>
      <c r="D195" s="355">
        <v>0.12</v>
      </c>
      <c r="E195" s="105" t="s">
        <v>598</v>
      </c>
      <c r="F195" s="341"/>
      <c r="G195" s="68"/>
      <c r="H195" s="68"/>
      <c r="I195" s="68"/>
      <c r="J195" s="68"/>
      <c r="K195" s="69"/>
      <c r="L195" s="69"/>
      <c r="M195" s="69"/>
      <c r="N195" s="69"/>
      <c r="O195" s="69"/>
      <c r="P195" s="69"/>
      <c r="Q195" s="69"/>
      <c r="R195" s="69"/>
      <c r="S195" s="69"/>
      <c r="T195" s="69"/>
      <c r="U195" s="70"/>
      <c r="V195" s="70"/>
      <c r="W195" s="70"/>
      <c r="X195" s="70"/>
      <c r="Y195" s="70"/>
      <c r="Z195" s="70"/>
      <c r="AA195" s="70"/>
      <c r="AB195" s="70"/>
      <c r="AC195" s="70"/>
      <c r="AD195" s="70"/>
      <c r="AE195" s="70"/>
      <c r="AF195" s="70"/>
      <c r="AG195" s="70"/>
    </row>
    <row r="196" spans="1:16384" s="71" customFormat="1" ht="63">
      <c r="A196" s="323">
        <v>19</v>
      </c>
      <c r="B196" s="238" t="s">
        <v>550</v>
      </c>
      <c r="C196" s="96" t="s">
        <v>190</v>
      </c>
      <c r="D196" s="355">
        <v>0.25</v>
      </c>
      <c r="E196" s="105" t="s">
        <v>599</v>
      </c>
      <c r="F196" s="341"/>
      <c r="G196" s="68"/>
      <c r="H196" s="68"/>
      <c r="I196" s="68"/>
      <c r="J196" s="68"/>
      <c r="K196" s="69"/>
      <c r="L196" s="69"/>
      <c r="M196" s="69"/>
      <c r="N196" s="69"/>
      <c r="O196" s="69"/>
      <c r="P196" s="69"/>
      <c r="Q196" s="69"/>
      <c r="R196" s="69"/>
      <c r="S196" s="69"/>
      <c r="T196" s="69"/>
      <c r="U196" s="70"/>
      <c r="V196" s="70"/>
      <c r="W196" s="70"/>
      <c r="X196" s="70"/>
      <c r="Y196" s="70"/>
      <c r="Z196" s="70"/>
      <c r="AA196" s="70"/>
      <c r="AB196" s="70"/>
      <c r="AC196" s="70"/>
      <c r="AD196" s="70"/>
      <c r="AE196" s="70"/>
      <c r="AF196" s="70"/>
      <c r="AG196" s="70"/>
    </row>
    <row r="197" spans="1:16384" s="71" customFormat="1" ht="63">
      <c r="A197" s="323">
        <v>20</v>
      </c>
      <c r="B197" s="230" t="s">
        <v>551</v>
      </c>
      <c r="C197" s="96" t="s">
        <v>190</v>
      </c>
      <c r="D197" s="355">
        <v>0.2</v>
      </c>
      <c r="E197" s="105" t="s">
        <v>615</v>
      </c>
      <c r="F197" s="341"/>
      <c r="G197" s="68"/>
      <c r="H197" s="68"/>
      <c r="I197" s="68"/>
      <c r="J197" s="68"/>
      <c r="K197" s="69"/>
      <c r="L197" s="69"/>
      <c r="M197" s="69"/>
      <c r="N197" s="69"/>
      <c r="O197" s="69"/>
      <c r="P197" s="69"/>
      <c r="Q197" s="69"/>
      <c r="R197" s="69"/>
      <c r="S197" s="69"/>
      <c r="T197" s="69"/>
      <c r="U197" s="70"/>
      <c r="V197" s="70"/>
      <c r="W197" s="70"/>
      <c r="X197" s="70"/>
      <c r="Y197" s="70"/>
      <c r="Z197" s="70"/>
      <c r="AA197" s="70"/>
      <c r="AB197" s="70"/>
      <c r="AC197" s="70"/>
      <c r="AD197" s="70"/>
      <c r="AE197" s="70"/>
      <c r="AF197" s="70"/>
      <c r="AG197" s="70"/>
    </row>
    <row r="198" spans="1:16384" s="71" customFormat="1" ht="141.75">
      <c r="A198" s="323">
        <v>21</v>
      </c>
      <c r="B198" s="230" t="s">
        <v>552</v>
      </c>
      <c r="C198" s="96" t="s">
        <v>190</v>
      </c>
      <c r="D198" s="355">
        <v>22</v>
      </c>
      <c r="E198" s="105" t="s">
        <v>616</v>
      </c>
      <c r="F198" s="341"/>
      <c r="G198" s="68"/>
      <c r="H198" s="68"/>
      <c r="I198" s="68"/>
      <c r="J198" s="68"/>
      <c r="K198" s="69"/>
      <c r="L198" s="69"/>
      <c r="M198" s="69"/>
      <c r="N198" s="69"/>
      <c r="O198" s="69"/>
      <c r="P198" s="69"/>
      <c r="Q198" s="69"/>
      <c r="R198" s="69"/>
      <c r="S198" s="69"/>
      <c r="T198" s="69"/>
      <c r="U198" s="70"/>
      <c r="V198" s="70"/>
      <c r="W198" s="70"/>
      <c r="X198" s="70"/>
      <c r="Y198" s="70"/>
      <c r="Z198" s="70"/>
      <c r="AA198" s="70"/>
      <c r="AB198" s="70"/>
      <c r="AC198" s="70"/>
      <c r="AD198" s="70"/>
      <c r="AE198" s="70"/>
      <c r="AF198" s="70"/>
      <c r="AG198" s="70"/>
    </row>
    <row r="199" spans="1:16384" s="71" customFormat="1" ht="110.25">
      <c r="A199" s="323">
        <v>22</v>
      </c>
      <c r="B199" s="230" t="s">
        <v>553</v>
      </c>
      <c r="C199" s="96" t="s">
        <v>190</v>
      </c>
      <c r="D199" s="355">
        <v>0.78</v>
      </c>
      <c r="E199" s="105" t="s">
        <v>600</v>
      </c>
      <c r="F199" s="341"/>
      <c r="G199" s="68"/>
      <c r="H199" s="68"/>
      <c r="I199" s="68"/>
      <c r="J199" s="68"/>
      <c r="K199" s="69"/>
      <c r="L199" s="69"/>
      <c r="M199" s="69"/>
      <c r="N199" s="69"/>
      <c r="O199" s="69"/>
      <c r="P199" s="69"/>
      <c r="Q199" s="69"/>
      <c r="R199" s="69"/>
      <c r="S199" s="69"/>
      <c r="T199" s="69"/>
      <c r="U199" s="70"/>
      <c r="V199" s="70"/>
      <c r="W199" s="70"/>
      <c r="X199" s="70"/>
      <c r="Y199" s="70"/>
      <c r="Z199" s="70"/>
      <c r="AA199" s="70"/>
      <c r="AB199" s="70"/>
      <c r="AC199" s="70"/>
      <c r="AD199" s="70"/>
      <c r="AE199" s="70"/>
      <c r="AF199" s="70"/>
      <c r="AG199" s="70"/>
    </row>
    <row r="200" spans="1:16384" s="71" customFormat="1" ht="63">
      <c r="A200" s="323">
        <v>23</v>
      </c>
      <c r="B200" s="105" t="s">
        <v>554</v>
      </c>
      <c r="C200" s="96" t="s">
        <v>505</v>
      </c>
      <c r="D200" s="231">
        <v>0.1</v>
      </c>
      <c r="E200" s="356" t="s">
        <v>617</v>
      </c>
      <c r="F200" s="341"/>
      <c r="G200" s="68"/>
      <c r="H200" s="68"/>
      <c r="I200" s="68"/>
      <c r="J200" s="68"/>
      <c r="K200" s="69"/>
      <c r="L200" s="69"/>
      <c r="M200" s="69"/>
      <c r="N200" s="69"/>
      <c r="O200" s="69"/>
      <c r="P200" s="69"/>
      <c r="Q200" s="69"/>
      <c r="R200" s="69"/>
      <c r="S200" s="69"/>
      <c r="T200" s="69"/>
      <c r="U200" s="70"/>
      <c r="V200" s="70"/>
      <c r="W200" s="70"/>
      <c r="X200" s="70"/>
      <c r="Y200" s="70"/>
      <c r="Z200" s="70"/>
      <c r="AA200" s="70"/>
      <c r="AB200" s="70"/>
      <c r="AC200" s="70"/>
      <c r="AD200" s="70"/>
      <c r="AE200" s="70"/>
      <c r="AF200" s="70"/>
      <c r="AG200" s="70"/>
    </row>
    <row r="201" spans="1:16384" s="71" customFormat="1" ht="78.75">
      <c r="A201" s="323">
        <v>24</v>
      </c>
      <c r="B201" s="105" t="s">
        <v>555</v>
      </c>
      <c r="C201" s="96" t="s">
        <v>562</v>
      </c>
      <c r="D201" s="355">
        <v>0.2</v>
      </c>
      <c r="E201" s="356" t="s">
        <v>618</v>
      </c>
      <c r="F201" s="341"/>
      <c r="G201" s="68"/>
      <c r="H201" s="68"/>
      <c r="I201" s="68"/>
      <c r="J201" s="68"/>
      <c r="K201" s="69"/>
      <c r="L201" s="69"/>
      <c r="M201" s="69"/>
      <c r="N201" s="69"/>
      <c r="O201" s="69"/>
      <c r="P201" s="69"/>
      <c r="Q201" s="69"/>
      <c r="R201" s="69"/>
      <c r="S201" s="69"/>
      <c r="T201" s="69"/>
      <c r="U201" s="70"/>
      <c r="V201" s="70"/>
      <c r="W201" s="70"/>
      <c r="X201" s="70"/>
      <c r="Y201" s="70"/>
      <c r="Z201" s="70"/>
      <c r="AA201" s="70"/>
      <c r="AB201" s="70"/>
      <c r="AC201" s="70"/>
      <c r="AD201" s="70"/>
      <c r="AE201" s="70"/>
      <c r="AF201" s="70"/>
      <c r="AG201" s="70"/>
    </row>
    <row r="202" spans="1:16384" s="71" customFormat="1" ht="63">
      <c r="A202" s="323">
        <v>25</v>
      </c>
      <c r="B202" s="105" t="s">
        <v>556</v>
      </c>
      <c r="C202" s="96" t="s">
        <v>561</v>
      </c>
      <c r="D202" s="355">
        <v>0.2</v>
      </c>
      <c r="E202" s="356" t="s">
        <v>619</v>
      </c>
      <c r="F202" s="341"/>
      <c r="G202" s="68"/>
      <c r="H202" s="68"/>
      <c r="I202" s="68"/>
      <c r="J202" s="68"/>
      <c r="K202" s="69"/>
      <c r="L202" s="69"/>
      <c r="M202" s="69"/>
      <c r="N202" s="69"/>
      <c r="O202" s="69"/>
      <c r="P202" s="69"/>
      <c r="Q202" s="69"/>
      <c r="R202" s="69"/>
      <c r="S202" s="69"/>
      <c r="T202" s="69"/>
      <c r="U202" s="70"/>
      <c r="V202" s="70"/>
      <c r="W202" s="70"/>
      <c r="X202" s="70"/>
      <c r="Y202" s="70"/>
      <c r="Z202" s="70"/>
      <c r="AA202" s="70"/>
      <c r="AB202" s="70"/>
      <c r="AC202" s="70"/>
      <c r="AD202" s="70"/>
      <c r="AE202" s="70"/>
      <c r="AF202" s="70"/>
      <c r="AG202" s="70"/>
    </row>
    <row r="203" spans="1:16384" s="71" customFormat="1" ht="157.5">
      <c r="A203" s="323">
        <v>26</v>
      </c>
      <c r="B203" s="230" t="s">
        <v>557</v>
      </c>
      <c r="C203" s="96" t="s">
        <v>202</v>
      </c>
      <c r="D203" s="231">
        <v>2.2999999999999998</v>
      </c>
      <c r="E203" s="105" t="s">
        <v>1499</v>
      </c>
      <c r="F203" s="341"/>
      <c r="G203" s="68"/>
      <c r="H203" s="68"/>
      <c r="I203" s="68"/>
      <c r="J203" s="68"/>
      <c r="K203" s="69"/>
      <c r="L203" s="69"/>
      <c r="M203" s="69"/>
      <c r="N203" s="69"/>
      <c r="O203" s="69"/>
      <c r="P203" s="69"/>
      <c r="Q203" s="69"/>
      <c r="R203" s="69"/>
      <c r="S203" s="69"/>
      <c r="T203" s="69"/>
      <c r="U203" s="70"/>
      <c r="V203" s="70"/>
      <c r="W203" s="70"/>
      <c r="X203" s="70"/>
      <c r="Y203" s="70"/>
      <c r="Z203" s="70"/>
      <c r="AA203" s="70"/>
      <c r="AB203" s="70"/>
      <c r="AC203" s="70"/>
      <c r="AD203" s="70"/>
      <c r="AE203" s="70"/>
      <c r="AF203" s="70"/>
      <c r="AG203" s="70"/>
    </row>
    <row r="204" spans="1:16384" s="71" customFormat="1" ht="220.5">
      <c r="A204" s="323">
        <v>27</v>
      </c>
      <c r="B204" s="230" t="s">
        <v>234</v>
      </c>
      <c r="C204" s="310" t="s">
        <v>190</v>
      </c>
      <c r="D204" s="97">
        <v>28.6</v>
      </c>
      <c r="E204" s="105" t="s">
        <v>1500</v>
      </c>
      <c r="F204" s="341"/>
      <c r="G204" s="68"/>
      <c r="H204" s="68"/>
      <c r="I204" s="68"/>
      <c r="J204" s="68"/>
      <c r="K204" s="69"/>
      <c r="L204" s="69"/>
      <c r="M204" s="69"/>
      <c r="N204" s="69"/>
      <c r="O204" s="69"/>
      <c r="P204" s="69"/>
      <c r="Q204" s="69"/>
      <c r="R204" s="69"/>
      <c r="S204" s="69"/>
      <c r="T204" s="69"/>
      <c r="U204" s="70"/>
      <c r="V204" s="70"/>
      <c r="W204" s="70"/>
      <c r="X204" s="70"/>
      <c r="Y204" s="70"/>
      <c r="Z204" s="70"/>
      <c r="AA204" s="70"/>
      <c r="AB204" s="70"/>
      <c r="AC204" s="70"/>
      <c r="AD204" s="70"/>
      <c r="AE204" s="70"/>
      <c r="AF204" s="70"/>
      <c r="AG204" s="70"/>
    </row>
    <row r="205" spans="1:16384" ht="110.25">
      <c r="A205" s="323">
        <v>28</v>
      </c>
      <c r="B205" s="230" t="s">
        <v>558</v>
      </c>
      <c r="C205" s="96" t="s">
        <v>196</v>
      </c>
      <c r="D205" s="231">
        <v>35.200000000000003</v>
      </c>
      <c r="E205" s="105" t="s">
        <v>1501</v>
      </c>
      <c r="F205" s="336"/>
      <c r="G205" s="74"/>
      <c r="H205" s="74"/>
      <c r="I205" s="74"/>
      <c r="J205" s="74"/>
      <c r="K205" s="75"/>
      <c r="L205" s="75"/>
      <c r="M205" s="75"/>
      <c r="N205" s="75"/>
      <c r="O205" s="75"/>
      <c r="P205" s="75"/>
      <c r="Q205" s="75"/>
      <c r="R205" s="75"/>
      <c r="S205" s="75"/>
      <c r="T205" s="75"/>
    </row>
    <row r="206" spans="1:16384" ht="15.75">
      <c r="A206" s="236" t="s">
        <v>215</v>
      </c>
      <c r="B206" s="279" t="s">
        <v>216</v>
      </c>
      <c r="C206" s="236"/>
      <c r="D206" s="244">
        <f>SUM(D207:D208)</f>
        <v>51.88</v>
      </c>
      <c r="E206" s="357"/>
      <c r="F206" s="358"/>
      <c r="G206" s="59"/>
      <c r="H206" s="60"/>
      <c r="I206" s="61"/>
      <c r="J206" s="62"/>
      <c r="K206" s="2"/>
      <c r="L206" s="1"/>
      <c r="M206" s="25"/>
      <c r="N206" s="5"/>
      <c r="O206" s="63"/>
      <c r="P206" s="2"/>
      <c r="Q206" s="1"/>
      <c r="R206" s="25"/>
      <c r="S206" s="5"/>
      <c r="T206" s="63"/>
      <c r="U206" s="2"/>
      <c r="V206" s="1"/>
      <c r="W206" s="25"/>
      <c r="X206" s="5"/>
      <c r="Y206" s="63"/>
      <c r="Z206" s="2"/>
      <c r="AA206" s="1"/>
      <c r="AB206" s="25"/>
      <c r="AC206" s="5"/>
      <c r="AD206" s="63"/>
      <c r="AE206" s="2"/>
      <c r="AF206" s="1"/>
      <c r="AG206" s="25"/>
      <c r="AH206" s="5"/>
      <c r="AI206" s="63"/>
      <c r="AJ206" s="2"/>
      <c r="AK206" s="1"/>
      <c r="AL206" s="25"/>
      <c r="AM206" s="5"/>
      <c r="AN206" s="63"/>
      <c r="AO206" s="2"/>
      <c r="AP206" s="1"/>
      <c r="AQ206" s="25"/>
      <c r="AR206" s="5"/>
      <c r="AS206" s="63"/>
      <c r="AT206" s="2"/>
      <c r="AU206" s="1"/>
      <c r="AV206" s="25"/>
      <c r="AW206" s="5"/>
      <c r="AX206" s="63"/>
      <c r="AY206" s="2"/>
      <c r="AZ206" s="1"/>
      <c r="BA206" s="25"/>
      <c r="BB206" s="5"/>
      <c r="BC206" s="63"/>
      <c r="BD206" s="2"/>
      <c r="BE206" s="1"/>
      <c r="BF206" s="25"/>
      <c r="BG206" s="5"/>
      <c r="BH206" s="63"/>
      <c r="BI206" s="2"/>
      <c r="BJ206" s="1"/>
      <c r="BK206" s="25"/>
      <c r="BL206" s="5"/>
      <c r="BM206" s="63"/>
      <c r="BN206" s="2"/>
      <c r="BO206" s="1"/>
      <c r="BP206" s="25"/>
      <c r="BQ206" s="5"/>
      <c r="BR206" s="63"/>
      <c r="BS206" s="2"/>
      <c r="BT206" s="1"/>
      <c r="BU206" s="25"/>
      <c r="BV206" s="5"/>
      <c r="BW206" s="63"/>
      <c r="BX206" s="2"/>
      <c r="BY206" s="1"/>
      <c r="BZ206" s="25"/>
      <c r="CA206" s="5"/>
      <c r="CB206" s="63"/>
      <c r="CC206" s="2"/>
      <c r="CD206" s="1"/>
      <c r="CE206" s="25"/>
      <c r="CF206" s="5"/>
      <c r="CG206" s="63"/>
      <c r="CH206" s="2"/>
      <c r="CI206" s="1"/>
      <c r="CJ206" s="25"/>
      <c r="CK206" s="5"/>
      <c r="CL206" s="63"/>
      <c r="CM206" s="2"/>
      <c r="CN206" s="1"/>
      <c r="CO206" s="25"/>
      <c r="CP206" s="5"/>
      <c r="CQ206" s="63"/>
      <c r="CR206" s="2"/>
      <c r="CS206" s="1"/>
      <c r="CT206" s="25"/>
      <c r="CU206" s="5"/>
      <c r="CV206" s="63"/>
      <c r="CW206" s="2"/>
      <c r="CX206" s="1"/>
      <c r="CY206" s="25"/>
      <c r="CZ206" s="5"/>
      <c r="DA206" s="63"/>
      <c r="DB206" s="2"/>
      <c r="DC206" s="1"/>
      <c r="DD206" s="25"/>
      <c r="DE206" s="5"/>
      <c r="DF206" s="63"/>
      <c r="DG206" s="2"/>
      <c r="DH206" s="1"/>
      <c r="DI206" s="25"/>
      <c r="DJ206" s="5"/>
      <c r="DK206" s="63"/>
      <c r="DL206" s="2"/>
      <c r="DM206" s="1"/>
      <c r="DN206" s="25"/>
      <c r="DO206" s="5"/>
      <c r="DP206" s="63"/>
      <c r="DQ206" s="2"/>
      <c r="DR206" s="1"/>
      <c r="DS206" s="25"/>
      <c r="DT206" s="5"/>
      <c r="DU206" s="63"/>
      <c r="DV206" s="2"/>
      <c r="DW206" s="1"/>
      <c r="DX206" s="25"/>
      <c r="DY206" s="5"/>
      <c r="DZ206" s="63"/>
      <c r="EA206" s="2"/>
      <c r="EB206" s="1"/>
      <c r="EC206" s="25"/>
      <c r="ED206" s="5"/>
      <c r="EE206" s="63"/>
      <c r="EF206" s="2"/>
      <c r="EG206" s="1"/>
      <c r="EH206" s="25"/>
      <c r="EI206" s="5"/>
      <c r="EJ206" s="63"/>
      <c r="EK206" s="2"/>
      <c r="EL206" s="1"/>
      <c r="EM206" s="25"/>
      <c r="EN206" s="5"/>
      <c r="EO206" s="63"/>
      <c r="EP206" s="2"/>
      <c r="EQ206" s="1"/>
      <c r="ER206" s="25"/>
      <c r="ES206" s="5"/>
      <c r="ET206" s="63"/>
      <c r="EU206" s="2"/>
      <c r="EV206" s="1"/>
      <c r="EW206" s="25"/>
      <c r="EX206" s="5"/>
      <c r="EY206" s="63"/>
      <c r="EZ206" s="2"/>
      <c r="FA206" s="1"/>
      <c r="FB206" s="25"/>
      <c r="FC206" s="5"/>
      <c r="FD206" s="63"/>
      <c r="FE206" s="2"/>
      <c r="FF206" s="1"/>
      <c r="FG206" s="25"/>
      <c r="FH206" s="5"/>
      <c r="FI206" s="63"/>
      <c r="FJ206" s="2"/>
      <c r="FK206" s="1"/>
      <c r="FL206" s="25"/>
      <c r="FM206" s="5"/>
      <c r="FN206" s="63"/>
      <c r="FO206" s="2"/>
      <c r="FP206" s="1"/>
      <c r="FQ206" s="25"/>
      <c r="FR206" s="5"/>
      <c r="FS206" s="63"/>
      <c r="FT206" s="2"/>
      <c r="FU206" s="1"/>
      <c r="FV206" s="25"/>
      <c r="FW206" s="5"/>
      <c r="FX206" s="63"/>
      <c r="FY206" s="2"/>
      <c r="FZ206" s="1"/>
      <c r="GA206" s="25"/>
      <c r="GB206" s="5"/>
      <c r="GC206" s="63"/>
      <c r="GD206" s="2"/>
      <c r="GE206" s="1"/>
      <c r="GF206" s="25"/>
      <c r="GG206" s="5"/>
      <c r="GH206" s="63"/>
      <c r="GI206" s="2"/>
      <c r="GJ206" s="1"/>
      <c r="GK206" s="25"/>
      <c r="GL206" s="5"/>
      <c r="GM206" s="63"/>
      <c r="GN206" s="2"/>
      <c r="GO206" s="1"/>
      <c r="GP206" s="25"/>
      <c r="GQ206" s="5"/>
      <c r="GR206" s="63"/>
      <c r="GS206" s="2"/>
      <c r="GT206" s="1"/>
      <c r="GU206" s="25"/>
      <c r="GV206" s="5"/>
      <c r="GW206" s="63"/>
      <c r="GX206" s="2"/>
      <c r="GY206" s="1"/>
      <c r="GZ206" s="25"/>
      <c r="HA206" s="5"/>
      <c r="HB206" s="63"/>
      <c r="HC206" s="2"/>
      <c r="HD206" s="1"/>
      <c r="HE206" s="25"/>
      <c r="HF206" s="5"/>
      <c r="HG206" s="63"/>
      <c r="HH206" s="2"/>
      <c r="HI206" s="1"/>
      <c r="HJ206" s="25"/>
      <c r="HK206" s="5"/>
      <c r="HL206" s="63"/>
      <c r="HM206" s="2"/>
      <c r="HN206" s="1"/>
      <c r="HO206" s="25"/>
      <c r="HP206" s="5"/>
      <c r="HQ206" s="63"/>
      <c r="HR206" s="2"/>
      <c r="HS206" s="1"/>
      <c r="HT206" s="25"/>
      <c r="HU206" s="5"/>
      <c r="HV206" s="63"/>
      <c r="HW206" s="2"/>
      <c r="HX206" s="1"/>
      <c r="HY206" s="25"/>
      <c r="HZ206" s="5"/>
      <c r="IA206" s="63"/>
      <c r="IB206" s="2"/>
      <c r="IC206" s="1"/>
      <c r="ID206" s="25"/>
      <c r="IE206" s="5"/>
      <c r="IF206" s="63"/>
      <c r="IG206" s="2"/>
      <c r="IH206" s="1"/>
      <c r="II206" s="25"/>
      <c r="IJ206" s="5"/>
      <c r="IK206" s="63"/>
      <c r="IL206" s="2"/>
      <c r="IM206" s="1"/>
      <c r="IN206" s="25"/>
      <c r="IO206" s="5"/>
      <c r="IP206" s="63"/>
      <c r="IQ206" s="2"/>
      <c r="IR206" s="1"/>
      <c r="IS206" s="25"/>
      <c r="IT206" s="5"/>
      <c r="IU206" s="63"/>
      <c r="IV206" s="2"/>
      <c r="IW206" s="1"/>
      <c r="IX206" s="25"/>
      <c r="IY206" s="5"/>
      <c r="IZ206" s="63"/>
      <c r="JA206" s="2"/>
      <c r="JB206" s="1"/>
      <c r="JC206" s="25"/>
      <c r="JD206" s="5"/>
      <c r="JE206" s="63"/>
      <c r="JF206" s="2"/>
      <c r="JG206" s="1"/>
      <c r="JH206" s="25"/>
      <c r="JI206" s="5"/>
      <c r="JJ206" s="63"/>
      <c r="JK206" s="2"/>
      <c r="JL206" s="1"/>
      <c r="JM206" s="25"/>
      <c r="JN206" s="5"/>
      <c r="JO206" s="63"/>
      <c r="JP206" s="2"/>
      <c r="JQ206" s="1"/>
      <c r="JR206" s="25"/>
      <c r="JS206" s="5"/>
      <c r="JT206" s="63"/>
      <c r="JU206" s="2"/>
      <c r="JV206" s="1"/>
      <c r="JW206" s="25"/>
      <c r="JX206" s="5"/>
      <c r="JY206" s="63"/>
      <c r="JZ206" s="2"/>
      <c r="KA206" s="1"/>
      <c r="KB206" s="25"/>
      <c r="KC206" s="5"/>
      <c r="KD206" s="63"/>
      <c r="KE206" s="2"/>
      <c r="KF206" s="1"/>
      <c r="KG206" s="25"/>
      <c r="KH206" s="5"/>
      <c r="KI206" s="63"/>
      <c r="KJ206" s="2"/>
      <c r="KK206" s="1"/>
      <c r="KL206" s="25"/>
      <c r="KM206" s="5"/>
      <c r="KN206" s="63"/>
      <c r="KO206" s="2"/>
      <c r="KP206" s="1"/>
      <c r="KQ206" s="25"/>
      <c r="KR206" s="5"/>
      <c r="KS206" s="63"/>
      <c r="KT206" s="2"/>
      <c r="KU206" s="1"/>
      <c r="KV206" s="25"/>
      <c r="KW206" s="5"/>
      <c r="KX206" s="63"/>
      <c r="KY206" s="2"/>
      <c r="KZ206" s="1"/>
      <c r="LA206" s="25"/>
      <c r="LB206" s="5"/>
      <c r="LC206" s="63"/>
      <c r="LD206" s="2"/>
      <c r="LE206" s="1"/>
      <c r="LF206" s="25"/>
      <c r="LG206" s="5"/>
      <c r="LH206" s="63"/>
      <c r="LI206" s="2"/>
      <c r="LJ206" s="1"/>
      <c r="LK206" s="25"/>
      <c r="LL206" s="5"/>
      <c r="LM206" s="63"/>
      <c r="LN206" s="2"/>
      <c r="LO206" s="1"/>
      <c r="LP206" s="25"/>
      <c r="LQ206" s="5"/>
      <c r="LR206" s="63"/>
      <c r="LS206" s="2"/>
      <c r="LT206" s="1"/>
      <c r="LU206" s="25"/>
      <c r="LV206" s="5"/>
      <c r="LW206" s="63"/>
      <c r="LX206" s="2"/>
      <c r="LY206" s="1"/>
      <c r="LZ206" s="25"/>
      <c r="MA206" s="5"/>
      <c r="MB206" s="63"/>
      <c r="MC206" s="2"/>
      <c r="MD206" s="1"/>
      <c r="ME206" s="25"/>
      <c r="MF206" s="5"/>
      <c r="MG206" s="63"/>
      <c r="MH206" s="2"/>
      <c r="MI206" s="1"/>
      <c r="MJ206" s="25"/>
      <c r="MK206" s="5"/>
      <c r="ML206" s="63"/>
      <c r="MM206" s="2"/>
      <c r="MN206" s="1"/>
      <c r="MO206" s="25"/>
      <c r="MP206" s="5"/>
      <c r="MQ206" s="63"/>
      <c r="MR206" s="2"/>
      <c r="MS206" s="1"/>
      <c r="MT206" s="25"/>
      <c r="MU206" s="5"/>
      <c r="MV206" s="63"/>
      <c r="MW206" s="2"/>
      <c r="MX206" s="1"/>
      <c r="MY206" s="25"/>
      <c r="MZ206" s="5"/>
      <c r="NA206" s="63"/>
      <c r="NB206" s="2"/>
      <c r="NC206" s="1"/>
      <c r="ND206" s="25"/>
      <c r="NE206" s="5"/>
      <c r="NF206" s="63"/>
      <c r="NG206" s="2"/>
      <c r="NH206" s="1"/>
      <c r="NI206" s="25"/>
      <c r="NJ206" s="5"/>
      <c r="NK206" s="63"/>
      <c r="NL206" s="2"/>
      <c r="NM206" s="1"/>
      <c r="NN206" s="25"/>
      <c r="NO206" s="5"/>
      <c r="NP206" s="63"/>
      <c r="NQ206" s="2"/>
      <c r="NR206" s="1"/>
      <c r="NS206" s="25"/>
      <c r="NT206" s="5"/>
      <c r="NU206" s="63"/>
      <c r="NV206" s="2"/>
      <c r="NW206" s="1"/>
      <c r="NX206" s="25"/>
      <c r="NY206" s="5"/>
      <c r="NZ206" s="63"/>
      <c r="OA206" s="2"/>
      <c r="OB206" s="1"/>
      <c r="OC206" s="25"/>
      <c r="OD206" s="5"/>
      <c r="OE206" s="63"/>
      <c r="OF206" s="2"/>
      <c r="OG206" s="1"/>
      <c r="OH206" s="25"/>
      <c r="OI206" s="5"/>
      <c r="OJ206" s="63"/>
      <c r="OK206" s="2"/>
      <c r="OL206" s="1"/>
      <c r="OM206" s="25"/>
      <c r="ON206" s="5"/>
      <c r="OO206" s="63"/>
      <c r="OP206" s="2"/>
      <c r="OQ206" s="1"/>
      <c r="OR206" s="25"/>
      <c r="OS206" s="5"/>
      <c r="OT206" s="63"/>
      <c r="OU206" s="2"/>
      <c r="OV206" s="1"/>
      <c r="OW206" s="25"/>
      <c r="OX206" s="5"/>
      <c r="OY206" s="63"/>
      <c r="OZ206" s="2"/>
      <c r="PA206" s="1"/>
      <c r="PB206" s="25"/>
      <c r="PC206" s="5"/>
      <c r="PD206" s="63"/>
      <c r="PE206" s="2"/>
      <c r="PF206" s="1"/>
      <c r="PG206" s="25"/>
      <c r="PH206" s="5"/>
      <c r="PI206" s="63"/>
      <c r="PJ206" s="2"/>
      <c r="PK206" s="1"/>
      <c r="PL206" s="25"/>
      <c r="PM206" s="5"/>
      <c r="PN206" s="63"/>
      <c r="PO206" s="2"/>
      <c r="PP206" s="1"/>
      <c r="PQ206" s="25"/>
      <c r="PR206" s="5"/>
      <c r="PS206" s="63"/>
      <c r="PT206" s="2"/>
      <c r="PU206" s="1"/>
      <c r="PV206" s="25"/>
      <c r="PW206" s="5"/>
      <c r="PX206" s="63"/>
      <c r="PY206" s="2"/>
      <c r="PZ206" s="1"/>
      <c r="QA206" s="25"/>
      <c r="QB206" s="5"/>
      <c r="QC206" s="63"/>
      <c r="QD206" s="2"/>
      <c r="QE206" s="1"/>
      <c r="QF206" s="25"/>
      <c r="QG206" s="5"/>
      <c r="QH206" s="63"/>
      <c r="QI206" s="2"/>
      <c r="QJ206" s="1"/>
      <c r="QK206" s="25"/>
      <c r="QL206" s="5"/>
      <c r="QM206" s="63"/>
      <c r="QN206" s="2"/>
      <c r="QO206" s="1"/>
      <c r="QP206" s="25"/>
      <c r="QQ206" s="5"/>
      <c r="QR206" s="63"/>
      <c r="QS206" s="2"/>
      <c r="QT206" s="1"/>
      <c r="QU206" s="25"/>
      <c r="QV206" s="5"/>
      <c r="QW206" s="63"/>
      <c r="QX206" s="2"/>
      <c r="QY206" s="1"/>
      <c r="QZ206" s="25"/>
      <c r="RA206" s="5"/>
      <c r="RB206" s="63"/>
      <c r="RC206" s="2"/>
      <c r="RD206" s="1"/>
      <c r="RE206" s="25"/>
      <c r="RF206" s="5"/>
      <c r="RG206" s="63"/>
      <c r="RH206" s="2"/>
      <c r="RI206" s="1"/>
      <c r="RJ206" s="25"/>
      <c r="RK206" s="5"/>
      <c r="RL206" s="63"/>
      <c r="RM206" s="2"/>
      <c r="RN206" s="1"/>
      <c r="RO206" s="25"/>
      <c r="RP206" s="5"/>
      <c r="RQ206" s="63"/>
      <c r="RR206" s="2"/>
      <c r="RS206" s="1"/>
      <c r="RT206" s="25"/>
      <c r="RU206" s="5"/>
      <c r="RV206" s="63"/>
      <c r="RW206" s="2"/>
      <c r="RX206" s="1"/>
      <c r="RY206" s="25"/>
      <c r="RZ206" s="5"/>
      <c r="SA206" s="63"/>
      <c r="SB206" s="2"/>
      <c r="SC206" s="1"/>
      <c r="SD206" s="25"/>
      <c r="SE206" s="5"/>
      <c r="SF206" s="63"/>
      <c r="SG206" s="2"/>
      <c r="SH206" s="1"/>
      <c r="SI206" s="25"/>
      <c r="SJ206" s="5"/>
      <c r="SK206" s="63"/>
      <c r="SL206" s="2"/>
      <c r="SM206" s="1"/>
      <c r="SN206" s="25"/>
      <c r="SO206" s="5"/>
      <c r="SP206" s="63"/>
      <c r="SQ206" s="2"/>
      <c r="SR206" s="1"/>
      <c r="SS206" s="25"/>
      <c r="ST206" s="5"/>
      <c r="SU206" s="63"/>
      <c r="SV206" s="2"/>
      <c r="SW206" s="1"/>
      <c r="SX206" s="25"/>
      <c r="SY206" s="5"/>
      <c r="SZ206" s="63"/>
      <c r="TA206" s="2"/>
      <c r="TB206" s="1"/>
      <c r="TC206" s="25"/>
      <c r="TD206" s="5"/>
      <c r="TE206" s="63"/>
      <c r="TF206" s="2"/>
      <c r="TG206" s="1"/>
      <c r="TH206" s="25"/>
      <c r="TI206" s="5"/>
      <c r="TJ206" s="63"/>
      <c r="TK206" s="2"/>
      <c r="TL206" s="1"/>
      <c r="TM206" s="25"/>
      <c r="TN206" s="5"/>
      <c r="TO206" s="63"/>
      <c r="TP206" s="2"/>
      <c r="TQ206" s="1"/>
      <c r="TR206" s="25"/>
      <c r="TS206" s="5"/>
      <c r="TT206" s="63"/>
      <c r="TU206" s="2"/>
      <c r="TV206" s="1"/>
      <c r="TW206" s="25"/>
      <c r="TX206" s="5"/>
      <c r="TY206" s="63"/>
      <c r="TZ206" s="2"/>
      <c r="UA206" s="1"/>
      <c r="UB206" s="25"/>
      <c r="UC206" s="5"/>
      <c r="UD206" s="63"/>
      <c r="UE206" s="2"/>
      <c r="UF206" s="1"/>
      <c r="UG206" s="25"/>
      <c r="UH206" s="5"/>
      <c r="UI206" s="63"/>
      <c r="UJ206" s="2"/>
      <c r="UK206" s="1"/>
      <c r="UL206" s="25"/>
      <c r="UM206" s="5"/>
      <c r="UN206" s="63"/>
      <c r="UO206" s="2"/>
      <c r="UP206" s="1"/>
      <c r="UQ206" s="25"/>
      <c r="UR206" s="5"/>
      <c r="US206" s="63"/>
      <c r="UT206" s="2"/>
      <c r="UU206" s="1"/>
      <c r="UV206" s="25"/>
      <c r="UW206" s="5"/>
      <c r="UX206" s="63"/>
      <c r="UY206" s="2"/>
      <c r="UZ206" s="1"/>
      <c r="VA206" s="25"/>
      <c r="VB206" s="5"/>
      <c r="VC206" s="63"/>
      <c r="VD206" s="2"/>
      <c r="VE206" s="1"/>
      <c r="VF206" s="25"/>
      <c r="VG206" s="5"/>
      <c r="VH206" s="63"/>
      <c r="VI206" s="2"/>
      <c r="VJ206" s="1"/>
      <c r="VK206" s="25"/>
      <c r="VL206" s="5"/>
      <c r="VM206" s="63"/>
      <c r="VN206" s="2"/>
      <c r="VO206" s="1"/>
      <c r="VP206" s="25"/>
      <c r="VQ206" s="5"/>
      <c r="VR206" s="63"/>
      <c r="VS206" s="2"/>
      <c r="VT206" s="1"/>
      <c r="VU206" s="25"/>
      <c r="VV206" s="5"/>
      <c r="VW206" s="63"/>
      <c r="VX206" s="2"/>
      <c r="VY206" s="1"/>
      <c r="VZ206" s="25"/>
      <c r="WA206" s="5"/>
      <c r="WB206" s="63"/>
      <c r="WC206" s="2"/>
      <c r="WD206" s="1"/>
      <c r="WE206" s="25"/>
      <c r="WF206" s="5"/>
      <c r="WG206" s="63"/>
      <c r="WH206" s="2"/>
      <c r="WI206" s="1"/>
      <c r="WJ206" s="25"/>
      <c r="WK206" s="5"/>
      <c r="WL206" s="63"/>
      <c r="WM206" s="2"/>
      <c r="WN206" s="1"/>
      <c r="WO206" s="25"/>
      <c r="WP206" s="5"/>
      <c r="WQ206" s="63"/>
      <c r="WR206" s="2"/>
      <c r="WS206" s="1"/>
      <c r="WT206" s="25"/>
      <c r="WU206" s="5"/>
      <c r="WV206" s="63"/>
      <c r="WW206" s="2"/>
      <c r="WX206" s="1"/>
      <c r="WY206" s="25"/>
      <c r="WZ206" s="5"/>
      <c r="XA206" s="63"/>
      <c r="XB206" s="2"/>
      <c r="XC206" s="1"/>
      <c r="XD206" s="25"/>
      <c r="XE206" s="5"/>
      <c r="XF206" s="63"/>
      <c r="XG206" s="2"/>
      <c r="XH206" s="1"/>
      <c r="XI206" s="25"/>
      <c r="XJ206" s="5"/>
      <c r="XK206" s="63"/>
      <c r="XL206" s="2"/>
      <c r="XM206" s="1"/>
      <c r="XN206" s="25"/>
      <c r="XO206" s="5"/>
      <c r="XP206" s="63"/>
      <c r="XQ206" s="2"/>
      <c r="XR206" s="1"/>
      <c r="XS206" s="25"/>
      <c r="XT206" s="5"/>
      <c r="XU206" s="63"/>
      <c r="XV206" s="2"/>
      <c r="XW206" s="1"/>
      <c r="XX206" s="25"/>
      <c r="XY206" s="5"/>
      <c r="XZ206" s="63"/>
      <c r="YA206" s="2"/>
      <c r="YB206" s="1"/>
      <c r="YC206" s="25"/>
      <c r="YD206" s="5"/>
      <c r="YE206" s="63"/>
      <c r="YF206" s="2"/>
      <c r="YG206" s="1"/>
      <c r="YH206" s="25"/>
      <c r="YI206" s="5"/>
      <c r="YJ206" s="63"/>
      <c r="YK206" s="2"/>
      <c r="YL206" s="1"/>
      <c r="YM206" s="25"/>
      <c r="YN206" s="5"/>
      <c r="YO206" s="63"/>
      <c r="YP206" s="2"/>
      <c r="YQ206" s="1"/>
      <c r="YR206" s="25"/>
      <c r="YS206" s="5"/>
      <c r="YT206" s="63"/>
      <c r="YU206" s="2"/>
      <c r="YV206" s="1"/>
      <c r="YW206" s="25"/>
      <c r="YX206" s="5"/>
      <c r="YY206" s="63"/>
      <c r="YZ206" s="2"/>
      <c r="ZA206" s="1"/>
      <c r="ZB206" s="25"/>
      <c r="ZC206" s="5"/>
      <c r="ZD206" s="63"/>
      <c r="ZE206" s="2"/>
      <c r="ZF206" s="1"/>
      <c r="ZG206" s="25"/>
      <c r="ZH206" s="5"/>
      <c r="ZI206" s="63"/>
      <c r="ZJ206" s="2"/>
      <c r="ZK206" s="1"/>
      <c r="ZL206" s="25"/>
      <c r="ZM206" s="5"/>
      <c r="ZN206" s="63"/>
      <c r="ZO206" s="2"/>
      <c r="ZP206" s="1"/>
      <c r="ZQ206" s="25"/>
      <c r="ZR206" s="5"/>
      <c r="ZS206" s="63"/>
      <c r="ZT206" s="2"/>
      <c r="ZU206" s="1"/>
      <c r="ZV206" s="25"/>
      <c r="ZW206" s="5"/>
      <c r="ZX206" s="63"/>
      <c r="ZY206" s="2"/>
      <c r="ZZ206" s="1"/>
      <c r="AAA206" s="25"/>
      <c r="AAB206" s="5"/>
      <c r="AAC206" s="63"/>
      <c r="AAD206" s="2"/>
      <c r="AAE206" s="1"/>
      <c r="AAF206" s="25"/>
      <c r="AAG206" s="5"/>
      <c r="AAH206" s="63"/>
      <c r="AAI206" s="2"/>
      <c r="AAJ206" s="1"/>
      <c r="AAK206" s="25"/>
      <c r="AAL206" s="5"/>
      <c r="AAM206" s="63"/>
      <c r="AAN206" s="2"/>
      <c r="AAO206" s="1"/>
      <c r="AAP206" s="25"/>
      <c r="AAQ206" s="5"/>
      <c r="AAR206" s="63"/>
      <c r="AAS206" s="2"/>
      <c r="AAT206" s="1"/>
      <c r="AAU206" s="25"/>
      <c r="AAV206" s="5"/>
      <c r="AAW206" s="63"/>
      <c r="AAX206" s="2"/>
      <c r="AAY206" s="1"/>
      <c r="AAZ206" s="25"/>
      <c r="ABA206" s="5"/>
      <c r="ABB206" s="63"/>
      <c r="ABC206" s="2"/>
      <c r="ABD206" s="1"/>
      <c r="ABE206" s="25"/>
      <c r="ABF206" s="5"/>
      <c r="ABG206" s="63"/>
      <c r="ABH206" s="2"/>
      <c r="ABI206" s="1"/>
      <c r="ABJ206" s="25"/>
      <c r="ABK206" s="5"/>
      <c r="ABL206" s="63"/>
      <c r="ABM206" s="2"/>
      <c r="ABN206" s="1"/>
      <c r="ABO206" s="25"/>
      <c r="ABP206" s="5"/>
      <c r="ABQ206" s="63"/>
      <c r="ABR206" s="2"/>
      <c r="ABS206" s="1"/>
      <c r="ABT206" s="25"/>
      <c r="ABU206" s="5"/>
      <c r="ABV206" s="63"/>
      <c r="ABW206" s="2"/>
      <c r="ABX206" s="1"/>
      <c r="ABY206" s="25"/>
      <c r="ABZ206" s="5"/>
      <c r="ACA206" s="63"/>
      <c r="ACB206" s="2"/>
      <c r="ACC206" s="1"/>
      <c r="ACD206" s="25"/>
      <c r="ACE206" s="5"/>
      <c r="ACF206" s="63"/>
      <c r="ACG206" s="2"/>
      <c r="ACH206" s="1"/>
      <c r="ACI206" s="25"/>
      <c r="ACJ206" s="5"/>
      <c r="ACK206" s="63"/>
      <c r="ACL206" s="2"/>
      <c r="ACM206" s="1"/>
      <c r="ACN206" s="25"/>
      <c r="ACO206" s="5"/>
      <c r="ACP206" s="63"/>
      <c r="ACQ206" s="2"/>
      <c r="ACR206" s="1"/>
      <c r="ACS206" s="25"/>
      <c r="ACT206" s="5"/>
      <c r="ACU206" s="63"/>
      <c r="ACV206" s="2"/>
      <c r="ACW206" s="1"/>
      <c r="ACX206" s="25"/>
      <c r="ACY206" s="5"/>
      <c r="ACZ206" s="63"/>
      <c r="ADA206" s="2"/>
      <c r="ADB206" s="1"/>
      <c r="ADC206" s="25"/>
      <c r="ADD206" s="5"/>
      <c r="ADE206" s="63"/>
      <c r="ADF206" s="2"/>
      <c r="ADG206" s="1"/>
      <c r="ADH206" s="25"/>
      <c r="ADI206" s="5"/>
      <c r="ADJ206" s="63"/>
      <c r="ADK206" s="2"/>
      <c r="ADL206" s="1"/>
      <c r="ADM206" s="25"/>
      <c r="ADN206" s="5"/>
      <c r="ADO206" s="63"/>
      <c r="ADP206" s="2"/>
      <c r="ADQ206" s="1"/>
      <c r="ADR206" s="25"/>
      <c r="ADS206" s="5"/>
      <c r="ADT206" s="63"/>
      <c r="ADU206" s="2"/>
      <c r="ADV206" s="1"/>
      <c r="ADW206" s="25"/>
      <c r="ADX206" s="5"/>
      <c r="ADY206" s="63"/>
      <c r="ADZ206" s="2"/>
      <c r="AEA206" s="1"/>
      <c r="AEB206" s="25"/>
      <c r="AEC206" s="5"/>
      <c r="AED206" s="63"/>
      <c r="AEE206" s="2"/>
      <c r="AEF206" s="1"/>
      <c r="AEG206" s="25"/>
      <c r="AEH206" s="5"/>
      <c r="AEI206" s="63"/>
      <c r="AEJ206" s="2"/>
      <c r="AEK206" s="1"/>
      <c r="AEL206" s="25"/>
      <c r="AEM206" s="5"/>
      <c r="AEN206" s="63"/>
      <c r="AEO206" s="2"/>
      <c r="AEP206" s="1"/>
      <c r="AEQ206" s="25"/>
      <c r="AER206" s="5"/>
      <c r="AES206" s="63"/>
      <c r="AET206" s="2"/>
      <c r="AEU206" s="1"/>
      <c r="AEV206" s="25"/>
      <c r="AEW206" s="5"/>
      <c r="AEX206" s="63"/>
      <c r="AEY206" s="2"/>
      <c r="AEZ206" s="1"/>
      <c r="AFA206" s="25"/>
      <c r="AFB206" s="5"/>
      <c r="AFC206" s="63"/>
      <c r="AFD206" s="2"/>
      <c r="AFE206" s="1"/>
      <c r="AFF206" s="25"/>
      <c r="AFG206" s="5"/>
      <c r="AFH206" s="63"/>
      <c r="AFI206" s="2"/>
      <c r="AFJ206" s="1"/>
      <c r="AFK206" s="25"/>
      <c r="AFL206" s="5"/>
      <c r="AFM206" s="63"/>
      <c r="AFN206" s="2"/>
      <c r="AFO206" s="1"/>
      <c r="AFP206" s="25"/>
      <c r="AFQ206" s="5"/>
      <c r="AFR206" s="63"/>
      <c r="AFS206" s="2"/>
      <c r="AFT206" s="1"/>
      <c r="AFU206" s="25"/>
      <c r="AFV206" s="5"/>
      <c r="AFW206" s="63"/>
      <c r="AFX206" s="2"/>
      <c r="AFY206" s="1"/>
      <c r="AFZ206" s="25"/>
      <c r="AGA206" s="5"/>
      <c r="AGB206" s="63"/>
      <c r="AGC206" s="2"/>
      <c r="AGD206" s="1"/>
      <c r="AGE206" s="25"/>
      <c r="AGF206" s="5"/>
      <c r="AGG206" s="63"/>
      <c r="AGH206" s="2"/>
      <c r="AGI206" s="1"/>
      <c r="AGJ206" s="25"/>
      <c r="AGK206" s="5"/>
      <c r="AGL206" s="63"/>
      <c r="AGM206" s="2"/>
      <c r="AGN206" s="1"/>
      <c r="AGO206" s="25"/>
      <c r="AGP206" s="5"/>
      <c r="AGQ206" s="63"/>
      <c r="AGR206" s="2"/>
      <c r="AGS206" s="1"/>
      <c r="AGT206" s="25"/>
      <c r="AGU206" s="5"/>
      <c r="AGV206" s="63"/>
      <c r="AGW206" s="2"/>
      <c r="AGX206" s="1"/>
      <c r="AGY206" s="25"/>
      <c r="AGZ206" s="5"/>
      <c r="AHA206" s="63"/>
      <c r="AHB206" s="2"/>
      <c r="AHC206" s="1"/>
      <c r="AHD206" s="25"/>
      <c r="AHE206" s="5"/>
      <c r="AHF206" s="63"/>
      <c r="AHG206" s="2"/>
      <c r="AHH206" s="1"/>
      <c r="AHI206" s="25"/>
      <c r="AHJ206" s="5"/>
      <c r="AHK206" s="63"/>
      <c r="AHL206" s="2"/>
      <c r="AHM206" s="1"/>
      <c r="AHN206" s="25"/>
      <c r="AHO206" s="5"/>
      <c r="AHP206" s="63"/>
      <c r="AHQ206" s="2"/>
      <c r="AHR206" s="1"/>
      <c r="AHS206" s="25"/>
      <c r="AHT206" s="5"/>
      <c r="AHU206" s="63"/>
      <c r="AHV206" s="2"/>
      <c r="AHW206" s="1"/>
      <c r="AHX206" s="25"/>
      <c r="AHY206" s="5"/>
      <c r="AHZ206" s="63"/>
      <c r="AIA206" s="2"/>
      <c r="AIB206" s="1"/>
      <c r="AIC206" s="25"/>
      <c r="AID206" s="5"/>
      <c r="AIE206" s="63"/>
      <c r="AIF206" s="2"/>
      <c r="AIG206" s="1"/>
      <c r="AIH206" s="25"/>
      <c r="AII206" s="5"/>
      <c r="AIJ206" s="63"/>
      <c r="AIK206" s="2"/>
      <c r="AIL206" s="1"/>
      <c r="AIM206" s="25"/>
      <c r="AIN206" s="5"/>
      <c r="AIO206" s="63"/>
      <c r="AIP206" s="2"/>
      <c r="AIQ206" s="1"/>
      <c r="AIR206" s="25"/>
      <c r="AIS206" s="5"/>
      <c r="AIT206" s="63"/>
      <c r="AIU206" s="2"/>
      <c r="AIV206" s="1"/>
      <c r="AIW206" s="25"/>
      <c r="AIX206" s="5"/>
      <c r="AIY206" s="63"/>
      <c r="AIZ206" s="2"/>
      <c r="AJA206" s="1"/>
      <c r="AJB206" s="25"/>
      <c r="AJC206" s="5"/>
      <c r="AJD206" s="63"/>
      <c r="AJE206" s="2"/>
      <c r="AJF206" s="1"/>
      <c r="AJG206" s="25"/>
      <c r="AJH206" s="5"/>
      <c r="AJI206" s="63"/>
      <c r="AJJ206" s="2"/>
      <c r="AJK206" s="1"/>
      <c r="AJL206" s="25"/>
      <c r="AJM206" s="5"/>
      <c r="AJN206" s="63"/>
      <c r="AJO206" s="2"/>
      <c r="AJP206" s="1"/>
      <c r="AJQ206" s="25"/>
      <c r="AJR206" s="5"/>
      <c r="AJS206" s="63"/>
      <c r="AJT206" s="2"/>
      <c r="AJU206" s="1"/>
      <c r="AJV206" s="25"/>
      <c r="AJW206" s="5"/>
      <c r="AJX206" s="63"/>
      <c r="AJY206" s="2"/>
      <c r="AJZ206" s="1"/>
      <c r="AKA206" s="25"/>
      <c r="AKB206" s="5"/>
      <c r="AKC206" s="63"/>
      <c r="AKD206" s="2"/>
      <c r="AKE206" s="1"/>
      <c r="AKF206" s="25"/>
      <c r="AKG206" s="5"/>
      <c r="AKH206" s="63"/>
      <c r="AKI206" s="2"/>
      <c r="AKJ206" s="1"/>
      <c r="AKK206" s="25"/>
      <c r="AKL206" s="5"/>
      <c r="AKM206" s="63"/>
      <c r="AKN206" s="2"/>
      <c r="AKO206" s="1"/>
      <c r="AKP206" s="25"/>
      <c r="AKQ206" s="5"/>
      <c r="AKR206" s="63"/>
      <c r="AKS206" s="2"/>
      <c r="AKT206" s="1"/>
      <c r="AKU206" s="25"/>
      <c r="AKV206" s="5"/>
      <c r="AKW206" s="63"/>
      <c r="AKX206" s="2"/>
      <c r="AKY206" s="1"/>
      <c r="AKZ206" s="25"/>
      <c r="ALA206" s="5"/>
      <c r="ALB206" s="63"/>
      <c r="ALC206" s="2"/>
      <c r="ALD206" s="1"/>
      <c r="ALE206" s="25"/>
      <c r="ALF206" s="5"/>
      <c r="ALG206" s="63"/>
      <c r="ALH206" s="2"/>
      <c r="ALI206" s="1"/>
      <c r="ALJ206" s="25"/>
      <c r="ALK206" s="5"/>
      <c r="ALL206" s="63"/>
      <c r="ALM206" s="2"/>
      <c r="ALN206" s="1"/>
      <c r="ALO206" s="25"/>
      <c r="ALP206" s="5"/>
      <c r="ALQ206" s="63"/>
      <c r="ALR206" s="2"/>
      <c r="ALS206" s="1"/>
      <c r="ALT206" s="25"/>
      <c r="ALU206" s="5"/>
      <c r="ALV206" s="63"/>
      <c r="ALW206" s="2"/>
      <c r="ALX206" s="1"/>
      <c r="ALY206" s="25"/>
      <c r="ALZ206" s="5"/>
      <c r="AMA206" s="63"/>
      <c r="AMB206" s="2"/>
      <c r="AMC206" s="1"/>
      <c r="AMD206" s="25"/>
      <c r="AME206" s="5"/>
      <c r="AMF206" s="63"/>
      <c r="AMG206" s="2"/>
      <c r="AMH206" s="1"/>
      <c r="AMI206" s="25"/>
      <c r="AMJ206" s="5"/>
      <c r="AMK206" s="63"/>
      <c r="AML206" s="2"/>
      <c r="AMM206" s="1"/>
      <c r="AMN206" s="25"/>
      <c r="AMO206" s="5"/>
      <c r="AMP206" s="63"/>
      <c r="AMQ206" s="2"/>
      <c r="AMR206" s="1"/>
      <c r="AMS206" s="25"/>
      <c r="AMT206" s="5"/>
      <c r="AMU206" s="63"/>
      <c r="AMV206" s="2"/>
      <c r="AMW206" s="1"/>
      <c r="AMX206" s="25"/>
      <c r="AMY206" s="5"/>
      <c r="AMZ206" s="63"/>
      <c r="ANA206" s="2"/>
      <c r="ANB206" s="1"/>
      <c r="ANC206" s="25"/>
      <c r="AND206" s="5"/>
      <c r="ANE206" s="63"/>
      <c r="ANF206" s="2"/>
      <c r="ANG206" s="1"/>
      <c r="ANH206" s="25"/>
      <c r="ANI206" s="5"/>
      <c r="ANJ206" s="63"/>
      <c r="ANK206" s="2"/>
      <c r="ANL206" s="1"/>
      <c r="ANM206" s="25"/>
      <c r="ANN206" s="5"/>
      <c r="ANO206" s="63"/>
      <c r="ANP206" s="2"/>
      <c r="ANQ206" s="1"/>
      <c r="ANR206" s="25"/>
      <c r="ANS206" s="5"/>
      <c r="ANT206" s="63"/>
      <c r="ANU206" s="2"/>
      <c r="ANV206" s="1"/>
      <c r="ANW206" s="25"/>
      <c r="ANX206" s="5"/>
      <c r="ANY206" s="63"/>
      <c r="ANZ206" s="2"/>
      <c r="AOA206" s="1"/>
      <c r="AOB206" s="25"/>
      <c r="AOC206" s="5"/>
      <c r="AOD206" s="63"/>
      <c r="AOE206" s="2"/>
      <c r="AOF206" s="1"/>
      <c r="AOG206" s="25"/>
      <c r="AOH206" s="5"/>
      <c r="AOI206" s="63"/>
      <c r="AOJ206" s="2"/>
      <c r="AOK206" s="1"/>
      <c r="AOL206" s="25"/>
      <c r="AOM206" s="5"/>
      <c r="AON206" s="63"/>
      <c r="AOO206" s="2"/>
      <c r="AOP206" s="1"/>
      <c r="AOQ206" s="25"/>
      <c r="AOR206" s="5"/>
      <c r="AOS206" s="63"/>
      <c r="AOT206" s="2"/>
      <c r="AOU206" s="1"/>
      <c r="AOV206" s="25"/>
      <c r="AOW206" s="5"/>
      <c r="AOX206" s="63"/>
      <c r="AOY206" s="2"/>
      <c r="AOZ206" s="1"/>
      <c r="APA206" s="25"/>
      <c r="APB206" s="5"/>
      <c r="APC206" s="63"/>
      <c r="APD206" s="2"/>
      <c r="APE206" s="1"/>
      <c r="APF206" s="25"/>
      <c r="APG206" s="5"/>
      <c r="APH206" s="63"/>
      <c r="API206" s="2"/>
      <c r="APJ206" s="1"/>
      <c r="APK206" s="25"/>
      <c r="APL206" s="5"/>
      <c r="APM206" s="63"/>
      <c r="APN206" s="2"/>
      <c r="APO206" s="1"/>
      <c r="APP206" s="25"/>
      <c r="APQ206" s="5"/>
      <c r="APR206" s="63"/>
      <c r="APS206" s="2"/>
      <c r="APT206" s="1"/>
      <c r="APU206" s="25"/>
      <c r="APV206" s="5"/>
      <c r="APW206" s="63"/>
      <c r="APX206" s="2"/>
      <c r="APY206" s="1"/>
      <c r="APZ206" s="25"/>
      <c r="AQA206" s="5"/>
      <c r="AQB206" s="63"/>
      <c r="AQC206" s="2"/>
      <c r="AQD206" s="1"/>
      <c r="AQE206" s="25"/>
      <c r="AQF206" s="5"/>
      <c r="AQG206" s="63"/>
      <c r="AQH206" s="2"/>
      <c r="AQI206" s="1"/>
      <c r="AQJ206" s="25"/>
      <c r="AQK206" s="5"/>
      <c r="AQL206" s="63"/>
      <c r="AQM206" s="2"/>
      <c r="AQN206" s="1"/>
      <c r="AQO206" s="25"/>
      <c r="AQP206" s="5"/>
      <c r="AQQ206" s="63"/>
      <c r="AQR206" s="2"/>
      <c r="AQS206" s="1"/>
      <c r="AQT206" s="25"/>
      <c r="AQU206" s="5"/>
      <c r="AQV206" s="63"/>
      <c r="AQW206" s="2"/>
      <c r="AQX206" s="1"/>
      <c r="AQY206" s="25"/>
      <c r="AQZ206" s="5"/>
      <c r="ARA206" s="63"/>
      <c r="ARB206" s="2"/>
      <c r="ARC206" s="1"/>
      <c r="ARD206" s="25"/>
      <c r="ARE206" s="5"/>
      <c r="ARF206" s="63"/>
      <c r="ARG206" s="2"/>
      <c r="ARH206" s="1"/>
      <c r="ARI206" s="25"/>
      <c r="ARJ206" s="5"/>
      <c r="ARK206" s="63"/>
      <c r="ARL206" s="2"/>
      <c r="ARM206" s="1"/>
      <c r="ARN206" s="25"/>
      <c r="ARO206" s="5"/>
      <c r="ARP206" s="63"/>
      <c r="ARQ206" s="2"/>
      <c r="ARR206" s="1"/>
      <c r="ARS206" s="25"/>
      <c r="ART206" s="5"/>
      <c r="ARU206" s="63"/>
      <c r="ARV206" s="2"/>
      <c r="ARW206" s="1"/>
      <c r="ARX206" s="25"/>
      <c r="ARY206" s="5"/>
      <c r="ARZ206" s="63"/>
      <c r="ASA206" s="2"/>
      <c r="ASB206" s="1"/>
      <c r="ASC206" s="25"/>
      <c r="ASD206" s="5"/>
      <c r="ASE206" s="63"/>
      <c r="ASF206" s="2"/>
      <c r="ASG206" s="1"/>
      <c r="ASH206" s="25"/>
      <c r="ASI206" s="5"/>
      <c r="ASJ206" s="63"/>
      <c r="ASK206" s="2"/>
      <c r="ASL206" s="1"/>
      <c r="ASM206" s="25"/>
      <c r="ASN206" s="5"/>
      <c r="ASO206" s="63"/>
      <c r="ASP206" s="2"/>
      <c r="ASQ206" s="1"/>
      <c r="ASR206" s="25"/>
      <c r="ASS206" s="5"/>
      <c r="AST206" s="63"/>
      <c r="ASU206" s="2"/>
      <c r="ASV206" s="1"/>
      <c r="ASW206" s="25"/>
      <c r="ASX206" s="5"/>
      <c r="ASY206" s="63"/>
      <c r="ASZ206" s="2"/>
      <c r="ATA206" s="1"/>
      <c r="ATB206" s="25"/>
      <c r="ATC206" s="5"/>
      <c r="ATD206" s="63"/>
      <c r="ATE206" s="2"/>
      <c r="ATF206" s="1"/>
      <c r="ATG206" s="25"/>
      <c r="ATH206" s="5"/>
      <c r="ATI206" s="63"/>
      <c r="ATJ206" s="2"/>
      <c r="ATK206" s="1"/>
      <c r="ATL206" s="25"/>
      <c r="ATM206" s="5"/>
      <c r="ATN206" s="63"/>
      <c r="ATO206" s="2"/>
      <c r="ATP206" s="1"/>
      <c r="ATQ206" s="25"/>
      <c r="ATR206" s="5"/>
      <c r="ATS206" s="63"/>
      <c r="ATT206" s="2"/>
      <c r="ATU206" s="1"/>
      <c r="ATV206" s="25"/>
      <c r="ATW206" s="5"/>
      <c r="ATX206" s="63"/>
      <c r="ATY206" s="2"/>
      <c r="ATZ206" s="1"/>
      <c r="AUA206" s="25"/>
      <c r="AUB206" s="5"/>
      <c r="AUC206" s="63"/>
      <c r="AUD206" s="2"/>
      <c r="AUE206" s="1"/>
      <c r="AUF206" s="25"/>
      <c r="AUG206" s="5"/>
      <c r="AUH206" s="63"/>
      <c r="AUI206" s="2"/>
      <c r="AUJ206" s="1"/>
      <c r="AUK206" s="25"/>
      <c r="AUL206" s="5"/>
      <c r="AUM206" s="63"/>
      <c r="AUN206" s="2"/>
      <c r="AUO206" s="1"/>
      <c r="AUP206" s="25"/>
      <c r="AUQ206" s="5"/>
      <c r="AUR206" s="63"/>
      <c r="AUS206" s="2"/>
      <c r="AUT206" s="1"/>
      <c r="AUU206" s="25"/>
      <c r="AUV206" s="5"/>
      <c r="AUW206" s="63"/>
      <c r="AUX206" s="2"/>
      <c r="AUY206" s="1"/>
      <c r="AUZ206" s="25"/>
      <c r="AVA206" s="5"/>
      <c r="AVB206" s="63"/>
      <c r="AVC206" s="2"/>
      <c r="AVD206" s="1"/>
      <c r="AVE206" s="25"/>
      <c r="AVF206" s="5"/>
      <c r="AVG206" s="63"/>
      <c r="AVH206" s="2"/>
      <c r="AVI206" s="1"/>
      <c r="AVJ206" s="25"/>
      <c r="AVK206" s="5"/>
      <c r="AVL206" s="63"/>
      <c r="AVM206" s="2"/>
      <c r="AVN206" s="1"/>
      <c r="AVO206" s="25"/>
      <c r="AVP206" s="5"/>
      <c r="AVQ206" s="63"/>
      <c r="AVR206" s="2"/>
      <c r="AVS206" s="1"/>
      <c r="AVT206" s="25"/>
      <c r="AVU206" s="5"/>
      <c r="AVV206" s="63"/>
      <c r="AVW206" s="2"/>
      <c r="AVX206" s="1"/>
      <c r="AVY206" s="25"/>
      <c r="AVZ206" s="5"/>
      <c r="AWA206" s="63"/>
      <c r="AWB206" s="2"/>
      <c r="AWC206" s="1"/>
      <c r="AWD206" s="25"/>
      <c r="AWE206" s="5"/>
      <c r="AWF206" s="63"/>
      <c r="AWG206" s="2"/>
      <c r="AWH206" s="1"/>
      <c r="AWI206" s="25"/>
      <c r="AWJ206" s="5"/>
      <c r="AWK206" s="63"/>
      <c r="AWL206" s="2"/>
      <c r="AWM206" s="1"/>
      <c r="AWN206" s="25"/>
      <c r="AWO206" s="5"/>
      <c r="AWP206" s="63"/>
      <c r="AWQ206" s="2"/>
      <c r="AWR206" s="1"/>
      <c r="AWS206" s="25"/>
      <c r="AWT206" s="5"/>
      <c r="AWU206" s="63"/>
      <c r="AWV206" s="2"/>
      <c r="AWW206" s="1"/>
      <c r="AWX206" s="25"/>
      <c r="AWY206" s="5"/>
      <c r="AWZ206" s="63"/>
      <c r="AXA206" s="2"/>
      <c r="AXB206" s="1"/>
      <c r="AXC206" s="25"/>
      <c r="AXD206" s="5"/>
      <c r="AXE206" s="63"/>
      <c r="AXF206" s="2"/>
      <c r="AXG206" s="1"/>
      <c r="AXH206" s="25"/>
      <c r="AXI206" s="5"/>
      <c r="AXJ206" s="63"/>
      <c r="AXK206" s="2"/>
      <c r="AXL206" s="1"/>
      <c r="AXM206" s="25"/>
      <c r="AXN206" s="5"/>
      <c r="AXO206" s="63"/>
      <c r="AXP206" s="2"/>
      <c r="AXQ206" s="1"/>
      <c r="AXR206" s="25"/>
      <c r="AXS206" s="5"/>
      <c r="AXT206" s="63"/>
      <c r="AXU206" s="2"/>
      <c r="AXV206" s="1"/>
      <c r="AXW206" s="25"/>
      <c r="AXX206" s="5"/>
      <c r="AXY206" s="63"/>
      <c r="AXZ206" s="2"/>
      <c r="AYA206" s="1"/>
      <c r="AYB206" s="25"/>
      <c r="AYC206" s="5"/>
      <c r="AYD206" s="63"/>
      <c r="AYE206" s="2"/>
      <c r="AYF206" s="1"/>
      <c r="AYG206" s="25"/>
      <c r="AYH206" s="5"/>
      <c r="AYI206" s="63"/>
      <c r="AYJ206" s="2"/>
      <c r="AYK206" s="1"/>
      <c r="AYL206" s="25"/>
      <c r="AYM206" s="5"/>
      <c r="AYN206" s="63"/>
      <c r="AYO206" s="2"/>
      <c r="AYP206" s="1"/>
      <c r="AYQ206" s="25"/>
      <c r="AYR206" s="5"/>
      <c r="AYS206" s="63"/>
      <c r="AYT206" s="2"/>
      <c r="AYU206" s="1"/>
      <c r="AYV206" s="25"/>
      <c r="AYW206" s="5"/>
      <c r="AYX206" s="63"/>
      <c r="AYY206" s="2"/>
      <c r="AYZ206" s="1"/>
      <c r="AZA206" s="25"/>
      <c r="AZB206" s="5"/>
      <c r="AZC206" s="63"/>
      <c r="AZD206" s="2"/>
      <c r="AZE206" s="1"/>
      <c r="AZF206" s="25"/>
      <c r="AZG206" s="5"/>
      <c r="AZH206" s="63"/>
      <c r="AZI206" s="2"/>
      <c r="AZJ206" s="1"/>
      <c r="AZK206" s="25"/>
      <c r="AZL206" s="5"/>
      <c r="AZM206" s="63"/>
      <c r="AZN206" s="2"/>
      <c r="AZO206" s="1"/>
      <c r="AZP206" s="25"/>
      <c r="AZQ206" s="5"/>
      <c r="AZR206" s="63"/>
      <c r="AZS206" s="2"/>
      <c r="AZT206" s="1"/>
      <c r="AZU206" s="25"/>
      <c r="AZV206" s="5"/>
      <c r="AZW206" s="63"/>
      <c r="AZX206" s="2"/>
      <c r="AZY206" s="1"/>
      <c r="AZZ206" s="25"/>
      <c r="BAA206" s="5"/>
      <c r="BAB206" s="63"/>
      <c r="BAC206" s="2"/>
      <c r="BAD206" s="1"/>
      <c r="BAE206" s="25"/>
      <c r="BAF206" s="5"/>
      <c r="BAG206" s="63"/>
      <c r="BAH206" s="2"/>
      <c r="BAI206" s="1"/>
      <c r="BAJ206" s="25"/>
      <c r="BAK206" s="5"/>
      <c r="BAL206" s="63"/>
      <c r="BAM206" s="2"/>
      <c r="BAN206" s="1"/>
      <c r="BAO206" s="25"/>
      <c r="BAP206" s="5"/>
      <c r="BAQ206" s="63"/>
      <c r="BAR206" s="2"/>
      <c r="BAS206" s="1"/>
      <c r="BAT206" s="25"/>
      <c r="BAU206" s="5"/>
      <c r="BAV206" s="63"/>
      <c r="BAW206" s="2"/>
      <c r="BAX206" s="1"/>
      <c r="BAY206" s="25"/>
      <c r="BAZ206" s="5"/>
      <c r="BBA206" s="63"/>
      <c r="BBB206" s="2"/>
      <c r="BBC206" s="1"/>
      <c r="BBD206" s="25"/>
      <c r="BBE206" s="5"/>
      <c r="BBF206" s="63"/>
      <c r="BBG206" s="2"/>
      <c r="BBH206" s="1"/>
      <c r="BBI206" s="25"/>
      <c r="BBJ206" s="5"/>
      <c r="BBK206" s="63"/>
      <c r="BBL206" s="2"/>
      <c r="BBM206" s="1"/>
      <c r="BBN206" s="25"/>
      <c r="BBO206" s="5"/>
      <c r="BBP206" s="63"/>
      <c r="BBQ206" s="2"/>
      <c r="BBR206" s="1"/>
      <c r="BBS206" s="25"/>
      <c r="BBT206" s="5"/>
      <c r="BBU206" s="63"/>
      <c r="BBV206" s="2"/>
      <c r="BBW206" s="1"/>
      <c r="BBX206" s="25"/>
      <c r="BBY206" s="5"/>
      <c r="BBZ206" s="63"/>
      <c r="BCA206" s="2"/>
      <c r="BCB206" s="1"/>
      <c r="BCC206" s="25"/>
      <c r="BCD206" s="5"/>
      <c r="BCE206" s="63"/>
      <c r="BCF206" s="2"/>
      <c r="BCG206" s="1"/>
      <c r="BCH206" s="25"/>
      <c r="BCI206" s="5"/>
      <c r="BCJ206" s="63"/>
      <c r="BCK206" s="2"/>
      <c r="BCL206" s="1"/>
      <c r="BCM206" s="25"/>
      <c r="BCN206" s="5"/>
      <c r="BCO206" s="63"/>
      <c r="BCP206" s="2"/>
      <c r="BCQ206" s="1"/>
      <c r="BCR206" s="25"/>
      <c r="BCS206" s="5"/>
      <c r="BCT206" s="63"/>
      <c r="BCU206" s="2"/>
      <c r="BCV206" s="1"/>
      <c r="BCW206" s="25"/>
      <c r="BCX206" s="5"/>
      <c r="BCY206" s="63"/>
      <c r="BCZ206" s="2"/>
      <c r="BDA206" s="1"/>
      <c r="BDB206" s="25"/>
      <c r="BDC206" s="5"/>
      <c r="BDD206" s="63"/>
      <c r="BDE206" s="2"/>
      <c r="BDF206" s="1"/>
      <c r="BDG206" s="25"/>
      <c r="BDH206" s="5"/>
      <c r="BDI206" s="63"/>
      <c r="BDJ206" s="2"/>
      <c r="BDK206" s="1"/>
      <c r="BDL206" s="25"/>
      <c r="BDM206" s="5"/>
      <c r="BDN206" s="63"/>
      <c r="BDO206" s="2"/>
      <c r="BDP206" s="1"/>
      <c r="BDQ206" s="25"/>
      <c r="BDR206" s="5"/>
      <c r="BDS206" s="63"/>
      <c r="BDT206" s="2"/>
      <c r="BDU206" s="1"/>
      <c r="BDV206" s="25"/>
      <c r="BDW206" s="5"/>
      <c r="BDX206" s="63"/>
      <c r="BDY206" s="2"/>
      <c r="BDZ206" s="1"/>
      <c r="BEA206" s="25"/>
      <c r="BEB206" s="5"/>
      <c r="BEC206" s="63"/>
      <c r="BED206" s="2"/>
      <c r="BEE206" s="1"/>
      <c r="BEF206" s="25"/>
      <c r="BEG206" s="5"/>
      <c r="BEH206" s="63"/>
      <c r="BEI206" s="2"/>
      <c r="BEJ206" s="1"/>
      <c r="BEK206" s="25"/>
      <c r="BEL206" s="5"/>
      <c r="BEM206" s="63"/>
      <c r="BEN206" s="2"/>
      <c r="BEO206" s="1"/>
      <c r="BEP206" s="25"/>
      <c r="BEQ206" s="5"/>
      <c r="BER206" s="63"/>
      <c r="BES206" s="2"/>
      <c r="BET206" s="1"/>
      <c r="BEU206" s="25"/>
      <c r="BEV206" s="5"/>
      <c r="BEW206" s="63"/>
      <c r="BEX206" s="2"/>
      <c r="BEY206" s="1"/>
      <c r="BEZ206" s="25"/>
      <c r="BFA206" s="5"/>
      <c r="BFB206" s="63"/>
      <c r="BFC206" s="2"/>
      <c r="BFD206" s="1"/>
      <c r="BFE206" s="25"/>
      <c r="BFF206" s="5"/>
      <c r="BFG206" s="63"/>
      <c r="BFH206" s="2"/>
      <c r="BFI206" s="1"/>
      <c r="BFJ206" s="25"/>
      <c r="BFK206" s="5"/>
      <c r="BFL206" s="63"/>
      <c r="BFM206" s="2"/>
      <c r="BFN206" s="1"/>
      <c r="BFO206" s="25"/>
      <c r="BFP206" s="5"/>
      <c r="BFQ206" s="63"/>
      <c r="BFR206" s="2"/>
      <c r="BFS206" s="1"/>
      <c r="BFT206" s="25"/>
      <c r="BFU206" s="5"/>
      <c r="BFV206" s="63"/>
      <c r="BFW206" s="2"/>
      <c r="BFX206" s="1"/>
      <c r="BFY206" s="25"/>
      <c r="BFZ206" s="5"/>
      <c r="BGA206" s="63"/>
      <c r="BGB206" s="2"/>
      <c r="BGC206" s="1"/>
      <c r="BGD206" s="25"/>
      <c r="BGE206" s="5"/>
      <c r="BGF206" s="63"/>
      <c r="BGG206" s="2"/>
      <c r="BGH206" s="1"/>
      <c r="BGI206" s="25"/>
      <c r="BGJ206" s="5"/>
      <c r="BGK206" s="63"/>
      <c r="BGL206" s="2"/>
      <c r="BGM206" s="1"/>
      <c r="BGN206" s="25"/>
      <c r="BGO206" s="5"/>
      <c r="BGP206" s="63"/>
      <c r="BGQ206" s="2"/>
      <c r="BGR206" s="1"/>
      <c r="BGS206" s="25"/>
      <c r="BGT206" s="5"/>
      <c r="BGU206" s="63"/>
      <c r="BGV206" s="2"/>
      <c r="BGW206" s="1"/>
      <c r="BGX206" s="25"/>
      <c r="BGY206" s="5"/>
      <c r="BGZ206" s="63"/>
      <c r="BHA206" s="2"/>
      <c r="BHB206" s="1"/>
      <c r="BHC206" s="25"/>
      <c r="BHD206" s="5"/>
      <c r="BHE206" s="63"/>
      <c r="BHF206" s="2"/>
      <c r="BHG206" s="1"/>
      <c r="BHH206" s="25"/>
      <c r="BHI206" s="5"/>
      <c r="BHJ206" s="63"/>
      <c r="BHK206" s="2"/>
      <c r="BHL206" s="1"/>
      <c r="BHM206" s="25"/>
      <c r="BHN206" s="5"/>
      <c r="BHO206" s="63"/>
      <c r="BHP206" s="2"/>
      <c r="BHQ206" s="1"/>
      <c r="BHR206" s="25"/>
      <c r="BHS206" s="5"/>
      <c r="BHT206" s="63"/>
      <c r="BHU206" s="2"/>
      <c r="BHV206" s="1"/>
      <c r="BHW206" s="25"/>
      <c r="BHX206" s="5"/>
      <c r="BHY206" s="63"/>
      <c r="BHZ206" s="2"/>
      <c r="BIA206" s="1"/>
      <c r="BIB206" s="25"/>
      <c r="BIC206" s="5"/>
      <c r="BID206" s="63"/>
      <c r="BIE206" s="2"/>
      <c r="BIF206" s="1"/>
      <c r="BIG206" s="25"/>
      <c r="BIH206" s="5"/>
      <c r="BII206" s="63"/>
      <c r="BIJ206" s="2"/>
      <c r="BIK206" s="1"/>
      <c r="BIL206" s="25"/>
      <c r="BIM206" s="5"/>
      <c r="BIN206" s="63"/>
      <c r="BIO206" s="2"/>
      <c r="BIP206" s="1"/>
      <c r="BIQ206" s="25"/>
      <c r="BIR206" s="5"/>
      <c r="BIS206" s="63"/>
      <c r="BIT206" s="2"/>
      <c r="BIU206" s="1"/>
      <c r="BIV206" s="25"/>
      <c r="BIW206" s="5"/>
      <c r="BIX206" s="63"/>
      <c r="BIY206" s="2"/>
      <c r="BIZ206" s="1"/>
      <c r="BJA206" s="25"/>
      <c r="BJB206" s="5"/>
      <c r="BJC206" s="63"/>
      <c r="BJD206" s="2"/>
      <c r="BJE206" s="1"/>
      <c r="BJF206" s="25"/>
      <c r="BJG206" s="5"/>
      <c r="BJH206" s="63"/>
      <c r="BJI206" s="2"/>
      <c r="BJJ206" s="1"/>
      <c r="BJK206" s="25"/>
      <c r="BJL206" s="5"/>
      <c r="BJM206" s="63"/>
      <c r="BJN206" s="2"/>
      <c r="BJO206" s="1"/>
      <c r="BJP206" s="25"/>
      <c r="BJQ206" s="5"/>
      <c r="BJR206" s="63"/>
      <c r="BJS206" s="2"/>
      <c r="BJT206" s="1"/>
      <c r="BJU206" s="25"/>
      <c r="BJV206" s="5"/>
      <c r="BJW206" s="63"/>
      <c r="BJX206" s="2"/>
      <c r="BJY206" s="1"/>
      <c r="BJZ206" s="25"/>
      <c r="BKA206" s="5"/>
      <c r="BKB206" s="63"/>
      <c r="BKC206" s="2"/>
      <c r="BKD206" s="1"/>
      <c r="BKE206" s="25"/>
      <c r="BKF206" s="5"/>
      <c r="BKG206" s="63"/>
      <c r="BKH206" s="2"/>
      <c r="BKI206" s="1"/>
      <c r="BKJ206" s="25"/>
      <c r="BKK206" s="5"/>
      <c r="BKL206" s="63"/>
      <c r="BKM206" s="2"/>
      <c r="BKN206" s="1"/>
      <c r="BKO206" s="25"/>
      <c r="BKP206" s="5"/>
      <c r="BKQ206" s="63"/>
      <c r="BKR206" s="2"/>
      <c r="BKS206" s="1"/>
      <c r="BKT206" s="25"/>
      <c r="BKU206" s="5"/>
      <c r="BKV206" s="63"/>
      <c r="BKW206" s="2"/>
      <c r="BKX206" s="1"/>
      <c r="BKY206" s="25"/>
      <c r="BKZ206" s="5"/>
      <c r="BLA206" s="63"/>
      <c r="BLB206" s="2"/>
      <c r="BLC206" s="1"/>
      <c r="BLD206" s="25"/>
      <c r="BLE206" s="5"/>
      <c r="BLF206" s="63"/>
      <c r="BLG206" s="2"/>
      <c r="BLH206" s="1"/>
      <c r="BLI206" s="25"/>
      <c r="BLJ206" s="5"/>
      <c r="BLK206" s="63"/>
      <c r="BLL206" s="2"/>
      <c r="BLM206" s="1"/>
      <c r="BLN206" s="25"/>
      <c r="BLO206" s="5"/>
      <c r="BLP206" s="63"/>
      <c r="BLQ206" s="2"/>
      <c r="BLR206" s="1"/>
      <c r="BLS206" s="25"/>
      <c r="BLT206" s="5"/>
      <c r="BLU206" s="63"/>
      <c r="BLV206" s="2"/>
      <c r="BLW206" s="1"/>
      <c r="BLX206" s="25"/>
      <c r="BLY206" s="5"/>
      <c r="BLZ206" s="63"/>
      <c r="BMA206" s="2"/>
      <c r="BMB206" s="1"/>
      <c r="BMC206" s="25"/>
      <c r="BMD206" s="5"/>
      <c r="BME206" s="63"/>
      <c r="BMF206" s="2"/>
      <c r="BMG206" s="1"/>
      <c r="BMH206" s="25"/>
      <c r="BMI206" s="5"/>
      <c r="BMJ206" s="63"/>
      <c r="BMK206" s="2"/>
      <c r="BML206" s="1"/>
      <c r="BMM206" s="25"/>
      <c r="BMN206" s="5"/>
      <c r="BMO206" s="63"/>
      <c r="BMP206" s="2"/>
      <c r="BMQ206" s="1"/>
      <c r="BMR206" s="25"/>
      <c r="BMS206" s="5"/>
      <c r="BMT206" s="63"/>
      <c r="BMU206" s="2"/>
      <c r="BMV206" s="1"/>
      <c r="BMW206" s="25"/>
      <c r="BMX206" s="5"/>
      <c r="BMY206" s="63"/>
      <c r="BMZ206" s="2"/>
      <c r="BNA206" s="1"/>
      <c r="BNB206" s="25"/>
      <c r="BNC206" s="5"/>
      <c r="BND206" s="63"/>
      <c r="BNE206" s="2"/>
      <c r="BNF206" s="1"/>
      <c r="BNG206" s="25"/>
      <c r="BNH206" s="5"/>
      <c r="BNI206" s="63"/>
      <c r="BNJ206" s="2"/>
      <c r="BNK206" s="1"/>
      <c r="BNL206" s="25"/>
      <c r="BNM206" s="5"/>
      <c r="BNN206" s="63"/>
      <c r="BNO206" s="2"/>
      <c r="BNP206" s="1"/>
      <c r="BNQ206" s="25"/>
      <c r="BNR206" s="5"/>
      <c r="BNS206" s="63"/>
      <c r="BNT206" s="2"/>
      <c r="BNU206" s="1"/>
      <c r="BNV206" s="25"/>
      <c r="BNW206" s="5"/>
      <c r="BNX206" s="63"/>
      <c r="BNY206" s="2"/>
      <c r="BNZ206" s="1"/>
      <c r="BOA206" s="25"/>
      <c r="BOB206" s="5"/>
      <c r="BOC206" s="63"/>
      <c r="BOD206" s="2"/>
      <c r="BOE206" s="1"/>
      <c r="BOF206" s="25"/>
      <c r="BOG206" s="5"/>
      <c r="BOH206" s="63"/>
      <c r="BOI206" s="2"/>
      <c r="BOJ206" s="1"/>
      <c r="BOK206" s="25"/>
      <c r="BOL206" s="5"/>
      <c r="BOM206" s="63"/>
      <c r="BON206" s="2"/>
      <c r="BOO206" s="1"/>
      <c r="BOP206" s="25"/>
      <c r="BOQ206" s="5"/>
      <c r="BOR206" s="63"/>
      <c r="BOS206" s="2"/>
      <c r="BOT206" s="1"/>
      <c r="BOU206" s="25"/>
      <c r="BOV206" s="5"/>
      <c r="BOW206" s="63"/>
      <c r="BOX206" s="2"/>
      <c r="BOY206" s="1"/>
      <c r="BOZ206" s="25"/>
      <c r="BPA206" s="5"/>
      <c r="BPB206" s="63"/>
      <c r="BPC206" s="2"/>
      <c r="BPD206" s="1"/>
      <c r="BPE206" s="25"/>
      <c r="BPF206" s="5"/>
      <c r="BPG206" s="63"/>
      <c r="BPH206" s="2"/>
      <c r="BPI206" s="1"/>
      <c r="BPJ206" s="25"/>
      <c r="BPK206" s="5"/>
      <c r="BPL206" s="63"/>
      <c r="BPM206" s="2"/>
      <c r="BPN206" s="1"/>
      <c r="BPO206" s="25"/>
      <c r="BPP206" s="5"/>
      <c r="BPQ206" s="63"/>
      <c r="BPR206" s="2"/>
      <c r="BPS206" s="1"/>
      <c r="BPT206" s="25"/>
      <c r="BPU206" s="5"/>
      <c r="BPV206" s="63"/>
      <c r="BPW206" s="2"/>
      <c r="BPX206" s="1"/>
      <c r="BPY206" s="25"/>
      <c r="BPZ206" s="5"/>
      <c r="BQA206" s="63"/>
      <c r="BQB206" s="2"/>
      <c r="BQC206" s="1"/>
      <c r="BQD206" s="25"/>
      <c r="BQE206" s="5"/>
      <c r="BQF206" s="63"/>
      <c r="BQG206" s="2"/>
      <c r="BQH206" s="1"/>
      <c r="BQI206" s="25"/>
      <c r="BQJ206" s="5"/>
      <c r="BQK206" s="63"/>
      <c r="BQL206" s="2"/>
      <c r="BQM206" s="1"/>
      <c r="BQN206" s="25"/>
      <c r="BQO206" s="5"/>
      <c r="BQP206" s="63"/>
      <c r="BQQ206" s="2"/>
      <c r="BQR206" s="1"/>
      <c r="BQS206" s="25"/>
      <c r="BQT206" s="5"/>
      <c r="BQU206" s="63"/>
      <c r="BQV206" s="2"/>
      <c r="BQW206" s="1"/>
      <c r="BQX206" s="25"/>
      <c r="BQY206" s="5"/>
      <c r="BQZ206" s="63"/>
      <c r="BRA206" s="2"/>
      <c r="BRB206" s="1"/>
      <c r="BRC206" s="25"/>
      <c r="BRD206" s="5"/>
      <c r="BRE206" s="63"/>
      <c r="BRF206" s="2"/>
      <c r="BRG206" s="1"/>
      <c r="BRH206" s="25"/>
      <c r="BRI206" s="5"/>
      <c r="BRJ206" s="63"/>
      <c r="BRK206" s="2"/>
      <c r="BRL206" s="1"/>
      <c r="BRM206" s="25"/>
      <c r="BRN206" s="5"/>
      <c r="BRO206" s="63"/>
      <c r="BRP206" s="2"/>
      <c r="BRQ206" s="1"/>
      <c r="BRR206" s="25"/>
      <c r="BRS206" s="5"/>
      <c r="BRT206" s="63"/>
      <c r="BRU206" s="2"/>
      <c r="BRV206" s="1"/>
      <c r="BRW206" s="25"/>
      <c r="BRX206" s="5"/>
      <c r="BRY206" s="63"/>
      <c r="BRZ206" s="2"/>
      <c r="BSA206" s="1"/>
      <c r="BSB206" s="25"/>
      <c r="BSC206" s="5"/>
      <c r="BSD206" s="63"/>
      <c r="BSE206" s="2"/>
      <c r="BSF206" s="1"/>
      <c r="BSG206" s="25"/>
      <c r="BSH206" s="5"/>
      <c r="BSI206" s="63"/>
      <c r="BSJ206" s="2"/>
      <c r="BSK206" s="1"/>
      <c r="BSL206" s="25"/>
      <c r="BSM206" s="5"/>
      <c r="BSN206" s="63"/>
      <c r="BSO206" s="2"/>
      <c r="BSP206" s="1"/>
      <c r="BSQ206" s="25"/>
      <c r="BSR206" s="5"/>
      <c r="BSS206" s="63"/>
      <c r="BST206" s="2"/>
      <c r="BSU206" s="1"/>
      <c r="BSV206" s="25"/>
      <c r="BSW206" s="5"/>
      <c r="BSX206" s="63"/>
      <c r="BSY206" s="2"/>
      <c r="BSZ206" s="1"/>
      <c r="BTA206" s="25"/>
      <c r="BTB206" s="5"/>
      <c r="BTC206" s="63"/>
      <c r="BTD206" s="2"/>
      <c r="BTE206" s="1"/>
      <c r="BTF206" s="25"/>
      <c r="BTG206" s="5"/>
      <c r="BTH206" s="63"/>
      <c r="BTI206" s="2"/>
      <c r="BTJ206" s="1"/>
      <c r="BTK206" s="25"/>
      <c r="BTL206" s="5"/>
      <c r="BTM206" s="63"/>
      <c r="BTN206" s="2"/>
      <c r="BTO206" s="1"/>
      <c r="BTP206" s="25"/>
      <c r="BTQ206" s="5"/>
      <c r="BTR206" s="63"/>
      <c r="BTS206" s="2"/>
      <c r="BTT206" s="1"/>
      <c r="BTU206" s="25"/>
      <c r="BTV206" s="5"/>
      <c r="BTW206" s="63"/>
      <c r="BTX206" s="2"/>
      <c r="BTY206" s="1"/>
      <c r="BTZ206" s="25"/>
      <c r="BUA206" s="5"/>
      <c r="BUB206" s="63"/>
      <c r="BUC206" s="2"/>
      <c r="BUD206" s="1"/>
      <c r="BUE206" s="25"/>
      <c r="BUF206" s="5"/>
      <c r="BUG206" s="63"/>
      <c r="BUH206" s="2"/>
      <c r="BUI206" s="1"/>
      <c r="BUJ206" s="25"/>
      <c r="BUK206" s="5"/>
      <c r="BUL206" s="63"/>
      <c r="BUM206" s="2"/>
      <c r="BUN206" s="1"/>
      <c r="BUO206" s="25"/>
      <c r="BUP206" s="5"/>
      <c r="BUQ206" s="63"/>
      <c r="BUR206" s="2"/>
      <c r="BUS206" s="1"/>
      <c r="BUT206" s="25"/>
      <c r="BUU206" s="5"/>
      <c r="BUV206" s="63"/>
      <c r="BUW206" s="2"/>
      <c r="BUX206" s="1"/>
      <c r="BUY206" s="25"/>
      <c r="BUZ206" s="5"/>
      <c r="BVA206" s="63"/>
      <c r="BVB206" s="2"/>
      <c r="BVC206" s="1"/>
      <c r="BVD206" s="25"/>
      <c r="BVE206" s="5"/>
      <c r="BVF206" s="63"/>
      <c r="BVG206" s="2"/>
      <c r="BVH206" s="1"/>
      <c r="BVI206" s="25"/>
      <c r="BVJ206" s="5"/>
      <c r="BVK206" s="63"/>
      <c r="BVL206" s="2"/>
      <c r="BVM206" s="1"/>
      <c r="BVN206" s="25"/>
      <c r="BVO206" s="5"/>
      <c r="BVP206" s="63"/>
      <c r="BVQ206" s="2"/>
      <c r="BVR206" s="1"/>
      <c r="BVS206" s="25"/>
      <c r="BVT206" s="5"/>
      <c r="BVU206" s="63"/>
      <c r="BVV206" s="2"/>
      <c r="BVW206" s="1"/>
      <c r="BVX206" s="25"/>
      <c r="BVY206" s="5"/>
      <c r="BVZ206" s="63"/>
      <c r="BWA206" s="2"/>
      <c r="BWB206" s="1"/>
      <c r="BWC206" s="25"/>
      <c r="BWD206" s="5"/>
      <c r="BWE206" s="63"/>
      <c r="BWF206" s="2"/>
      <c r="BWG206" s="1"/>
      <c r="BWH206" s="25"/>
      <c r="BWI206" s="5"/>
      <c r="BWJ206" s="63"/>
      <c r="BWK206" s="2"/>
      <c r="BWL206" s="1"/>
      <c r="BWM206" s="25"/>
      <c r="BWN206" s="5"/>
      <c r="BWO206" s="63"/>
      <c r="BWP206" s="2"/>
      <c r="BWQ206" s="1"/>
      <c r="BWR206" s="25"/>
      <c r="BWS206" s="5"/>
      <c r="BWT206" s="63"/>
      <c r="BWU206" s="2"/>
      <c r="BWV206" s="1"/>
      <c r="BWW206" s="25"/>
      <c r="BWX206" s="5"/>
      <c r="BWY206" s="63"/>
      <c r="BWZ206" s="2"/>
      <c r="BXA206" s="1"/>
      <c r="BXB206" s="25"/>
      <c r="BXC206" s="5"/>
      <c r="BXD206" s="63"/>
      <c r="BXE206" s="2"/>
      <c r="BXF206" s="1"/>
      <c r="BXG206" s="25"/>
      <c r="BXH206" s="5"/>
      <c r="BXI206" s="63"/>
      <c r="BXJ206" s="2"/>
      <c r="BXK206" s="1"/>
      <c r="BXL206" s="25"/>
      <c r="BXM206" s="5"/>
      <c r="BXN206" s="63"/>
      <c r="BXO206" s="2"/>
      <c r="BXP206" s="1"/>
      <c r="BXQ206" s="25"/>
      <c r="BXR206" s="5"/>
      <c r="BXS206" s="63"/>
      <c r="BXT206" s="2"/>
      <c r="BXU206" s="1"/>
      <c r="BXV206" s="25"/>
      <c r="BXW206" s="5"/>
      <c r="BXX206" s="63"/>
      <c r="BXY206" s="2"/>
      <c r="BXZ206" s="1"/>
      <c r="BYA206" s="25"/>
      <c r="BYB206" s="5"/>
      <c r="BYC206" s="63"/>
      <c r="BYD206" s="2"/>
      <c r="BYE206" s="1"/>
      <c r="BYF206" s="25"/>
      <c r="BYG206" s="5"/>
      <c r="BYH206" s="63"/>
      <c r="BYI206" s="2"/>
      <c r="BYJ206" s="1"/>
      <c r="BYK206" s="25"/>
      <c r="BYL206" s="5"/>
      <c r="BYM206" s="63"/>
      <c r="BYN206" s="2"/>
      <c r="BYO206" s="1"/>
      <c r="BYP206" s="25"/>
      <c r="BYQ206" s="5"/>
      <c r="BYR206" s="63"/>
      <c r="BYS206" s="2"/>
      <c r="BYT206" s="1"/>
      <c r="BYU206" s="25"/>
      <c r="BYV206" s="5"/>
      <c r="BYW206" s="63"/>
      <c r="BYX206" s="2"/>
      <c r="BYY206" s="1"/>
      <c r="BYZ206" s="25"/>
      <c r="BZA206" s="5"/>
      <c r="BZB206" s="63"/>
      <c r="BZC206" s="2"/>
      <c r="BZD206" s="1"/>
      <c r="BZE206" s="25"/>
      <c r="BZF206" s="5"/>
      <c r="BZG206" s="63"/>
      <c r="BZH206" s="2"/>
      <c r="BZI206" s="1"/>
      <c r="BZJ206" s="25"/>
      <c r="BZK206" s="5"/>
      <c r="BZL206" s="63"/>
      <c r="BZM206" s="2"/>
      <c r="BZN206" s="1"/>
      <c r="BZO206" s="25"/>
      <c r="BZP206" s="5"/>
      <c r="BZQ206" s="63"/>
      <c r="BZR206" s="2"/>
      <c r="BZS206" s="1"/>
      <c r="BZT206" s="25"/>
      <c r="BZU206" s="5"/>
      <c r="BZV206" s="63"/>
      <c r="BZW206" s="2"/>
      <c r="BZX206" s="1"/>
      <c r="BZY206" s="25"/>
      <c r="BZZ206" s="5"/>
      <c r="CAA206" s="63"/>
      <c r="CAB206" s="2"/>
      <c r="CAC206" s="1"/>
      <c r="CAD206" s="25"/>
      <c r="CAE206" s="5"/>
      <c r="CAF206" s="63"/>
      <c r="CAG206" s="2"/>
      <c r="CAH206" s="1"/>
      <c r="CAI206" s="25"/>
      <c r="CAJ206" s="5"/>
      <c r="CAK206" s="63"/>
      <c r="CAL206" s="2"/>
      <c r="CAM206" s="1"/>
      <c r="CAN206" s="25"/>
      <c r="CAO206" s="5"/>
      <c r="CAP206" s="63"/>
      <c r="CAQ206" s="2"/>
      <c r="CAR206" s="1"/>
      <c r="CAS206" s="25"/>
      <c r="CAT206" s="5"/>
      <c r="CAU206" s="63"/>
      <c r="CAV206" s="2"/>
      <c r="CAW206" s="1"/>
      <c r="CAX206" s="25"/>
      <c r="CAY206" s="5"/>
      <c r="CAZ206" s="63"/>
      <c r="CBA206" s="2"/>
      <c r="CBB206" s="1"/>
      <c r="CBC206" s="25"/>
      <c r="CBD206" s="5"/>
      <c r="CBE206" s="63"/>
      <c r="CBF206" s="2"/>
      <c r="CBG206" s="1"/>
      <c r="CBH206" s="25"/>
      <c r="CBI206" s="5"/>
      <c r="CBJ206" s="63"/>
      <c r="CBK206" s="2"/>
      <c r="CBL206" s="1"/>
      <c r="CBM206" s="25"/>
      <c r="CBN206" s="5"/>
      <c r="CBO206" s="63"/>
      <c r="CBP206" s="2"/>
      <c r="CBQ206" s="1"/>
      <c r="CBR206" s="25"/>
      <c r="CBS206" s="5"/>
      <c r="CBT206" s="63"/>
      <c r="CBU206" s="2"/>
      <c r="CBV206" s="1"/>
      <c r="CBW206" s="25"/>
      <c r="CBX206" s="5"/>
      <c r="CBY206" s="63"/>
      <c r="CBZ206" s="2"/>
      <c r="CCA206" s="1"/>
      <c r="CCB206" s="25"/>
      <c r="CCC206" s="5"/>
      <c r="CCD206" s="63"/>
      <c r="CCE206" s="2"/>
      <c r="CCF206" s="1"/>
      <c r="CCG206" s="25"/>
      <c r="CCH206" s="5"/>
      <c r="CCI206" s="63"/>
      <c r="CCJ206" s="2"/>
      <c r="CCK206" s="1"/>
      <c r="CCL206" s="25"/>
      <c r="CCM206" s="5"/>
      <c r="CCN206" s="63"/>
      <c r="CCO206" s="2"/>
      <c r="CCP206" s="1"/>
      <c r="CCQ206" s="25"/>
      <c r="CCR206" s="5"/>
      <c r="CCS206" s="63"/>
      <c r="CCT206" s="2"/>
      <c r="CCU206" s="1"/>
      <c r="CCV206" s="25"/>
      <c r="CCW206" s="5"/>
      <c r="CCX206" s="63"/>
      <c r="CCY206" s="2"/>
      <c r="CCZ206" s="1"/>
      <c r="CDA206" s="25"/>
      <c r="CDB206" s="5"/>
      <c r="CDC206" s="63"/>
      <c r="CDD206" s="2"/>
      <c r="CDE206" s="1"/>
      <c r="CDF206" s="25"/>
      <c r="CDG206" s="5"/>
      <c r="CDH206" s="63"/>
      <c r="CDI206" s="2"/>
      <c r="CDJ206" s="1"/>
      <c r="CDK206" s="25"/>
      <c r="CDL206" s="5"/>
      <c r="CDM206" s="63"/>
      <c r="CDN206" s="2"/>
      <c r="CDO206" s="1"/>
      <c r="CDP206" s="25"/>
      <c r="CDQ206" s="5"/>
      <c r="CDR206" s="63"/>
      <c r="CDS206" s="2"/>
      <c r="CDT206" s="1"/>
      <c r="CDU206" s="25"/>
      <c r="CDV206" s="5"/>
      <c r="CDW206" s="63"/>
      <c r="CDX206" s="2"/>
      <c r="CDY206" s="1"/>
      <c r="CDZ206" s="25"/>
      <c r="CEA206" s="5"/>
      <c r="CEB206" s="63"/>
      <c r="CEC206" s="2"/>
      <c r="CED206" s="1"/>
      <c r="CEE206" s="25"/>
      <c r="CEF206" s="5"/>
      <c r="CEG206" s="63"/>
      <c r="CEH206" s="2"/>
      <c r="CEI206" s="1"/>
      <c r="CEJ206" s="25"/>
      <c r="CEK206" s="5"/>
      <c r="CEL206" s="63"/>
      <c r="CEM206" s="2"/>
      <c r="CEN206" s="1"/>
      <c r="CEO206" s="25"/>
      <c r="CEP206" s="5"/>
      <c r="CEQ206" s="63"/>
      <c r="CER206" s="2"/>
      <c r="CES206" s="1"/>
      <c r="CET206" s="25"/>
      <c r="CEU206" s="5"/>
      <c r="CEV206" s="63"/>
      <c r="CEW206" s="2"/>
      <c r="CEX206" s="1"/>
      <c r="CEY206" s="25"/>
      <c r="CEZ206" s="5"/>
      <c r="CFA206" s="63"/>
      <c r="CFB206" s="2"/>
      <c r="CFC206" s="1"/>
      <c r="CFD206" s="25"/>
      <c r="CFE206" s="5"/>
      <c r="CFF206" s="63"/>
      <c r="CFG206" s="2"/>
      <c r="CFH206" s="1"/>
      <c r="CFI206" s="25"/>
      <c r="CFJ206" s="5"/>
      <c r="CFK206" s="63"/>
      <c r="CFL206" s="2"/>
      <c r="CFM206" s="1"/>
      <c r="CFN206" s="25"/>
      <c r="CFO206" s="5"/>
      <c r="CFP206" s="63"/>
      <c r="CFQ206" s="2"/>
      <c r="CFR206" s="1"/>
      <c r="CFS206" s="25"/>
      <c r="CFT206" s="5"/>
      <c r="CFU206" s="63"/>
      <c r="CFV206" s="2"/>
      <c r="CFW206" s="1"/>
      <c r="CFX206" s="25"/>
      <c r="CFY206" s="5"/>
      <c r="CFZ206" s="63"/>
      <c r="CGA206" s="2"/>
      <c r="CGB206" s="1"/>
      <c r="CGC206" s="25"/>
      <c r="CGD206" s="5"/>
      <c r="CGE206" s="63"/>
      <c r="CGF206" s="2"/>
      <c r="CGG206" s="1"/>
      <c r="CGH206" s="25"/>
      <c r="CGI206" s="5"/>
      <c r="CGJ206" s="63"/>
      <c r="CGK206" s="2"/>
      <c r="CGL206" s="1"/>
      <c r="CGM206" s="25"/>
      <c r="CGN206" s="5"/>
      <c r="CGO206" s="63"/>
      <c r="CGP206" s="2"/>
      <c r="CGQ206" s="1"/>
      <c r="CGR206" s="25"/>
      <c r="CGS206" s="5"/>
      <c r="CGT206" s="63"/>
      <c r="CGU206" s="2"/>
      <c r="CGV206" s="1"/>
      <c r="CGW206" s="25"/>
      <c r="CGX206" s="5"/>
      <c r="CGY206" s="63"/>
      <c r="CGZ206" s="2"/>
      <c r="CHA206" s="1"/>
      <c r="CHB206" s="25"/>
      <c r="CHC206" s="5"/>
      <c r="CHD206" s="63"/>
      <c r="CHE206" s="2"/>
      <c r="CHF206" s="1"/>
      <c r="CHG206" s="25"/>
      <c r="CHH206" s="5"/>
      <c r="CHI206" s="63"/>
      <c r="CHJ206" s="2"/>
      <c r="CHK206" s="1"/>
      <c r="CHL206" s="25"/>
      <c r="CHM206" s="5"/>
      <c r="CHN206" s="63"/>
      <c r="CHO206" s="2"/>
      <c r="CHP206" s="1"/>
      <c r="CHQ206" s="25"/>
      <c r="CHR206" s="5"/>
      <c r="CHS206" s="63"/>
      <c r="CHT206" s="2"/>
      <c r="CHU206" s="1"/>
      <c r="CHV206" s="25"/>
      <c r="CHW206" s="5"/>
      <c r="CHX206" s="63"/>
      <c r="CHY206" s="2"/>
      <c r="CHZ206" s="1"/>
      <c r="CIA206" s="25"/>
      <c r="CIB206" s="5"/>
      <c r="CIC206" s="63"/>
      <c r="CID206" s="2"/>
      <c r="CIE206" s="1"/>
      <c r="CIF206" s="25"/>
      <c r="CIG206" s="5"/>
      <c r="CIH206" s="63"/>
      <c r="CII206" s="2"/>
      <c r="CIJ206" s="1"/>
      <c r="CIK206" s="25"/>
      <c r="CIL206" s="5"/>
      <c r="CIM206" s="63"/>
      <c r="CIN206" s="2"/>
      <c r="CIO206" s="1"/>
      <c r="CIP206" s="25"/>
      <c r="CIQ206" s="5"/>
      <c r="CIR206" s="63"/>
      <c r="CIS206" s="2"/>
      <c r="CIT206" s="1"/>
      <c r="CIU206" s="25"/>
      <c r="CIV206" s="5"/>
      <c r="CIW206" s="63"/>
      <c r="CIX206" s="2"/>
      <c r="CIY206" s="1"/>
      <c r="CIZ206" s="25"/>
      <c r="CJA206" s="5"/>
      <c r="CJB206" s="63"/>
      <c r="CJC206" s="2"/>
      <c r="CJD206" s="1"/>
      <c r="CJE206" s="25"/>
      <c r="CJF206" s="5"/>
      <c r="CJG206" s="63"/>
      <c r="CJH206" s="2"/>
      <c r="CJI206" s="1"/>
      <c r="CJJ206" s="25"/>
      <c r="CJK206" s="5"/>
      <c r="CJL206" s="63"/>
      <c r="CJM206" s="2"/>
      <c r="CJN206" s="1"/>
      <c r="CJO206" s="25"/>
      <c r="CJP206" s="5"/>
      <c r="CJQ206" s="63"/>
      <c r="CJR206" s="2"/>
      <c r="CJS206" s="1"/>
      <c r="CJT206" s="25"/>
      <c r="CJU206" s="5"/>
      <c r="CJV206" s="63"/>
      <c r="CJW206" s="2"/>
      <c r="CJX206" s="1"/>
      <c r="CJY206" s="25"/>
      <c r="CJZ206" s="5"/>
      <c r="CKA206" s="63"/>
      <c r="CKB206" s="2"/>
      <c r="CKC206" s="1"/>
      <c r="CKD206" s="25"/>
      <c r="CKE206" s="5"/>
      <c r="CKF206" s="63"/>
      <c r="CKG206" s="2"/>
      <c r="CKH206" s="1"/>
      <c r="CKI206" s="25"/>
      <c r="CKJ206" s="5"/>
      <c r="CKK206" s="63"/>
      <c r="CKL206" s="2"/>
      <c r="CKM206" s="1"/>
      <c r="CKN206" s="25"/>
      <c r="CKO206" s="5"/>
      <c r="CKP206" s="63"/>
      <c r="CKQ206" s="2"/>
      <c r="CKR206" s="1"/>
      <c r="CKS206" s="25"/>
      <c r="CKT206" s="5"/>
      <c r="CKU206" s="63"/>
      <c r="CKV206" s="2"/>
      <c r="CKW206" s="1"/>
      <c r="CKX206" s="25"/>
      <c r="CKY206" s="5"/>
      <c r="CKZ206" s="63"/>
      <c r="CLA206" s="2"/>
      <c r="CLB206" s="1"/>
      <c r="CLC206" s="25"/>
      <c r="CLD206" s="5"/>
      <c r="CLE206" s="63"/>
      <c r="CLF206" s="2"/>
      <c r="CLG206" s="1"/>
      <c r="CLH206" s="25"/>
      <c r="CLI206" s="5"/>
      <c r="CLJ206" s="63"/>
      <c r="CLK206" s="2"/>
      <c r="CLL206" s="1"/>
      <c r="CLM206" s="25"/>
      <c r="CLN206" s="5"/>
      <c r="CLO206" s="63"/>
      <c r="CLP206" s="2"/>
      <c r="CLQ206" s="1"/>
      <c r="CLR206" s="25"/>
      <c r="CLS206" s="5"/>
      <c r="CLT206" s="63"/>
      <c r="CLU206" s="2"/>
      <c r="CLV206" s="1"/>
      <c r="CLW206" s="25"/>
      <c r="CLX206" s="5"/>
      <c r="CLY206" s="63"/>
      <c r="CLZ206" s="2"/>
      <c r="CMA206" s="1"/>
      <c r="CMB206" s="25"/>
      <c r="CMC206" s="5"/>
      <c r="CMD206" s="63"/>
      <c r="CME206" s="2"/>
      <c r="CMF206" s="1"/>
      <c r="CMG206" s="25"/>
      <c r="CMH206" s="5"/>
      <c r="CMI206" s="63"/>
      <c r="CMJ206" s="2"/>
      <c r="CMK206" s="1"/>
      <c r="CML206" s="25"/>
      <c r="CMM206" s="5"/>
      <c r="CMN206" s="63"/>
      <c r="CMO206" s="2"/>
      <c r="CMP206" s="1"/>
      <c r="CMQ206" s="25"/>
      <c r="CMR206" s="5"/>
      <c r="CMS206" s="63"/>
      <c r="CMT206" s="2"/>
      <c r="CMU206" s="1"/>
      <c r="CMV206" s="25"/>
      <c r="CMW206" s="5"/>
      <c r="CMX206" s="63"/>
      <c r="CMY206" s="2"/>
      <c r="CMZ206" s="1"/>
      <c r="CNA206" s="25"/>
      <c r="CNB206" s="5"/>
      <c r="CNC206" s="63"/>
      <c r="CND206" s="2"/>
      <c r="CNE206" s="1"/>
      <c r="CNF206" s="25"/>
      <c r="CNG206" s="5"/>
      <c r="CNH206" s="63"/>
      <c r="CNI206" s="2"/>
      <c r="CNJ206" s="1"/>
      <c r="CNK206" s="25"/>
      <c r="CNL206" s="5"/>
      <c r="CNM206" s="63"/>
      <c r="CNN206" s="2"/>
      <c r="CNO206" s="1"/>
      <c r="CNP206" s="25"/>
      <c r="CNQ206" s="5"/>
      <c r="CNR206" s="63"/>
      <c r="CNS206" s="2"/>
      <c r="CNT206" s="1"/>
      <c r="CNU206" s="25"/>
      <c r="CNV206" s="5"/>
      <c r="CNW206" s="63"/>
      <c r="CNX206" s="2"/>
      <c r="CNY206" s="1"/>
      <c r="CNZ206" s="25"/>
      <c r="COA206" s="5"/>
      <c r="COB206" s="63"/>
      <c r="COC206" s="2"/>
      <c r="COD206" s="1"/>
      <c r="COE206" s="25"/>
      <c r="COF206" s="5"/>
      <c r="COG206" s="63"/>
      <c r="COH206" s="2"/>
      <c r="COI206" s="1"/>
      <c r="COJ206" s="25"/>
      <c r="COK206" s="5"/>
      <c r="COL206" s="63"/>
      <c r="COM206" s="2"/>
      <c r="CON206" s="1"/>
      <c r="COO206" s="25"/>
      <c r="COP206" s="5"/>
      <c r="COQ206" s="63"/>
      <c r="COR206" s="2"/>
      <c r="COS206" s="1"/>
      <c r="COT206" s="25"/>
      <c r="COU206" s="5"/>
      <c r="COV206" s="63"/>
      <c r="COW206" s="2"/>
      <c r="COX206" s="1"/>
      <c r="COY206" s="25"/>
      <c r="COZ206" s="5"/>
      <c r="CPA206" s="63"/>
      <c r="CPB206" s="2"/>
      <c r="CPC206" s="1"/>
      <c r="CPD206" s="25"/>
      <c r="CPE206" s="5"/>
      <c r="CPF206" s="63"/>
      <c r="CPG206" s="2"/>
      <c r="CPH206" s="1"/>
      <c r="CPI206" s="25"/>
      <c r="CPJ206" s="5"/>
      <c r="CPK206" s="63"/>
      <c r="CPL206" s="2"/>
      <c r="CPM206" s="1"/>
      <c r="CPN206" s="25"/>
      <c r="CPO206" s="5"/>
      <c r="CPP206" s="63"/>
      <c r="CPQ206" s="2"/>
      <c r="CPR206" s="1"/>
      <c r="CPS206" s="25"/>
      <c r="CPT206" s="5"/>
      <c r="CPU206" s="63"/>
      <c r="CPV206" s="2"/>
      <c r="CPW206" s="1"/>
      <c r="CPX206" s="25"/>
      <c r="CPY206" s="5"/>
      <c r="CPZ206" s="63"/>
      <c r="CQA206" s="2"/>
      <c r="CQB206" s="1"/>
      <c r="CQC206" s="25"/>
      <c r="CQD206" s="5"/>
      <c r="CQE206" s="63"/>
      <c r="CQF206" s="2"/>
      <c r="CQG206" s="1"/>
      <c r="CQH206" s="25"/>
      <c r="CQI206" s="5"/>
      <c r="CQJ206" s="63"/>
      <c r="CQK206" s="2"/>
      <c r="CQL206" s="1"/>
      <c r="CQM206" s="25"/>
      <c r="CQN206" s="5"/>
      <c r="CQO206" s="63"/>
      <c r="CQP206" s="2"/>
      <c r="CQQ206" s="1"/>
      <c r="CQR206" s="25"/>
      <c r="CQS206" s="5"/>
      <c r="CQT206" s="63"/>
      <c r="CQU206" s="2"/>
      <c r="CQV206" s="1"/>
      <c r="CQW206" s="25"/>
      <c r="CQX206" s="5"/>
      <c r="CQY206" s="63"/>
      <c r="CQZ206" s="2"/>
      <c r="CRA206" s="1"/>
      <c r="CRB206" s="25"/>
      <c r="CRC206" s="5"/>
      <c r="CRD206" s="63"/>
      <c r="CRE206" s="2"/>
      <c r="CRF206" s="1"/>
      <c r="CRG206" s="25"/>
      <c r="CRH206" s="5"/>
      <c r="CRI206" s="63"/>
      <c r="CRJ206" s="2"/>
      <c r="CRK206" s="1"/>
      <c r="CRL206" s="25"/>
      <c r="CRM206" s="5"/>
      <c r="CRN206" s="63"/>
      <c r="CRO206" s="2"/>
      <c r="CRP206" s="1"/>
      <c r="CRQ206" s="25"/>
      <c r="CRR206" s="5"/>
      <c r="CRS206" s="63"/>
      <c r="CRT206" s="2"/>
      <c r="CRU206" s="1"/>
      <c r="CRV206" s="25"/>
      <c r="CRW206" s="5"/>
      <c r="CRX206" s="63"/>
      <c r="CRY206" s="2"/>
      <c r="CRZ206" s="1"/>
      <c r="CSA206" s="25"/>
      <c r="CSB206" s="5"/>
      <c r="CSC206" s="63"/>
      <c r="CSD206" s="2"/>
      <c r="CSE206" s="1"/>
      <c r="CSF206" s="25"/>
      <c r="CSG206" s="5"/>
      <c r="CSH206" s="63"/>
      <c r="CSI206" s="2"/>
      <c r="CSJ206" s="1"/>
      <c r="CSK206" s="25"/>
      <c r="CSL206" s="5"/>
      <c r="CSM206" s="63"/>
      <c r="CSN206" s="2"/>
      <c r="CSO206" s="1"/>
      <c r="CSP206" s="25"/>
      <c r="CSQ206" s="5"/>
      <c r="CSR206" s="63"/>
      <c r="CSS206" s="2"/>
      <c r="CST206" s="1"/>
      <c r="CSU206" s="25"/>
      <c r="CSV206" s="5"/>
      <c r="CSW206" s="63"/>
      <c r="CSX206" s="2"/>
      <c r="CSY206" s="1"/>
      <c r="CSZ206" s="25"/>
      <c r="CTA206" s="5"/>
      <c r="CTB206" s="63"/>
      <c r="CTC206" s="2"/>
      <c r="CTD206" s="1"/>
      <c r="CTE206" s="25"/>
      <c r="CTF206" s="5"/>
      <c r="CTG206" s="63"/>
      <c r="CTH206" s="2"/>
      <c r="CTI206" s="1"/>
      <c r="CTJ206" s="25"/>
      <c r="CTK206" s="5"/>
      <c r="CTL206" s="63"/>
      <c r="CTM206" s="2"/>
      <c r="CTN206" s="1"/>
      <c r="CTO206" s="25"/>
      <c r="CTP206" s="5"/>
      <c r="CTQ206" s="63"/>
      <c r="CTR206" s="2"/>
      <c r="CTS206" s="1"/>
      <c r="CTT206" s="25"/>
      <c r="CTU206" s="5"/>
      <c r="CTV206" s="63"/>
      <c r="CTW206" s="2"/>
      <c r="CTX206" s="1"/>
      <c r="CTY206" s="25"/>
      <c r="CTZ206" s="5"/>
      <c r="CUA206" s="63"/>
      <c r="CUB206" s="2"/>
      <c r="CUC206" s="1"/>
      <c r="CUD206" s="25"/>
      <c r="CUE206" s="5"/>
      <c r="CUF206" s="63"/>
      <c r="CUG206" s="2"/>
      <c r="CUH206" s="1"/>
      <c r="CUI206" s="25"/>
      <c r="CUJ206" s="5"/>
      <c r="CUK206" s="63"/>
      <c r="CUL206" s="2"/>
      <c r="CUM206" s="1"/>
      <c r="CUN206" s="25"/>
      <c r="CUO206" s="5"/>
      <c r="CUP206" s="63"/>
      <c r="CUQ206" s="2"/>
      <c r="CUR206" s="1"/>
      <c r="CUS206" s="25"/>
      <c r="CUT206" s="5"/>
      <c r="CUU206" s="63"/>
      <c r="CUV206" s="2"/>
      <c r="CUW206" s="1"/>
      <c r="CUX206" s="25"/>
      <c r="CUY206" s="5"/>
      <c r="CUZ206" s="63"/>
      <c r="CVA206" s="2"/>
      <c r="CVB206" s="1"/>
      <c r="CVC206" s="25"/>
      <c r="CVD206" s="5"/>
      <c r="CVE206" s="63"/>
      <c r="CVF206" s="2"/>
      <c r="CVG206" s="1"/>
      <c r="CVH206" s="25"/>
      <c r="CVI206" s="5"/>
      <c r="CVJ206" s="63"/>
      <c r="CVK206" s="2"/>
      <c r="CVL206" s="1"/>
      <c r="CVM206" s="25"/>
      <c r="CVN206" s="5"/>
      <c r="CVO206" s="63"/>
      <c r="CVP206" s="2"/>
      <c r="CVQ206" s="1"/>
      <c r="CVR206" s="25"/>
      <c r="CVS206" s="5"/>
      <c r="CVT206" s="63"/>
      <c r="CVU206" s="2"/>
      <c r="CVV206" s="1"/>
      <c r="CVW206" s="25"/>
      <c r="CVX206" s="5"/>
      <c r="CVY206" s="63"/>
      <c r="CVZ206" s="2"/>
      <c r="CWA206" s="1"/>
      <c r="CWB206" s="25"/>
      <c r="CWC206" s="5"/>
      <c r="CWD206" s="63"/>
      <c r="CWE206" s="2"/>
      <c r="CWF206" s="1"/>
      <c r="CWG206" s="25"/>
      <c r="CWH206" s="5"/>
      <c r="CWI206" s="63"/>
      <c r="CWJ206" s="2"/>
      <c r="CWK206" s="1"/>
      <c r="CWL206" s="25"/>
      <c r="CWM206" s="5"/>
      <c r="CWN206" s="63"/>
      <c r="CWO206" s="2"/>
      <c r="CWP206" s="1"/>
      <c r="CWQ206" s="25"/>
      <c r="CWR206" s="5"/>
      <c r="CWS206" s="63"/>
      <c r="CWT206" s="2"/>
      <c r="CWU206" s="1"/>
      <c r="CWV206" s="25"/>
      <c r="CWW206" s="5"/>
      <c r="CWX206" s="63"/>
      <c r="CWY206" s="2"/>
      <c r="CWZ206" s="1"/>
      <c r="CXA206" s="25"/>
      <c r="CXB206" s="5"/>
      <c r="CXC206" s="63"/>
      <c r="CXD206" s="2"/>
      <c r="CXE206" s="1"/>
      <c r="CXF206" s="25"/>
      <c r="CXG206" s="5"/>
      <c r="CXH206" s="63"/>
      <c r="CXI206" s="2"/>
      <c r="CXJ206" s="1"/>
      <c r="CXK206" s="25"/>
      <c r="CXL206" s="5"/>
      <c r="CXM206" s="63"/>
      <c r="CXN206" s="2"/>
      <c r="CXO206" s="1"/>
      <c r="CXP206" s="25"/>
      <c r="CXQ206" s="5"/>
      <c r="CXR206" s="63"/>
      <c r="CXS206" s="2"/>
      <c r="CXT206" s="1"/>
      <c r="CXU206" s="25"/>
      <c r="CXV206" s="5"/>
      <c r="CXW206" s="63"/>
      <c r="CXX206" s="2"/>
      <c r="CXY206" s="1"/>
      <c r="CXZ206" s="25"/>
      <c r="CYA206" s="5"/>
      <c r="CYB206" s="63"/>
      <c r="CYC206" s="2"/>
      <c r="CYD206" s="1"/>
      <c r="CYE206" s="25"/>
      <c r="CYF206" s="5"/>
      <c r="CYG206" s="63"/>
      <c r="CYH206" s="2"/>
      <c r="CYI206" s="1"/>
      <c r="CYJ206" s="25"/>
      <c r="CYK206" s="5"/>
      <c r="CYL206" s="63"/>
      <c r="CYM206" s="2"/>
      <c r="CYN206" s="1"/>
      <c r="CYO206" s="25"/>
      <c r="CYP206" s="5"/>
      <c r="CYQ206" s="63"/>
      <c r="CYR206" s="2"/>
      <c r="CYS206" s="1"/>
      <c r="CYT206" s="25"/>
      <c r="CYU206" s="5"/>
      <c r="CYV206" s="63"/>
      <c r="CYW206" s="2"/>
      <c r="CYX206" s="1"/>
      <c r="CYY206" s="25"/>
      <c r="CYZ206" s="5"/>
      <c r="CZA206" s="63"/>
      <c r="CZB206" s="2"/>
      <c r="CZC206" s="1"/>
      <c r="CZD206" s="25"/>
      <c r="CZE206" s="5"/>
      <c r="CZF206" s="63"/>
      <c r="CZG206" s="2"/>
      <c r="CZH206" s="1"/>
      <c r="CZI206" s="25"/>
      <c r="CZJ206" s="5"/>
      <c r="CZK206" s="63"/>
      <c r="CZL206" s="2"/>
      <c r="CZM206" s="1"/>
      <c r="CZN206" s="25"/>
      <c r="CZO206" s="5"/>
      <c r="CZP206" s="63"/>
      <c r="CZQ206" s="2"/>
      <c r="CZR206" s="1"/>
      <c r="CZS206" s="25"/>
      <c r="CZT206" s="5"/>
      <c r="CZU206" s="63"/>
      <c r="CZV206" s="2"/>
      <c r="CZW206" s="1"/>
      <c r="CZX206" s="25"/>
      <c r="CZY206" s="5"/>
      <c r="CZZ206" s="63"/>
      <c r="DAA206" s="2"/>
      <c r="DAB206" s="1"/>
      <c r="DAC206" s="25"/>
      <c r="DAD206" s="5"/>
      <c r="DAE206" s="63"/>
      <c r="DAF206" s="2"/>
      <c r="DAG206" s="1"/>
      <c r="DAH206" s="25"/>
      <c r="DAI206" s="5"/>
      <c r="DAJ206" s="63"/>
      <c r="DAK206" s="2"/>
      <c r="DAL206" s="1"/>
      <c r="DAM206" s="25"/>
      <c r="DAN206" s="5"/>
      <c r="DAO206" s="63"/>
      <c r="DAP206" s="2"/>
      <c r="DAQ206" s="1"/>
      <c r="DAR206" s="25"/>
      <c r="DAS206" s="5"/>
      <c r="DAT206" s="63"/>
      <c r="DAU206" s="2"/>
      <c r="DAV206" s="1"/>
      <c r="DAW206" s="25"/>
      <c r="DAX206" s="5"/>
      <c r="DAY206" s="63"/>
      <c r="DAZ206" s="2"/>
      <c r="DBA206" s="1"/>
      <c r="DBB206" s="25"/>
      <c r="DBC206" s="5"/>
      <c r="DBD206" s="63"/>
      <c r="DBE206" s="2"/>
      <c r="DBF206" s="1"/>
      <c r="DBG206" s="25"/>
      <c r="DBH206" s="5"/>
      <c r="DBI206" s="63"/>
      <c r="DBJ206" s="2"/>
      <c r="DBK206" s="1"/>
      <c r="DBL206" s="25"/>
      <c r="DBM206" s="5"/>
      <c r="DBN206" s="63"/>
      <c r="DBO206" s="2"/>
      <c r="DBP206" s="1"/>
      <c r="DBQ206" s="25"/>
      <c r="DBR206" s="5"/>
      <c r="DBS206" s="63"/>
      <c r="DBT206" s="2"/>
      <c r="DBU206" s="1"/>
      <c r="DBV206" s="25"/>
      <c r="DBW206" s="5"/>
      <c r="DBX206" s="63"/>
      <c r="DBY206" s="2"/>
      <c r="DBZ206" s="1"/>
      <c r="DCA206" s="25"/>
      <c r="DCB206" s="5"/>
      <c r="DCC206" s="63"/>
      <c r="DCD206" s="2"/>
      <c r="DCE206" s="1"/>
      <c r="DCF206" s="25"/>
      <c r="DCG206" s="5"/>
      <c r="DCH206" s="63"/>
      <c r="DCI206" s="2"/>
      <c r="DCJ206" s="1"/>
      <c r="DCK206" s="25"/>
      <c r="DCL206" s="5"/>
      <c r="DCM206" s="63"/>
      <c r="DCN206" s="2"/>
      <c r="DCO206" s="1"/>
      <c r="DCP206" s="25"/>
      <c r="DCQ206" s="5"/>
      <c r="DCR206" s="63"/>
      <c r="DCS206" s="2"/>
      <c r="DCT206" s="1"/>
      <c r="DCU206" s="25"/>
      <c r="DCV206" s="5"/>
      <c r="DCW206" s="63"/>
      <c r="DCX206" s="2"/>
      <c r="DCY206" s="1"/>
      <c r="DCZ206" s="25"/>
      <c r="DDA206" s="5"/>
      <c r="DDB206" s="63"/>
      <c r="DDC206" s="2"/>
      <c r="DDD206" s="1"/>
      <c r="DDE206" s="25"/>
      <c r="DDF206" s="5"/>
      <c r="DDG206" s="63"/>
      <c r="DDH206" s="2"/>
      <c r="DDI206" s="1"/>
      <c r="DDJ206" s="25"/>
      <c r="DDK206" s="5"/>
      <c r="DDL206" s="63"/>
      <c r="DDM206" s="2"/>
      <c r="DDN206" s="1"/>
      <c r="DDO206" s="25"/>
      <c r="DDP206" s="5"/>
      <c r="DDQ206" s="63"/>
      <c r="DDR206" s="2"/>
      <c r="DDS206" s="1"/>
      <c r="DDT206" s="25"/>
      <c r="DDU206" s="5"/>
      <c r="DDV206" s="63"/>
      <c r="DDW206" s="2"/>
      <c r="DDX206" s="1"/>
      <c r="DDY206" s="25"/>
      <c r="DDZ206" s="5"/>
      <c r="DEA206" s="63"/>
      <c r="DEB206" s="2"/>
      <c r="DEC206" s="1"/>
      <c r="DED206" s="25"/>
      <c r="DEE206" s="5"/>
      <c r="DEF206" s="63"/>
      <c r="DEG206" s="2"/>
      <c r="DEH206" s="1"/>
      <c r="DEI206" s="25"/>
      <c r="DEJ206" s="5"/>
      <c r="DEK206" s="63"/>
      <c r="DEL206" s="2"/>
      <c r="DEM206" s="1"/>
      <c r="DEN206" s="25"/>
      <c r="DEO206" s="5"/>
      <c r="DEP206" s="63"/>
      <c r="DEQ206" s="2"/>
      <c r="DER206" s="1"/>
      <c r="DES206" s="25"/>
      <c r="DET206" s="5"/>
      <c r="DEU206" s="63"/>
      <c r="DEV206" s="2"/>
      <c r="DEW206" s="1"/>
      <c r="DEX206" s="25"/>
      <c r="DEY206" s="5"/>
      <c r="DEZ206" s="63"/>
      <c r="DFA206" s="2"/>
      <c r="DFB206" s="1"/>
      <c r="DFC206" s="25"/>
      <c r="DFD206" s="5"/>
      <c r="DFE206" s="63"/>
      <c r="DFF206" s="2"/>
      <c r="DFG206" s="1"/>
      <c r="DFH206" s="25"/>
      <c r="DFI206" s="5"/>
      <c r="DFJ206" s="63"/>
      <c r="DFK206" s="2"/>
      <c r="DFL206" s="1"/>
      <c r="DFM206" s="25"/>
      <c r="DFN206" s="5"/>
      <c r="DFO206" s="63"/>
      <c r="DFP206" s="2"/>
      <c r="DFQ206" s="1"/>
      <c r="DFR206" s="25"/>
      <c r="DFS206" s="5"/>
      <c r="DFT206" s="63"/>
      <c r="DFU206" s="2"/>
      <c r="DFV206" s="1"/>
      <c r="DFW206" s="25"/>
      <c r="DFX206" s="5"/>
      <c r="DFY206" s="63"/>
      <c r="DFZ206" s="2"/>
      <c r="DGA206" s="1"/>
      <c r="DGB206" s="25"/>
      <c r="DGC206" s="5"/>
      <c r="DGD206" s="63"/>
      <c r="DGE206" s="2"/>
      <c r="DGF206" s="1"/>
      <c r="DGG206" s="25"/>
      <c r="DGH206" s="5"/>
      <c r="DGI206" s="63"/>
      <c r="DGJ206" s="2"/>
      <c r="DGK206" s="1"/>
      <c r="DGL206" s="25"/>
      <c r="DGM206" s="5"/>
      <c r="DGN206" s="63"/>
      <c r="DGO206" s="2"/>
      <c r="DGP206" s="1"/>
      <c r="DGQ206" s="25"/>
      <c r="DGR206" s="5"/>
      <c r="DGS206" s="63"/>
      <c r="DGT206" s="2"/>
      <c r="DGU206" s="1"/>
      <c r="DGV206" s="25"/>
      <c r="DGW206" s="5"/>
      <c r="DGX206" s="63"/>
      <c r="DGY206" s="2"/>
      <c r="DGZ206" s="1"/>
      <c r="DHA206" s="25"/>
      <c r="DHB206" s="5"/>
      <c r="DHC206" s="63"/>
      <c r="DHD206" s="2"/>
      <c r="DHE206" s="1"/>
      <c r="DHF206" s="25"/>
      <c r="DHG206" s="5"/>
      <c r="DHH206" s="63"/>
      <c r="DHI206" s="2"/>
      <c r="DHJ206" s="1"/>
      <c r="DHK206" s="25"/>
      <c r="DHL206" s="5"/>
      <c r="DHM206" s="63"/>
      <c r="DHN206" s="2"/>
      <c r="DHO206" s="1"/>
      <c r="DHP206" s="25"/>
      <c r="DHQ206" s="5"/>
      <c r="DHR206" s="63"/>
      <c r="DHS206" s="2"/>
      <c r="DHT206" s="1"/>
      <c r="DHU206" s="25"/>
      <c r="DHV206" s="5"/>
      <c r="DHW206" s="63"/>
      <c r="DHX206" s="2"/>
      <c r="DHY206" s="1"/>
      <c r="DHZ206" s="25"/>
      <c r="DIA206" s="5"/>
      <c r="DIB206" s="63"/>
      <c r="DIC206" s="2"/>
      <c r="DID206" s="1"/>
      <c r="DIE206" s="25"/>
      <c r="DIF206" s="5"/>
      <c r="DIG206" s="63"/>
      <c r="DIH206" s="2"/>
      <c r="DII206" s="1"/>
      <c r="DIJ206" s="25"/>
      <c r="DIK206" s="5"/>
      <c r="DIL206" s="63"/>
      <c r="DIM206" s="2"/>
      <c r="DIN206" s="1"/>
      <c r="DIO206" s="25"/>
      <c r="DIP206" s="5"/>
      <c r="DIQ206" s="63"/>
      <c r="DIR206" s="2"/>
      <c r="DIS206" s="1"/>
      <c r="DIT206" s="25"/>
      <c r="DIU206" s="5"/>
      <c r="DIV206" s="63"/>
      <c r="DIW206" s="2"/>
      <c r="DIX206" s="1"/>
      <c r="DIY206" s="25"/>
      <c r="DIZ206" s="5"/>
      <c r="DJA206" s="63"/>
      <c r="DJB206" s="2"/>
      <c r="DJC206" s="1"/>
      <c r="DJD206" s="25"/>
      <c r="DJE206" s="5"/>
      <c r="DJF206" s="63"/>
      <c r="DJG206" s="2"/>
      <c r="DJH206" s="1"/>
      <c r="DJI206" s="25"/>
      <c r="DJJ206" s="5"/>
      <c r="DJK206" s="63"/>
      <c r="DJL206" s="2"/>
      <c r="DJM206" s="1"/>
      <c r="DJN206" s="25"/>
      <c r="DJO206" s="5"/>
      <c r="DJP206" s="63"/>
      <c r="DJQ206" s="2"/>
      <c r="DJR206" s="1"/>
      <c r="DJS206" s="25"/>
      <c r="DJT206" s="5"/>
      <c r="DJU206" s="63"/>
      <c r="DJV206" s="2"/>
      <c r="DJW206" s="1"/>
      <c r="DJX206" s="25"/>
      <c r="DJY206" s="5"/>
      <c r="DJZ206" s="63"/>
      <c r="DKA206" s="2"/>
      <c r="DKB206" s="1"/>
      <c r="DKC206" s="25"/>
      <c r="DKD206" s="5"/>
      <c r="DKE206" s="63"/>
      <c r="DKF206" s="2"/>
      <c r="DKG206" s="1"/>
      <c r="DKH206" s="25"/>
      <c r="DKI206" s="5"/>
      <c r="DKJ206" s="63"/>
      <c r="DKK206" s="2"/>
      <c r="DKL206" s="1"/>
      <c r="DKM206" s="25"/>
      <c r="DKN206" s="5"/>
      <c r="DKO206" s="63"/>
      <c r="DKP206" s="2"/>
      <c r="DKQ206" s="1"/>
      <c r="DKR206" s="25"/>
      <c r="DKS206" s="5"/>
      <c r="DKT206" s="63"/>
      <c r="DKU206" s="2"/>
      <c r="DKV206" s="1"/>
      <c r="DKW206" s="25"/>
      <c r="DKX206" s="5"/>
      <c r="DKY206" s="63"/>
      <c r="DKZ206" s="2"/>
      <c r="DLA206" s="1"/>
      <c r="DLB206" s="25"/>
      <c r="DLC206" s="5"/>
      <c r="DLD206" s="63"/>
      <c r="DLE206" s="2"/>
      <c r="DLF206" s="1"/>
      <c r="DLG206" s="25"/>
      <c r="DLH206" s="5"/>
      <c r="DLI206" s="63"/>
      <c r="DLJ206" s="2"/>
      <c r="DLK206" s="1"/>
      <c r="DLL206" s="25"/>
      <c r="DLM206" s="5"/>
      <c r="DLN206" s="63"/>
      <c r="DLO206" s="2"/>
      <c r="DLP206" s="1"/>
      <c r="DLQ206" s="25"/>
      <c r="DLR206" s="5"/>
      <c r="DLS206" s="63"/>
      <c r="DLT206" s="2"/>
      <c r="DLU206" s="1"/>
      <c r="DLV206" s="25"/>
      <c r="DLW206" s="5"/>
      <c r="DLX206" s="63"/>
      <c r="DLY206" s="2"/>
      <c r="DLZ206" s="1"/>
      <c r="DMA206" s="25"/>
      <c r="DMB206" s="5"/>
      <c r="DMC206" s="63"/>
      <c r="DMD206" s="2"/>
      <c r="DME206" s="1"/>
      <c r="DMF206" s="25"/>
      <c r="DMG206" s="5"/>
      <c r="DMH206" s="63"/>
      <c r="DMI206" s="2"/>
      <c r="DMJ206" s="1"/>
      <c r="DMK206" s="25"/>
      <c r="DML206" s="5"/>
      <c r="DMM206" s="63"/>
      <c r="DMN206" s="2"/>
      <c r="DMO206" s="1"/>
      <c r="DMP206" s="25"/>
      <c r="DMQ206" s="5"/>
      <c r="DMR206" s="63"/>
      <c r="DMS206" s="2"/>
      <c r="DMT206" s="1"/>
      <c r="DMU206" s="25"/>
      <c r="DMV206" s="5"/>
      <c r="DMW206" s="63"/>
      <c r="DMX206" s="2"/>
      <c r="DMY206" s="1"/>
      <c r="DMZ206" s="25"/>
      <c r="DNA206" s="5"/>
      <c r="DNB206" s="63"/>
      <c r="DNC206" s="2"/>
      <c r="DND206" s="1"/>
      <c r="DNE206" s="25"/>
      <c r="DNF206" s="5"/>
      <c r="DNG206" s="63"/>
      <c r="DNH206" s="2"/>
      <c r="DNI206" s="1"/>
      <c r="DNJ206" s="25"/>
      <c r="DNK206" s="5"/>
      <c r="DNL206" s="63"/>
      <c r="DNM206" s="2"/>
      <c r="DNN206" s="1"/>
      <c r="DNO206" s="25"/>
      <c r="DNP206" s="5"/>
      <c r="DNQ206" s="63"/>
      <c r="DNR206" s="2"/>
      <c r="DNS206" s="1"/>
      <c r="DNT206" s="25"/>
      <c r="DNU206" s="5"/>
      <c r="DNV206" s="63"/>
      <c r="DNW206" s="2"/>
      <c r="DNX206" s="1"/>
      <c r="DNY206" s="25"/>
      <c r="DNZ206" s="5"/>
      <c r="DOA206" s="63"/>
      <c r="DOB206" s="2"/>
      <c r="DOC206" s="1"/>
      <c r="DOD206" s="25"/>
      <c r="DOE206" s="5"/>
      <c r="DOF206" s="63"/>
      <c r="DOG206" s="2"/>
      <c r="DOH206" s="1"/>
      <c r="DOI206" s="25"/>
      <c r="DOJ206" s="5"/>
      <c r="DOK206" s="63"/>
      <c r="DOL206" s="2"/>
      <c r="DOM206" s="1"/>
      <c r="DON206" s="25"/>
      <c r="DOO206" s="5"/>
      <c r="DOP206" s="63"/>
      <c r="DOQ206" s="2"/>
      <c r="DOR206" s="1"/>
      <c r="DOS206" s="25"/>
      <c r="DOT206" s="5"/>
      <c r="DOU206" s="63"/>
      <c r="DOV206" s="2"/>
      <c r="DOW206" s="1"/>
      <c r="DOX206" s="25"/>
      <c r="DOY206" s="5"/>
      <c r="DOZ206" s="63"/>
      <c r="DPA206" s="2"/>
      <c r="DPB206" s="1"/>
      <c r="DPC206" s="25"/>
      <c r="DPD206" s="5"/>
      <c r="DPE206" s="63"/>
      <c r="DPF206" s="2"/>
      <c r="DPG206" s="1"/>
      <c r="DPH206" s="25"/>
      <c r="DPI206" s="5"/>
      <c r="DPJ206" s="63"/>
      <c r="DPK206" s="2"/>
      <c r="DPL206" s="1"/>
      <c r="DPM206" s="25"/>
      <c r="DPN206" s="5"/>
      <c r="DPO206" s="63"/>
      <c r="DPP206" s="2"/>
      <c r="DPQ206" s="1"/>
      <c r="DPR206" s="25"/>
      <c r="DPS206" s="5"/>
      <c r="DPT206" s="63"/>
      <c r="DPU206" s="2"/>
      <c r="DPV206" s="1"/>
      <c r="DPW206" s="25"/>
      <c r="DPX206" s="5"/>
      <c r="DPY206" s="63"/>
      <c r="DPZ206" s="2"/>
      <c r="DQA206" s="1"/>
      <c r="DQB206" s="25"/>
      <c r="DQC206" s="5"/>
      <c r="DQD206" s="63"/>
      <c r="DQE206" s="2"/>
      <c r="DQF206" s="1"/>
      <c r="DQG206" s="25"/>
      <c r="DQH206" s="5"/>
      <c r="DQI206" s="63"/>
      <c r="DQJ206" s="2"/>
      <c r="DQK206" s="1"/>
      <c r="DQL206" s="25"/>
      <c r="DQM206" s="5"/>
      <c r="DQN206" s="63"/>
      <c r="DQO206" s="2"/>
      <c r="DQP206" s="1"/>
      <c r="DQQ206" s="25"/>
      <c r="DQR206" s="5"/>
      <c r="DQS206" s="63"/>
      <c r="DQT206" s="2"/>
      <c r="DQU206" s="1"/>
      <c r="DQV206" s="25"/>
      <c r="DQW206" s="5"/>
      <c r="DQX206" s="63"/>
      <c r="DQY206" s="2"/>
      <c r="DQZ206" s="1"/>
      <c r="DRA206" s="25"/>
      <c r="DRB206" s="5"/>
      <c r="DRC206" s="63"/>
      <c r="DRD206" s="2"/>
      <c r="DRE206" s="1"/>
      <c r="DRF206" s="25"/>
      <c r="DRG206" s="5"/>
      <c r="DRH206" s="63"/>
      <c r="DRI206" s="2"/>
      <c r="DRJ206" s="1"/>
      <c r="DRK206" s="25"/>
      <c r="DRL206" s="5"/>
      <c r="DRM206" s="63"/>
      <c r="DRN206" s="2"/>
      <c r="DRO206" s="1"/>
      <c r="DRP206" s="25"/>
      <c r="DRQ206" s="5"/>
      <c r="DRR206" s="63"/>
      <c r="DRS206" s="2"/>
      <c r="DRT206" s="1"/>
      <c r="DRU206" s="25"/>
      <c r="DRV206" s="5"/>
      <c r="DRW206" s="63"/>
      <c r="DRX206" s="2"/>
      <c r="DRY206" s="1"/>
      <c r="DRZ206" s="25"/>
      <c r="DSA206" s="5"/>
      <c r="DSB206" s="63"/>
      <c r="DSC206" s="2"/>
      <c r="DSD206" s="1"/>
      <c r="DSE206" s="25"/>
      <c r="DSF206" s="5"/>
      <c r="DSG206" s="63"/>
      <c r="DSH206" s="2"/>
      <c r="DSI206" s="1"/>
      <c r="DSJ206" s="25"/>
      <c r="DSK206" s="5"/>
      <c r="DSL206" s="63"/>
      <c r="DSM206" s="2"/>
      <c r="DSN206" s="1"/>
      <c r="DSO206" s="25"/>
      <c r="DSP206" s="5"/>
      <c r="DSQ206" s="63"/>
      <c r="DSR206" s="2"/>
      <c r="DSS206" s="1"/>
      <c r="DST206" s="25"/>
      <c r="DSU206" s="5"/>
      <c r="DSV206" s="63"/>
      <c r="DSW206" s="2"/>
      <c r="DSX206" s="1"/>
      <c r="DSY206" s="25"/>
      <c r="DSZ206" s="5"/>
      <c r="DTA206" s="63"/>
      <c r="DTB206" s="2"/>
      <c r="DTC206" s="1"/>
      <c r="DTD206" s="25"/>
      <c r="DTE206" s="5"/>
      <c r="DTF206" s="63"/>
      <c r="DTG206" s="2"/>
      <c r="DTH206" s="1"/>
      <c r="DTI206" s="25"/>
      <c r="DTJ206" s="5"/>
      <c r="DTK206" s="63"/>
      <c r="DTL206" s="2"/>
      <c r="DTM206" s="1"/>
      <c r="DTN206" s="25"/>
      <c r="DTO206" s="5"/>
      <c r="DTP206" s="63"/>
      <c r="DTQ206" s="2"/>
      <c r="DTR206" s="1"/>
      <c r="DTS206" s="25"/>
      <c r="DTT206" s="5"/>
      <c r="DTU206" s="63"/>
      <c r="DTV206" s="2"/>
      <c r="DTW206" s="1"/>
      <c r="DTX206" s="25"/>
      <c r="DTY206" s="5"/>
      <c r="DTZ206" s="63"/>
      <c r="DUA206" s="2"/>
      <c r="DUB206" s="1"/>
      <c r="DUC206" s="25"/>
      <c r="DUD206" s="5"/>
      <c r="DUE206" s="63"/>
      <c r="DUF206" s="2"/>
      <c r="DUG206" s="1"/>
      <c r="DUH206" s="25"/>
      <c r="DUI206" s="5"/>
      <c r="DUJ206" s="63"/>
      <c r="DUK206" s="2"/>
      <c r="DUL206" s="1"/>
      <c r="DUM206" s="25"/>
      <c r="DUN206" s="5"/>
      <c r="DUO206" s="63"/>
      <c r="DUP206" s="2"/>
      <c r="DUQ206" s="1"/>
      <c r="DUR206" s="25"/>
      <c r="DUS206" s="5"/>
      <c r="DUT206" s="63"/>
      <c r="DUU206" s="2"/>
      <c r="DUV206" s="1"/>
      <c r="DUW206" s="25"/>
      <c r="DUX206" s="5"/>
      <c r="DUY206" s="63"/>
      <c r="DUZ206" s="2"/>
      <c r="DVA206" s="1"/>
      <c r="DVB206" s="25"/>
      <c r="DVC206" s="5"/>
      <c r="DVD206" s="63"/>
      <c r="DVE206" s="2"/>
      <c r="DVF206" s="1"/>
      <c r="DVG206" s="25"/>
      <c r="DVH206" s="5"/>
      <c r="DVI206" s="63"/>
      <c r="DVJ206" s="2"/>
      <c r="DVK206" s="1"/>
      <c r="DVL206" s="25"/>
      <c r="DVM206" s="5"/>
      <c r="DVN206" s="63"/>
      <c r="DVO206" s="2"/>
      <c r="DVP206" s="1"/>
      <c r="DVQ206" s="25"/>
      <c r="DVR206" s="5"/>
      <c r="DVS206" s="63"/>
      <c r="DVT206" s="2"/>
      <c r="DVU206" s="1"/>
      <c r="DVV206" s="25"/>
      <c r="DVW206" s="5"/>
      <c r="DVX206" s="63"/>
      <c r="DVY206" s="2"/>
      <c r="DVZ206" s="1"/>
      <c r="DWA206" s="25"/>
      <c r="DWB206" s="5"/>
      <c r="DWC206" s="63"/>
      <c r="DWD206" s="2"/>
      <c r="DWE206" s="1"/>
      <c r="DWF206" s="25"/>
      <c r="DWG206" s="5"/>
      <c r="DWH206" s="63"/>
      <c r="DWI206" s="2"/>
      <c r="DWJ206" s="1"/>
      <c r="DWK206" s="25"/>
      <c r="DWL206" s="5"/>
      <c r="DWM206" s="63"/>
      <c r="DWN206" s="2"/>
      <c r="DWO206" s="1"/>
      <c r="DWP206" s="25"/>
      <c r="DWQ206" s="5"/>
      <c r="DWR206" s="63"/>
      <c r="DWS206" s="2"/>
      <c r="DWT206" s="1"/>
      <c r="DWU206" s="25"/>
      <c r="DWV206" s="5"/>
      <c r="DWW206" s="63"/>
      <c r="DWX206" s="2"/>
      <c r="DWY206" s="1"/>
      <c r="DWZ206" s="25"/>
      <c r="DXA206" s="5"/>
      <c r="DXB206" s="63"/>
      <c r="DXC206" s="2"/>
      <c r="DXD206" s="1"/>
      <c r="DXE206" s="25"/>
      <c r="DXF206" s="5"/>
      <c r="DXG206" s="63"/>
      <c r="DXH206" s="2"/>
      <c r="DXI206" s="1"/>
      <c r="DXJ206" s="25"/>
      <c r="DXK206" s="5"/>
      <c r="DXL206" s="63"/>
      <c r="DXM206" s="2"/>
      <c r="DXN206" s="1"/>
      <c r="DXO206" s="25"/>
      <c r="DXP206" s="5"/>
      <c r="DXQ206" s="63"/>
      <c r="DXR206" s="2"/>
      <c r="DXS206" s="1"/>
      <c r="DXT206" s="25"/>
      <c r="DXU206" s="5"/>
      <c r="DXV206" s="63"/>
      <c r="DXW206" s="2"/>
      <c r="DXX206" s="1"/>
      <c r="DXY206" s="25"/>
      <c r="DXZ206" s="5"/>
      <c r="DYA206" s="63"/>
      <c r="DYB206" s="2"/>
      <c r="DYC206" s="1"/>
      <c r="DYD206" s="25"/>
      <c r="DYE206" s="5"/>
      <c r="DYF206" s="63"/>
      <c r="DYG206" s="2"/>
      <c r="DYH206" s="1"/>
      <c r="DYI206" s="25"/>
      <c r="DYJ206" s="5"/>
      <c r="DYK206" s="63"/>
      <c r="DYL206" s="2"/>
      <c r="DYM206" s="1"/>
      <c r="DYN206" s="25"/>
      <c r="DYO206" s="5"/>
      <c r="DYP206" s="63"/>
      <c r="DYQ206" s="2"/>
      <c r="DYR206" s="1"/>
      <c r="DYS206" s="25"/>
      <c r="DYT206" s="5"/>
      <c r="DYU206" s="63"/>
      <c r="DYV206" s="2"/>
      <c r="DYW206" s="1"/>
      <c r="DYX206" s="25"/>
      <c r="DYY206" s="5"/>
      <c r="DYZ206" s="63"/>
      <c r="DZA206" s="2"/>
      <c r="DZB206" s="1"/>
      <c r="DZC206" s="25"/>
      <c r="DZD206" s="5"/>
      <c r="DZE206" s="63"/>
      <c r="DZF206" s="2"/>
      <c r="DZG206" s="1"/>
      <c r="DZH206" s="25"/>
      <c r="DZI206" s="5"/>
      <c r="DZJ206" s="63"/>
      <c r="DZK206" s="2"/>
      <c r="DZL206" s="1"/>
      <c r="DZM206" s="25"/>
      <c r="DZN206" s="5"/>
      <c r="DZO206" s="63"/>
      <c r="DZP206" s="2"/>
      <c r="DZQ206" s="1"/>
      <c r="DZR206" s="25"/>
      <c r="DZS206" s="5"/>
      <c r="DZT206" s="63"/>
      <c r="DZU206" s="2"/>
      <c r="DZV206" s="1"/>
      <c r="DZW206" s="25"/>
      <c r="DZX206" s="5"/>
      <c r="DZY206" s="63"/>
      <c r="DZZ206" s="2"/>
      <c r="EAA206" s="1"/>
      <c r="EAB206" s="25"/>
      <c r="EAC206" s="5"/>
      <c r="EAD206" s="63"/>
      <c r="EAE206" s="2"/>
      <c r="EAF206" s="1"/>
      <c r="EAG206" s="25"/>
      <c r="EAH206" s="5"/>
      <c r="EAI206" s="63"/>
      <c r="EAJ206" s="2"/>
      <c r="EAK206" s="1"/>
      <c r="EAL206" s="25"/>
      <c r="EAM206" s="5"/>
      <c r="EAN206" s="63"/>
      <c r="EAO206" s="2"/>
      <c r="EAP206" s="1"/>
      <c r="EAQ206" s="25"/>
      <c r="EAR206" s="5"/>
      <c r="EAS206" s="63"/>
      <c r="EAT206" s="2"/>
      <c r="EAU206" s="1"/>
      <c r="EAV206" s="25"/>
      <c r="EAW206" s="5"/>
      <c r="EAX206" s="63"/>
      <c r="EAY206" s="2"/>
      <c r="EAZ206" s="1"/>
      <c r="EBA206" s="25"/>
      <c r="EBB206" s="5"/>
      <c r="EBC206" s="63"/>
      <c r="EBD206" s="2"/>
      <c r="EBE206" s="1"/>
      <c r="EBF206" s="25"/>
      <c r="EBG206" s="5"/>
      <c r="EBH206" s="63"/>
      <c r="EBI206" s="2"/>
      <c r="EBJ206" s="1"/>
      <c r="EBK206" s="25"/>
      <c r="EBL206" s="5"/>
      <c r="EBM206" s="63"/>
      <c r="EBN206" s="2"/>
      <c r="EBO206" s="1"/>
      <c r="EBP206" s="25"/>
      <c r="EBQ206" s="5"/>
      <c r="EBR206" s="63"/>
      <c r="EBS206" s="2"/>
      <c r="EBT206" s="1"/>
      <c r="EBU206" s="25"/>
      <c r="EBV206" s="5"/>
      <c r="EBW206" s="63"/>
      <c r="EBX206" s="2"/>
      <c r="EBY206" s="1"/>
      <c r="EBZ206" s="25"/>
      <c r="ECA206" s="5"/>
      <c r="ECB206" s="63"/>
      <c r="ECC206" s="2"/>
      <c r="ECD206" s="1"/>
      <c r="ECE206" s="25"/>
      <c r="ECF206" s="5"/>
      <c r="ECG206" s="63"/>
      <c r="ECH206" s="2"/>
      <c r="ECI206" s="1"/>
      <c r="ECJ206" s="25"/>
      <c r="ECK206" s="5"/>
      <c r="ECL206" s="63"/>
      <c r="ECM206" s="2"/>
      <c r="ECN206" s="1"/>
      <c r="ECO206" s="25"/>
      <c r="ECP206" s="5"/>
      <c r="ECQ206" s="63"/>
      <c r="ECR206" s="2"/>
      <c r="ECS206" s="1"/>
      <c r="ECT206" s="25"/>
      <c r="ECU206" s="5"/>
      <c r="ECV206" s="63"/>
      <c r="ECW206" s="2"/>
      <c r="ECX206" s="1"/>
      <c r="ECY206" s="25"/>
      <c r="ECZ206" s="5"/>
      <c r="EDA206" s="63"/>
      <c r="EDB206" s="2"/>
      <c r="EDC206" s="1"/>
      <c r="EDD206" s="25"/>
      <c r="EDE206" s="5"/>
      <c r="EDF206" s="63"/>
      <c r="EDG206" s="2"/>
      <c r="EDH206" s="1"/>
      <c r="EDI206" s="25"/>
      <c r="EDJ206" s="5"/>
      <c r="EDK206" s="63"/>
      <c r="EDL206" s="2"/>
      <c r="EDM206" s="1"/>
      <c r="EDN206" s="25"/>
      <c r="EDO206" s="5"/>
      <c r="EDP206" s="63"/>
      <c r="EDQ206" s="2"/>
      <c r="EDR206" s="1"/>
      <c r="EDS206" s="25"/>
      <c r="EDT206" s="5"/>
      <c r="EDU206" s="63"/>
      <c r="EDV206" s="2"/>
      <c r="EDW206" s="1"/>
      <c r="EDX206" s="25"/>
      <c r="EDY206" s="5"/>
      <c r="EDZ206" s="63"/>
      <c r="EEA206" s="2"/>
      <c r="EEB206" s="1"/>
      <c r="EEC206" s="25"/>
      <c r="EED206" s="5"/>
      <c r="EEE206" s="63"/>
      <c r="EEF206" s="2"/>
      <c r="EEG206" s="1"/>
      <c r="EEH206" s="25"/>
      <c r="EEI206" s="5"/>
      <c r="EEJ206" s="63"/>
      <c r="EEK206" s="2"/>
      <c r="EEL206" s="1"/>
      <c r="EEM206" s="25"/>
      <c r="EEN206" s="5"/>
      <c r="EEO206" s="63"/>
      <c r="EEP206" s="2"/>
      <c r="EEQ206" s="1"/>
      <c r="EER206" s="25"/>
      <c r="EES206" s="5"/>
      <c r="EET206" s="63"/>
      <c r="EEU206" s="2"/>
      <c r="EEV206" s="1"/>
      <c r="EEW206" s="25"/>
      <c r="EEX206" s="5"/>
      <c r="EEY206" s="63"/>
      <c r="EEZ206" s="2"/>
      <c r="EFA206" s="1"/>
      <c r="EFB206" s="25"/>
      <c r="EFC206" s="5"/>
      <c r="EFD206" s="63"/>
      <c r="EFE206" s="2"/>
      <c r="EFF206" s="1"/>
      <c r="EFG206" s="25"/>
      <c r="EFH206" s="5"/>
      <c r="EFI206" s="63"/>
      <c r="EFJ206" s="2"/>
      <c r="EFK206" s="1"/>
      <c r="EFL206" s="25"/>
      <c r="EFM206" s="5"/>
      <c r="EFN206" s="63"/>
      <c r="EFO206" s="2"/>
      <c r="EFP206" s="1"/>
      <c r="EFQ206" s="25"/>
      <c r="EFR206" s="5"/>
      <c r="EFS206" s="63"/>
      <c r="EFT206" s="2"/>
      <c r="EFU206" s="1"/>
      <c r="EFV206" s="25"/>
      <c r="EFW206" s="5"/>
      <c r="EFX206" s="63"/>
      <c r="EFY206" s="2"/>
      <c r="EFZ206" s="1"/>
      <c r="EGA206" s="25"/>
      <c r="EGB206" s="5"/>
      <c r="EGC206" s="63"/>
      <c r="EGD206" s="2"/>
      <c r="EGE206" s="1"/>
      <c r="EGF206" s="25"/>
      <c r="EGG206" s="5"/>
      <c r="EGH206" s="63"/>
      <c r="EGI206" s="2"/>
      <c r="EGJ206" s="1"/>
      <c r="EGK206" s="25"/>
      <c r="EGL206" s="5"/>
      <c r="EGM206" s="63"/>
      <c r="EGN206" s="2"/>
      <c r="EGO206" s="1"/>
      <c r="EGP206" s="25"/>
      <c r="EGQ206" s="5"/>
      <c r="EGR206" s="63"/>
      <c r="EGS206" s="2"/>
      <c r="EGT206" s="1"/>
      <c r="EGU206" s="25"/>
      <c r="EGV206" s="5"/>
      <c r="EGW206" s="63"/>
      <c r="EGX206" s="2"/>
      <c r="EGY206" s="1"/>
      <c r="EGZ206" s="25"/>
      <c r="EHA206" s="5"/>
      <c r="EHB206" s="63"/>
      <c r="EHC206" s="2"/>
      <c r="EHD206" s="1"/>
      <c r="EHE206" s="25"/>
      <c r="EHF206" s="5"/>
      <c r="EHG206" s="63"/>
      <c r="EHH206" s="2"/>
      <c r="EHI206" s="1"/>
      <c r="EHJ206" s="25"/>
      <c r="EHK206" s="5"/>
      <c r="EHL206" s="63"/>
      <c r="EHM206" s="2"/>
      <c r="EHN206" s="1"/>
      <c r="EHO206" s="25"/>
      <c r="EHP206" s="5"/>
      <c r="EHQ206" s="63"/>
      <c r="EHR206" s="2"/>
      <c r="EHS206" s="1"/>
      <c r="EHT206" s="25"/>
      <c r="EHU206" s="5"/>
      <c r="EHV206" s="63"/>
      <c r="EHW206" s="2"/>
      <c r="EHX206" s="1"/>
      <c r="EHY206" s="25"/>
      <c r="EHZ206" s="5"/>
      <c r="EIA206" s="63"/>
      <c r="EIB206" s="2"/>
      <c r="EIC206" s="1"/>
      <c r="EID206" s="25"/>
      <c r="EIE206" s="5"/>
      <c r="EIF206" s="63"/>
      <c r="EIG206" s="2"/>
      <c r="EIH206" s="1"/>
      <c r="EII206" s="25"/>
      <c r="EIJ206" s="5"/>
      <c r="EIK206" s="63"/>
      <c r="EIL206" s="2"/>
      <c r="EIM206" s="1"/>
      <c r="EIN206" s="25"/>
      <c r="EIO206" s="5"/>
      <c r="EIP206" s="63"/>
      <c r="EIQ206" s="2"/>
      <c r="EIR206" s="1"/>
      <c r="EIS206" s="25"/>
      <c r="EIT206" s="5"/>
      <c r="EIU206" s="63"/>
      <c r="EIV206" s="2"/>
      <c r="EIW206" s="1"/>
      <c r="EIX206" s="25"/>
      <c r="EIY206" s="5"/>
      <c r="EIZ206" s="63"/>
      <c r="EJA206" s="2"/>
      <c r="EJB206" s="1"/>
      <c r="EJC206" s="25"/>
      <c r="EJD206" s="5"/>
      <c r="EJE206" s="63"/>
      <c r="EJF206" s="2"/>
      <c r="EJG206" s="1"/>
      <c r="EJH206" s="25"/>
      <c r="EJI206" s="5"/>
      <c r="EJJ206" s="63"/>
      <c r="EJK206" s="2"/>
      <c r="EJL206" s="1"/>
      <c r="EJM206" s="25"/>
      <c r="EJN206" s="5"/>
      <c r="EJO206" s="63"/>
      <c r="EJP206" s="2"/>
      <c r="EJQ206" s="1"/>
      <c r="EJR206" s="25"/>
      <c r="EJS206" s="5"/>
      <c r="EJT206" s="63"/>
      <c r="EJU206" s="2"/>
      <c r="EJV206" s="1"/>
      <c r="EJW206" s="25"/>
      <c r="EJX206" s="5"/>
      <c r="EJY206" s="63"/>
      <c r="EJZ206" s="2"/>
      <c r="EKA206" s="1"/>
      <c r="EKB206" s="25"/>
      <c r="EKC206" s="5"/>
      <c r="EKD206" s="63"/>
      <c r="EKE206" s="2"/>
      <c r="EKF206" s="1"/>
      <c r="EKG206" s="25"/>
      <c r="EKH206" s="5"/>
      <c r="EKI206" s="63"/>
      <c r="EKJ206" s="2"/>
      <c r="EKK206" s="1"/>
      <c r="EKL206" s="25"/>
      <c r="EKM206" s="5"/>
      <c r="EKN206" s="63"/>
      <c r="EKO206" s="2"/>
      <c r="EKP206" s="1"/>
      <c r="EKQ206" s="25"/>
      <c r="EKR206" s="5"/>
      <c r="EKS206" s="63"/>
      <c r="EKT206" s="2"/>
      <c r="EKU206" s="1"/>
      <c r="EKV206" s="25"/>
      <c r="EKW206" s="5"/>
      <c r="EKX206" s="63"/>
      <c r="EKY206" s="2"/>
      <c r="EKZ206" s="1"/>
      <c r="ELA206" s="25"/>
      <c r="ELB206" s="5"/>
      <c r="ELC206" s="63"/>
      <c r="ELD206" s="2"/>
      <c r="ELE206" s="1"/>
      <c r="ELF206" s="25"/>
      <c r="ELG206" s="5"/>
      <c r="ELH206" s="63"/>
      <c r="ELI206" s="2"/>
      <c r="ELJ206" s="1"/>
      <c r="ELK206" s="25"/>
      <c r="ELL206" s="5"/>
      <c r="ELM206" s="63"/>
      <c r="ELN206" s="2"/>
      <c r="ELO206" s="1"/>
      <c r="ELP206" s="25"/>
      <c r="ELQ206" s="5"/>
      <c r="ELR206" s="63"/>
      <c r="ELS206" s="2"/>
      <c r="ELT206" s="1"/>
      <c r="ELU206" s="25"/>
      <c r="ELV206" s="5"/>
      <c r="ELW206" s="63"/>
      <c r="ELX206" s="2"/>
      <c r="ELY206" s="1"/>
      <c r="ELZ206" s="25"/>
      <c r="EMA206" s="5"/>
      <c r="EMB206" s="63"/>
      <c r="EMC206" s="2"/>
      <c r="EMD206" s="1"/>
      <c r="EME206" s="25"/>
      <c r="EMF206" s="5"/>
      <c r="EMG206" s="63"/>
      <c r="EMH206" s="2"/>
      <c r="EMI206" s="1"/>
      <c r="EMJ206" s="25"/>
      <c r="EMK206" s="5"/>
      <c r="EML206" s="63"/>
      <c r="EMM206" s="2"/>
      <c r="EMN206" s="1"/>
      <c r="EMO206" s="25"/>
      <c r="EMP206" s="5"/>
      <c r="EMQ206" s="63"/>
      <c r="EMR206" s="2"/>
      <c r="EMS206" s="1"/>
      <c r="EMT206" s="25"/>
      <c r="EMU206" s="5"/>
      <c r="EMV206" s="63"/>
      <c r="EMW206" s="2"/>
      <c r="EMX206" s="1"/>
      <c r="EMY206" s="25"/>
      <c r="EMZ206" s="5"/>
      <c r="ENA206" s="63"/>
      <c r="ENB206" s="2"/>
      <c r="ENC206" s="1"/>
      <c r="END206" s="25"/>
      <c r="ENE206" s="5"/>
      <c r="ENF206" s="63"/>
      <c r="ENG206" s="2"/>
      <c r="ENH206" s="1"/>
      <c r="ENI206" s="25"/>
      <c r="ENJ206" s="5"/>
      <c r="ENK206" s="63"/>
      <c r="ENL206" s="2"/>
      <c r="ENM206" s="1"/>
      <c r="ENN206" s="25"/>
      <c r="ENO206" s="5"/>
      <c r="ENP206" s="63"/>
      <c r="ENQ206" s="2"/>
      <c r="ENR206" s="1"/>
      <c r="ENS206" s="25"/>
      <c r="ENT206" s="5"/>
      <c r="ENU206" s="63"/>
      <c r="ENV206" s="2"/>
      <c r="ENW206" s="1"/>
      <c r="ENX206" s="25"/>
      <c r="ENY206" s="5"/>
      <c r="ENZ206" s="63"/>
      <c r="EOA206" s="2"/>
      <c r="EOB206" s="1"/>
      <c r="EOC206" s="25"/>
      <c r="EOD206" s="5"/>
      <c r="EOE206" s="63"/>
      <c r="EOF206" s="2"/>
      <c r="EOG206" s="1"/>
      <c r="EOH206" s="25"/>
      <c r="EOI206" s="5"/>
      <c r="EOJ206" s="63"/>
      <c r="EOK206" s="2"/>
      <c r="EOL206" s="1"/>
      <c r="EOM206" s="25"/>
      <c r="EON206" s="5"/>
      <c r="EOO206" s="63"/>
      <c r="EOP206" s="2"/>
      <c r="EOQ206" s="1"/>
      <c r="EOR206" s="25"/>
      <c r="EOS206" s="5"/>
      <c r="EOT206" s="63"/>
      <c r="EOU206" s="2"/>
      <c r="EOV206" s="1"/>
      <c r="EOW206" s="25"/>
      <c r="EOX206" s="5"/>
      <c r="EOY206" s="63"/>
      <c r="EOZ206" s="2"/>
      <c r="EPA206" s="1"/>
      <c r="EPB206" s="25"/>
      <c r="EPC206" s="5"/>
      <c r="EPD206" s="63"/>
      <c r="EPE206" s="2"/>
      <c r="EPF206" s="1"/>
      <c r="EPG206" s="25"/>
      <c r="EPH206" s="5"/>
      <c r="EPI206" s="63"/>
      <c r="EPJ206" s="2"/>
      <c r="EPK206" s="1"/>
      <c r="EPL206" s="25"/>
      <c r="EPM206" s="5"/>
      <c r="EPN206" s="63"/>
      <c r="EPO206" s="2"/>
      <c r="EPP206" s="1"/>
      <c r="EPQ206" s="25"/>
      <c r="EPR206" s="5"/>
      <c r="EPS206" s="63"/>
      <c r="EPT206" s="2"/>
      <c r="EPU206" s="1"/>
      <c r="EPV206" s="25"/>
      <c r="EPW206" s="5"/>
      <c r="EPX206" s="63"/>
      <c r="EPY206" s="2"/>
      <c r="EPZ206" s="1"/>
      <c r="EQA206" s="25"/>
      <c r="EQB206" s="5"/>
      <c r="EQC206" s="63"/>
      <c r="EQD206" s="2"/>
      <c r="EQE206" s="1"/>
      <c r="EQF206" s="25"/>
      <c r="EQG206" s="5"/>
      <c r="EQH206" s="63"/>
      <c r="EQI206" s="2"/>
      <c r="EQJ206" s="1"/>
      <c r="EQK206" s="25"/>
      <c r="EQL206" s="5"/>
      <c r="EQM206" s="63"/>
      <c r="EQN206" s="2"/>
      <c r="EQO206" s="1"/>
      <c r="EQP206" s="25"/>
      <c r="EQQ206" s="5"/>
      <c r="EQR206" s="63"/>
      <c r="EQS206" s="2"/>
      <c r="EQT206" s="1"/>
      <c r="EQU206" s="25"/>
      <c r="EQV206" s="5"/>
      <c r="EQW206" s="63"/>
      <c r="EQX206" s="2"/>
      <c r="EQY206" s="1"/>
      <c r="EQZ206" s="25"/>
      <c r="ERA206" s="5"/>
      <c r="ERB206" s="63"/>
      <c r="ERC206" s="2"/>
      <c r="ERD206" s="1"/>
      <c r="ERE206" s="25"/>
      <c r="ERF206" s="5"/>
      <c r="ERG206" s="63"/>
      <c r="ERH206" s="2"/>
      <c r="ERI206" s="1"/>
      <c r="ERJ206" s="25"/>
      <c r="ERK206" s="5"/>
      <c r="ERL206" s="63"/>
      <c r="ERM206" s="2"/>
      <c r="ERN206" s="1"/>
      <c r="ERO206" s="25"/>
      <c r="ERP206" s="5"/>
      <c r="ERQ206" s="63"/>
      <c r="ERR206" s="2"/>
      <c r="ERS206" s="1"/>
      <c r="ERT206" s="25"/>
      <c r="ERU206" s="5"/>
      <c r="ERV206" s="63"/>
      <c r="ERW206" s="2"/>
      <c r="ERX206" s="1"/>
      <c r="ERY206" s="25"/>
      <c r="ERZ206" s="5"/>
      <c r="ESA206" s="63"/>
      <c r="ESB206" s="2"/>
      <c r="ESC206" s="1"/>
      <c r="ESD206" s="25"/>
      <c r="ESE206" s="5"/>
      <c r="ESF206" s="63"/>
      <c r="ESG206" s="2"/>
      <c r="ESH206" s="1"/>
      <c r="ESI206" s="25"/>
      <c r="ESJ206" s="5"/>
      <c r="ESK206" s="63"/>
      <c r="ESL206" s="2"/>
      <c r="ESM206" s="1"/>
      <c r="ESN206" s="25"/>
      <c r="ESO206" s="5"/>
      <c r="ESP206" s="63"/>
      <c r="ESQ206" s="2"/>
      <c r="ESR206" s="1"/>
      <c r="ESS206" s="25"/>
      <c r="EST206" s="5"/>
      <c r="ESU206" s="63"/>
      <c r="ESV206" s="2"/>
      <c r="ESW206" s="1"/>
      <c r="ESX206" s="25"/>
      <c r="ESY206" s="5"/>
      <c r="ESZ206" s="63"/>
      <c r="ETA206" s="2"/>
      <c r="ETB206" s="1"/>
      <c r="ETC206" s="25"/>
      <c r="ETD206" s="5"/>
      <c r="ETE206" s="63"/>
      <c r="ETF206" s="2"/>
      <c r="ETG206" s="1"/>
      <c r="ETH206" s="25"/>
      <c r="ETI206" s="5"/>
      <c r="ETJ206" s="63"/>
      <c r="ETK206" s="2"/>
      <c r="ETL206" s="1"/>
      <c r="ETM206" s="25"/>
      <c r="ETN206" s="5"/>
      <c r="ETO206" s="63"/>
      <c r="ETP206" s="2"/>
      <c r="ETQ206" s="1"/>
      <c r="ETR206" s="25"/>
      <c r="ETS206" s="5"/>
      <c r="ETT206" s="63"/>
      <c r="ETU206" s="2"/>
      <c r="ETV206" s="1"/>
      <c r="ETW206" s="25"/>
      <c r="ETX206" s="5"/>
      <c r="ETY206" s="63"/>
      <c r="ETZ206" s="2"/>
      <c r="EUA206" s="1"/>
      <c r="EUB206" s="25"/>
      <c r="EUC206" s="5"/>
      <c r="EUD206" s="63"/>
      <c r="EUE206" s="2"/>
      <c r="EUF206" s="1"/>
      <c r="EUG206" s="25"/>
      <c r="EUH206" s="5"/>
      <c r="EUI206" s="63"/>
      <c r="EUJ206" s="2"/>
      <c r="EUK206" s="1"/>
      <c r="EUL206" s="25"/>
      <c r="EUM206" s="5"/>
      <c r="EUN206" s="63"/>
      <c r="EUO206" s="2"/>
      <c r="EUP206" s="1"/>
      <c r="EUQ206" s="25"/>
      <c r="EUR206" s="5"/>
      <c r="EUS206" s="63"/>
      <c r="EUT206" s="2"/>
      <c r="EUU206" s="1"/>
      <c r="EUV206" s="25"/>
      <c r="EUW206" s="5"/>
      <c r="EUX206" s="63"/>
      <c r="EUY206" s="2"/>
      <c r="EUZ206" s="1"/>
      <c r="EVA206" s="25"/>
      <c r="EVB206" s="5"/>
      <c r="EVC206" s="63"/>
      <c r="EVD206" s="2"/>
      <c r="EVE206" s="1"/>
      <c r="EVF206" s="25"/>
      <c r="EVG206" s="5"/>
      <c r="EVH206" s="63"/>
      <c r="EVI206" s="2"/>
      <c r="EVJ206" s="1"/>
      <c r="EVK206" s="25"/>
      <c r="EVL206" s="5"/>
      <c r="EVM206" s="63"/>
      <c r="EVN206" s="2"/>
      <c r="EVO206" s="1"/>
      <c r="EVP206" s="25"/>
      <c r="EVQ206" s="5"/>
      <c r="EVR206" s="63"/>
      <c r="EVS206" s="2"/>
      <c r="EVT206" s="1"/>
      <c r="EVU206" s="25"/>
      <c r="EVV206" s="5"/>
      <c r="EVW206" s="63"/>
      <c r="EVX206" s="2"/>
      <c r="EVY206" s="1"/>
      <c r="EVZ206" s="25"/>
      <c r="EWA206" s="5"/>
      <c r="EWB206" s="63"/>
      <c r="EWC206" s="2"/>
      <c r="EWD206" s="1"/>
      <c r="EWE206" s="25"/>
      <c r="EWF206" s="5"/>
      <c r="EWG206" s="63"/>
      <c r="EWH206" s="2"/>
      <c r="EWI206" s="1"/>
      <c r="EWJ206" s="25"/>
      <c r="EWK206" s="5"/>
      <c r="EWL206" s="63"/>
      <c r="EWM206" s="2"/>
      <c r="EWN206" s="1"/>
      <c r="EWO206" s="25"/>
      <c r="EWP206" s="5"/>
      <c r="EWQ206" s="63"/>
      <c r="EWR206" s="2"/>
      <c r="EWS206" s="1"/>
      <c r="EWT206" s="25"/>
      <c r="EWU206" s="5"/>
      <c r="EWV206" s="63"/>
      <c r="EWW206" s="2"/>
      <c r="EWX206" s="1"/>
      <c r="EWY206" s="25"/>
      <c r="EWZ206" s="5"/>
      <c r="EXA206" s="63"/>
      <c r="EXB206" s="2"/>
      <c r="EXC206" s="1"/>
      <c r="EXD206" s="25"/>
      <c r="EXE206" s="5"/>
      <c r="EXF206" s="63"/>
      <c r="EXG206" s="2"/>
      <c r="EXH206" s="1"/>
      <c r="EXI206" s="25"/>
      <c r="EXJ206" s="5"/>
      <c r="EXK206" s="63"/>
      <c r="EXL206" s="2"/>
      <c r="EXM206" s="1"/>
      <c r="EXN206" s="25"/>
      <c r="EXO206" s="5"/>
      <c r="EXP206" s="63"/>
      <c r="EXQ206" s="2"/>
      <c r="EXR206" s="1"/>
      <c r="EXS206" s="25"/>
      <c r="EXT206" s="5"/>
      <c r="EXU206" s="63"/>
      <c r="EXV206" s="2"/>
      <c r="EXW206" s="1"/>
      <c r="EXX206" s="25"/>
      <c r="EXY206" s="5"/>
      <c r="EXZ206" s="63"/>
      <c r="EYA206" s="2"/>
      <c r="EYB206" s="1"/>
      <c r="EYC206" s="25"/>
      <c r="EYD206" s="5"/>
      <c r="EYE206" s="63"/>
      <c r="EYF206" s="2"/>
      <c r="EYG206" s="1"/>
      <c r="EYH206" s="25"/>
      <c r="EYI206" s="5"/>
      <c r="EYJ206" s="63"/>
      <c r="EYK206" s="2"/>
      <c r="EYL206" s="1"/>
      <c r="EYM206" s="25"/>
      <c r="EYN206" s="5"/>
      <c r="EYO206" s="63"/>
      <c r="EYP206" s="2"/>
      <c r="EYQ206" s="1"/>
      <c r="EYR206" s="25"/>
      <c r="EYS206" s="5"/>
      <c r="EYT206" s="63"/>
      <c r="EYU206" s="2"/>
      <c r="EYV206" s="1"/>
      <c r="EYW206" s="25"/>
      <c r="EYX206" s="5"/>
      <c r="EYY206" s="63"/>
      <c r="EYZ206" s="2"/>
      <c r="EZA206" s="1"/>
      <c r="EZB206" s="25"/>
      <c r="EZC206" s="5"/>
      <c r="EZD206" s="63"/>
      <c r="EZE206" s="2"/>
      <c r="EZF206" s="1"/>
      <c r="EZG206" s="25"/>
      <c r="EZH206" s="5"/>
      <c r="EZI206" s="63"/>
      <c r="EZJ206" s="2"/>
      <c r="EZK206" s="1"/>
      <c r="EZL206" s="25"/>
      <c r="EZM206" s="5"/>
      <c r="EZN206" s="63"/>
      <c r="EZO206" s="2"/>
      <c r="EZP206" s="1"/>
      <c r="EZQ206" s="25"/>
      <c r="EZR206" s="5"/>
      <c r="EZS206" s="63"/>
      <c r="EZT206" s="2"/>
      <c r="EZU206" s="1"/>
      <c r="EZV206" s="25"/>
      <c r="EZW206" s="5"/>
      <c r="EZX206" s="63"/>
      <c r="EZY206" s="2"/>
      <c r="EZZ206" s="1"/>
      <c r="FAA206" s="25"/>
      <c r="FAB206" s="5"/>
      <c r="FAC206" s="63"/>
      <c r="FAD206" s="2"/>
      <c r="FAE206" s="1"/>
      <c r="FAF206" s="25"/>
      <c r="FAG206" s="5"/>
      <c r="FAH206" s="63"/>
      <c r="FAI206" s="2"/>
      <c r="FAJ206" s="1"/>
      <c r="FAK206" s="25"/>
      <c r="FAL206" s="5"/>
      <c r="FAM206" s="63"/>
      <c r="FAN206" s="2"/>
      <c r="FAO206" s="1"/>
      <c r="FAP206" s="25"/>
      <c r="FAQ206" s="5"/>
      <c r="FAR206" s="63"/>
      <c r="FAS206" s="2"/>
      <c r="FAT206" s="1"/>
      <c r="FAU206" s="25"/>
      <c r="FAV206" s="5"/>
      <c r="FAW206" s="63"/>
      <c r="FAX206" s="2"/>
      <c r="FAY206" s="1"/>
      <c r="FAZ206" s="25"/>
      <c r="FBA206" s="5"/>
      <c r="FBB206" s="63"/>
      <c r="FBC206" s="2"/>
      <c r="FBD206" s="1"/>
      <c r="FBE206" s="25"/>
      <c r="FBF206" s="5"/>
      <c r="FBG206" s="63"/>
      <c r="FBH206" s="2"/>
      <c r="FBI206" s="1"/>
      <c r="FBJ206" s="25"/>
      <c r="FBK206" s="5"/>
      <c r="FBL206" s="63"/>
      <c r="FBM206" s="2"/>
      <c r="FBN206" s="1"/>
      <c r="FBO206" s="25"/>
      <c r="FBP206" s="5"/>
      <c r="FBQ206" s="63"/>
      <c r="FBR206" s="2"/>
      <c r="FBS206" s="1"/>
      <c r="FBT206" s="25"/>
      <c r="FBU206" s="5"/>
      <c r="FBV206" s="63"/>
      <c r="FBW206" s="2"/>
      <c r="FBX206" s="1"/>
      <c r="FBY206" s="25"/>
      <c r="FBZ206" s="5"/>
      <c r="FCA206" s="63"/>
      <c r="FCB206" s="2"/>
      <c r="FCC206" s="1"/>
      <c r="FCD206" s="25"/>
      <c r="FCE206" s="5"/>
      <c r="FCF206" s="63"/>
      <c r="FCG206" s="2"/>
      <c r="FCH206" s="1"/>
      <c r="FCI206" s="25"/>
      <c r="FCJ206" s="5"/>
      <c r="FCK206" s="63"/>
      <c r="FCL206" s="2"/>
      <c r="FCM206" s="1"/>
      <c r="FCN206" s="25"/>
      <c r="FCO206" s="5"/>
      <c r="FCP206" s="63"/>
      <c r="FCQ206" s="2"/>
      <c r="FCR206" s="1"/>
      <c r="FCS206" s="25"/>
      <c r="FCT206" s="5"/>
      <c r="FCU206" s="63"/>
      <c r="FCV206" s="2"/>
      <c r="FCW206" s="1"/>
      <c r="FCX206" s="25"/>
      <c r="FCY206" s="5"/>
      <c r="FCZ206" s="63"/>
      <c r="FDA206" s="2"/>
      <c r="FDB206" s="1"/>
      <c r="FDC206" s="25"/>
      <c r="FDD206" s="5"/>
      <c r="FDE206" s="63"/>
      <c r="FDF206" s="2"/>
      <c r="FDG206" s="1"/>
      <c r="FDH206" s="25"/>
      <c r="FDI206" s="5"/>
      <c r="FDJ206" s="63"/>
      <c r="FDK206" s="2"/>
      <c r="FDL206" s="1"/>
      <c r="FDM206" s="25"/>
      <c r="FDN206" s="5"/>
      <c r="FDO206" s="63"/>
      <c r="FDP206" s="2"/>
      <c r="FDQ206" s="1"/>
      <c r="FDR206" s="25"/>
      <c r="FDS206" s="5"/>
      <c r="FDT206" s="63"/>
      <c r="FDU206" s="2"/>
      <c r="FDV206" s="1"/>
      <c r="FDW206" s="25"/>
      <c r="FDX206" s="5"/>
      <c r="FDY206" s="63"/>
      <c r="FDZ206" s="2"/>
      <c r="FEA206" s="1"/>
      <c r="FEB206" s="25"/>
      <c r="FEC206" s="5"/>
      <c r="FED206" s="63"/>
      <c r="FEE206" s="2"/>
      <c r="FEF206" s="1"/>
      <c r="FEG206" s="25"/>
      <c r="FEH206" s="5"/>
      <c r="FEI206" s="63"/>
      <c r="FEJ206" s="2"/>
      <c r="FEK206" s="1"/>
      <c r="FEL206" s="25"/>
      <c r="FEM206" s="5"/>
      <c r="FEN206" s="63"/>
      <c r="FEO206" s="2"/>
      <c r="FEP206" s="1"/>
      <c r="FEQ206" s="25"/>
      <c r="FER206" s="5"/>
      <c r="FES206" s="63"/>
      <c r="FET206" s="2"/>
      <c r="FEU206" s="1"/>
      <c r="FEV206" s="25"/>
      <c r="FEW206" s="5"/>
      <c r="FEX206" s="63"/>
      <c r="FEY206" s="2"/>
      <c r="FEZ206" s="1"/>
      <c r="FFA206" s="25"/>
      <c r="FFB206" s="5"/>
      <c r="FFC206" s="63"/>
      <c r="FFD206" s="2"/>
      <c r="FFE206" s="1"/>
      <c r="FFF206" s="25"/>
      <c r="FFG206" s="5"/>
      <c r="FFH206" s="63"/>
      <c r="FFI206" s="2"/>
      <c r="FFJ206" s="1"/>
      <c r="FFK206" s="25"/>
      <c r="FFL206" s="5"/>
      <c r="FFM206" s="63"/>
      <c r="FFN206" s="2"/>
      <c r="FFO206" s="1"/>
      <c r="FFP206" s="25"/>
      <c r="FFQ206" s="5"/>
      <c r="FFR206" s="63"/>
      <c r="FFS206" s="2"/>
      <c r="FFT206" s="1"/>
      <c r="FFU206" s="25"/>
      <c r="FFV206" s="5"/>
      <c r="FFW206" s="63"/>
      <c r="FFX206" s="2"/>
      <c r="FFY206" s="1"/>
      <c r="FFZ206" s="25"/>
      <c r="FGA206" s="5"/>
      <c r="FGB206" s="63"/>
      <c r="FGC206" s="2"/>
      <c r="FGD206" s="1"/>
      <c r="FGE206" s="25"/>
      <c r="FGF206" s="5"/>
      <c r="FGG206" s="63"/>
      <c r="FGH206" s="2"/>
      <c r="FGI206" s="1"/>
      <c r="FGJ206" s="25"/>
      <c r="FGK206" s="5"/>
      <c r="FGL206" s="63"/>
      <c r="FGM206" s="2"/>
      <c r="FGN206" s="1"/>
      <c r="FGO206" s="25"/>
      <c r="FGP206" s="5"/>
      <c r="FGQ206" s="63"/>
      <c r="FGR206" s="2"/>
      <c r="FGS206" s="1"/>
      <c r="FGT206" s="25"/>
      <c r="FGU206" s="5"/>
      <c r="FGV206" s="63"/>
      <c r="FGW206" s="2"/>
      <c r="FGX206" s="1"/>
      <c r="FGY206" s="25"/>
      <c r="FGZ206" s="5"/>
      <c r="FHA206" s="63"/>
      <c r="FHB206" s="2"/>
      <c r="FHC206" s="1"/>
      <c r="FHD206" s="25"/>
      <c r="FHE206" s="5"/>
      <c r="FHF206" s="63"/>
      <c r="FHG206" s="2"/>
      <c r="FHH206" s="1"/>
      <c r="FHI206" s="25"/>
      <c r="FHJ206" s="5"/>
      <c r="FHK206" s="63"/>
      <c r="FHL206" s="2"/>
      <c r="FHM206" s="1"/>
      <c r="FHN206" s="25"/>
      <c r="FHO206" s="5"/>
      <c r="FHP206" s="63"/>
      <c r="FHQ206" s="2"/>
      <c r="FHR206" s="1"/>
      <c r="FHS206" s="25"/>
      <c r="FHT206" s="5"/>
      <c r="FHU206" s="63"/>
      <c r="FHV206" s="2"/>
      <c r="FHW206" s="1"/>
      <c r="FHX206" s="25"/>
      <c r="FHY206" s="5"/>
      <c r="FHZ206" s="63"/>
      <c r="FIA206" s="2"/>
      <c r="FIB206" s="1"/>
      <c r="FIC206" s="25"/>
      <c r="FID206" s="5"/>
      <c r="FIE206" s="63"/>
      <c r="FIF206" s="2"/>
      <c r="FIG206" s="1"/>
      <c r="FIH206" s="25"/>
      <c r="FII206" s="5"/>
      <c r="FIJ206" s="63"/>
      <c r="FIK206" s="2"/>
      <c r="FIL206" s="1"/>
      <c r="FIM206" s="25"/>
      <c r="FIN206" s="5"/>
      <c r="FIO206" s="63"/>
      <c r="FIP206" s="2"/>
      <c r="FIQ206" s="1"/>
      <c r="FIR206" s="25"/>
      <c r="FIS206" s="5"/>
      <c r="FIT206" s="63"/>
      <c r="FIU206" s="2"/>
      <c r="FIV206" s="1"/>
      <c r="FIW206" s="25"/>
      <c r="FIX206" s="5"/>
      <c r="FIY206" s="63"/>
      <c r="FIZ206" s="2"/>
      <c r="FJA206" s="1"/>
      <c r="FJB206" s="25"/>
      <c r="FJC206" s="5"/>
      <c r="FJD206" s="63"/>
      <c r="FJE206" s="2"/>
      <c r="FJF206" s="1"/>
      <c r="FJG206" s="25"/>
      <c r="FJH206" s="5"/>
      <c r="FJI206" s="63"/>
      <c r="FJJ206" s="2"/>
      <c r="FJK206" s="1"/>
      <c r="FJL206" s="25"/>
      <c r="FJM206" s="5"/>
      <c r="FJN206" s="63"/>
      <c r="FJO206" s="2"/>
      <c r="FJP206" s="1"/>
      <c r="FJQ206" s="25"/>
      <c r="FJR206" s="5"/>
      <c r="FJS206" s="63"/>
      <c r="FJT206" s="2"/>
      <c r="FJU206" s="1"/>
      <c r="FJV206" s="25"/>
      <c r="FJW206" s="5"/>
      <c r="FJX206" s="63"/>
      <c r="FJY206" s="2"/>
      <c r="FJZ206" s="1"/>
      <c r="FKA206" s="25"/>
      <c r="FKB206" s="5"/>
      <c r="FKC206" s="63"/>
      <c r="FKD206" s="2"/>
      <c r="FKE206" s="1"/>
      <c r="FKF206" s="25"/>
      <c r="FKG206" s="5"/>
      <c r="FKH206" s="63"/>
      <c r="FKI206" s="2"/>
      <c r="FKJ206" s="1"/>
      <c r="FKK206" s="25"/>
      <c r="FKL206" s="5"/>
      <c r="FKM206" s="63"/>
      <c r="FKN206" s="2"/>
      <c r="FKO206" s="1"/>
      <c r="FKP206" s="25"/>
      <c r="FKQ206" s="5"/>
      <c r="FKR206" s="63"/>
      <c r="FKS206" s="2"/>
      <c r="FKT206" s="1"/>
      <c r="FKU206" s="25"/>
      <c r="FKV206" s="5"/>
      <c r="FKW206" s="63"/>
      <c r="FKX206" s="2"/>
      <c r="FKY206" s="1"/>
      <c r="FKZ206" s="25"/>
      <c r="FLA206" s="5"/>
      <c r="FLB206" s="63"/>
      <c r="FLC206" s="2"/>
      <c r="FLD206" s="1"/>
      <c r="FLE206" s="25"/>
      <c r="FLF206" s="5"/>
      <c r="FLG206" s="63"/>
      <c r="FLH206" s="2"/>
      <c r="FLI206" s="1"/>
      <c r="FLJ206" s="25"/>
      <c r="FLK206" s="5"/>
      <c r="FLL206" s="63"/>
      <c r="FLM206" s="2"/>
      <c r="FLN206" s="1"/>
      <c r="FLO206" s="25"/>
      <c r="FLP206" s="5"/>
      <c r="FLQ206" s="63"/>
      <c r="FLR206" s="2"/>
      <c r="FLS206" s="1"/>
      <c r="FLT206" s="25"/>
      <c r="FLU206" s="5"/>
      <c r="FLV206" s="63"/>
      <c r="FLW206" s="2"/>
      <c r="FLX206" s="1"/>
      <c r="FLY206" s="25"/>
      <c r="FLZ206" s="5"/>
      <c r="FMA206" s="63"/>
      <c r="FMB206" s="2"/>
      <c r="FMC206" s="1"/>
      <c r="FMD206" s="25"/>
      <c r="FME206" s="5"/>
      <c r="FMF206" s="63"/>
      <c r="FMG206" s="2"/>
      <c r="FMH206" s="1"/>
      <c r="FMI206" s="25"/>
      <c r="FMJ206" s="5"/>
      <c r="FMK206" s="63"/>
      <c r="FML206" s="2"/>
      <c r="FMM206" s="1"/>
      <c r="FMN206" s="25"/>
      <c r="FMO206" s="5"/>
      <c r="FMP206" s="63"/>
      <c r="FMQ206" s="2"/>
      <c r="FMR206" s="1"/>
      <c r="FMS206" s="25"/>
      <c r="FMT206" s="5"/>
      <c r="FMU206" s="63"/>
      <c r="FMV206" s="2"/>
      <c r="FMW206" s="1"/>
      <c r="FMX206" s="25"/>
      <c r="FMY206" s="5"/>
      <c r="FMZ206" s="63"/>
      <c r="FNA206" s="2"/>
      <c r="FNB206" s="1"/>
      <c r="FNC206" s="25"/>
      <c r="FND206" s="5"/>
      <c r="FNE206" s="63"/>
      <c r="FNF206" s="2"/>
      <c r="FNG206" s="1"/>
      <c r="FNH206" s="25"/>
      <c r="FNI206" s="5"/>
      <c r="FNJ206" s="63"/>
      <c r="FNK206" s="2"/>
      <c r="FNL206" s="1"/>
      <c r="FNM206" s="25"/>
      <c r="FNN206" s="5"/>
      <c r="FNO206" s="63"/>
      <c r="FNP206" s="2"/>
      <c r="FNQ206" s="1"/>
      <c r="FNR206" s="25"/>
      <c r="FNS206" s="5"/>
      <c r="FNT206" s="63"/>
      <c r="FNU206" s="2"/>
      <c r="FNV206" s="1"/>
      <c r="FNW206" s="25"/>
      <c r="FNX206" s="5"/>
      <c r="FNY206" s="63"/>
      <c r="FNZ206" s="2"/>
      <c r="FOA206" s="1"/>
      <c r="FOB206" s="25"/>
      <c r="FOC206" s="5"/>
      <c r="FOD206" s="63"/>
      <c r="FOE206" s="2"/>
      <c r="FOF206" s="1"/>
      <c r="FOG206" s="25"/>
      <c r="FOH206" s="5"/>
      <c r="FOI206" s="63"/>
      <c r="FOJ206" s="2"/>
      <c r="FOK206" s="1"/>
      <c r="FOL206" s="25"/>
      <c r="FOM206" s="5"/>
      <c r="FON206" s="63"/>
      <c r="FOO206" s="2"/>
      <c r="FOP206" s="1"/>
      <c r="FOQ206" s="25"/>
      <c r="FOR206" s="5"/>
      <c r="FOS206" s="63"/>
      <c r="FOT206" s="2"/>
      <c r="FOU206" s="1"/>
      <c r="FOV206" s="25"/>
      <c r="FOW206" s="5"/>
      <c r="FOX206" s="63"/>
      <c r="FOY206" s="2"/>
      <c r="FOZ206" s="1"/>
      <c r="FPA206" s="25"/>
      <c r="FPB206" s="5"/>
      <c r="FPC206" s="63"/>
      <c r="FPD206" s="2"/>
      <c r="FPE206" s="1"/>
      <c r="FPF206" s="25"/>
      <c r="FPG206" s="5"/>
      <c r="FPH206" s="63"/>
      <c r="FPI206" s="2"/>
      <c r="FPJ206" s="1"/>
      <c r="FPK206" s="25"/>
      <c r="FPL206" s="5"/>
      <c r="FPM206" s="63"/>
      <c r="FPN206" s="2"/>
      <c r="FPO206" s="1"/>
      <c r="FPP206" s="25"/>
      <c r="FPQ206" s="5"/>
      <c r="FPR206" s="63"/>
      <c r="FPS206" s="2"/>
      <c r="FPT206" s="1"/>
      <c r="FPU206" s="25"/>
      <c r="FPV206" s="5"/>
      <c r="FPW206" s="63"/>
      <c r="FPX206" s="2"/>
      <c r="FPY206" s="1"/>
      <c r="FPZ206" s="25"/>
      <c r="FQA206" s="5"/>
      <c r="FQB206" s="63"/>
      <c r="FQC206" s="2"/>
      <c r="FQD206" s="1"/>
      <c r="FQE206" s="25"/>
      <c r="FQF206" s="5"/>
      <c r="FQG206" s="63"/>
      <c r="FQH206" s="2"/>
      <c r="FQI206" s="1"/>
      <c r="FQJ206" s="25"/>
      <c r="FQK206" s="5"/>
      <c r="FQL206" s="63"/>
      <c r="FQM206" s="2"/>
      <c r="FQN206" s="1"/>
      <c r="FQO206" s="25"/>
      <c r="FQP206" s="5"/>
      <c r="FQQ206" s="63"/>
      <c r="FQR206" s="2"/>
      <c r="FQS206" s="1"/>
      <c r="FQT206" s="25"/>
      <c r="FQU206" s="5"/>
      <c r="FQV206" s="63"/>
      <c r="FQW206" s="2"/>
      <c r="FQX206" s="1"/>
      <c r="FQY206" s="25"/>
      <c r="FQZ206" s="5"/>
      <c r="FRA206" s="63"/>
      <c r="FRB206" s="2"/>
      <c r="FRC206" s="1"/>
      <c r="FRD206" s="25"/>
      <c r="FRE206" s="5"/>
      <c r="FRF206" s="63"/>
      <c r="FRG206" s="2"/>
      <c r="FRH206" s="1"/>
      <c r="FRI206" s="25"/>
      <c r="FRJ206" s="5"/>
      <c r="FRK206" s="63"/>
      <c r="FRL206" s="2"/>
      <c r="FRM206" s="1"/>
      <c r="FRN206" s="25"/>
      <c r="FRO206" s="5"/>
      <c r="FRP206" s="63"/>
      <c r="FRQ206" s="2"/>
      <c r="FRR206" s="1"/>
      <c r="FRS206" s="25"/>
      <c r="FRT206" s="5"/>
      <c r="FRU206" s="63"/>
      <c r="FRV206" s="2"/>
      <c r="FRW206" s="1"/>
      <c r="FRX206" s="25"/>
      <c r="FRY206" s="5"/>
      <c r="FRZ206" s="63"/>
      <c r="FSA206" s="2"/>
      <c r="FSB206" s="1"/>
      <c r="FSC206" s="25"/>
      <c r="FSD206" s="5"/>
      <c r="FSE206" s="63"/>
      <c r="FSF206" s="2"/>
      <c r="FSG206" s="1"/>
      <c r="FSH206" s="25"/>
      <c r="FSI206" s="5"/>
      <c r="FSJ206" s="63"/>
      <c r="FSK206" s="2"/>
      <c r="FSL206" s="1"/>
      <c r="FSM206" s="25"/>
      <c r="FSN206" s="5"/>
      <c r="FSO206" s="63"/>
      <c r="FSP206" s="2"/>
      <c r="FSQ206" s="1"/>
      <c r="FSR206" s="25"/>
      <c r="FSS206" s="5"/>
      <c r="FST206" s="63"/>
      <c r="FSU206" s="2"/>
      <c r="FSV206" s="1"/>
      <c r="FSW206" s="25"/>
      <c r="FSX206" s="5"/>
      <c r="FSY206" s="63"/>
      <c r="FSZ206" s="2"/>
      <c r="FTA206" s="1"/>
      <c r="FTB206" s="25"/>
      <c r="FTC206" s="5"/>
      <c r="FTD206" s="63"/>
      <c r="FTE206" s="2"/>
      <c r="FTF206" s="1"/>
      <c r="FTG206" s="25"/>
      <c r="FTH206" s="5"/>
      <c r="FTI206" s="63"/>
      <c r="FTJ206" s="2"/>
      <c r="FTK206" s="1"/>
      <c r="FTL206" s="25"/>
      <c r="FTM206" s="5"/>
      <c r="FTN206" s="63"/>
      <c r="FTO206" s="2"/>
      <c r="FTP206" s="1"/>
      <c r="FTQ206" s="25"/>
      <c r="FTR206" s="5"/>
      <c r="FTS206" s="63"/>
      <c r="FTT206" s="2"/>
      <c r="FTU206" s="1"/>
      <c r="FTV206" s="25"/>
      <c r="FTW206" s="5"/>
      <c r="FTX206" s="63"/>
      <c r="FTY206" s="2"/>
      <c r="FTZ206" s="1"/>
      <c r="FUA206" s="25"/>
      <c r="FUB206" s="5"/>
      <c r="FUC206" s="63"/>
      <c r="FUD206" s="2"/>
      <c r="FUE206" s="1"/>
      <c r="FUF206" s="25"/>
      <c r="FUG206" s="5"/>
      <c r="FUH206" s="63"/>
      <c r="FUI206" s="2"/>
      <c r="FUJ206" s="1"/>
      <c r="FUK206" s="25"/>
      <c r="FUL206" s="5"/>
      <c r="FUM206" s="63"/>
      <c r="FUN206" s="2"/>
      <c r="FUO206" s="1"/>
      <c r="FUP206" s="25"/>
      <c r="FUQ206" s="5"/>
      <c r="FUR206" s="63"/>
      <c r="FUS206" s="2"/>
      <c r="FUT206" s="1"/>
      <c r="FUU206" s="25"/>
      <c r="FUV206" s="5"/>
      <c r="FUW206" s="63"/>
      <c r="FUX206" s="2"/>
      <c r="FUY206" s="1"/>
      <c r="FUZ206" s="25"/>
      <c r="FVA206" s="5"/>
      <c r="FVB206" s="63"/>
      <c r="FVC206" s="2"/>
      <c r="FVD206" s="1"/>
      <c r="FVE206" s="25"/>
      <c r="FVF206" s="5"/>
      <c r="FVG206" s="63"/>
      <c r="FVH206" s="2"/>
      <c r="FVI206" s="1"/>
      <c r="FVJ206" s="25"/>
      <c r="FVK206" s="5"/>
      <c r="FVL206" s="63"/>
      <c r="FVM206" s="2"/>
      <c r="FVN206" s="1"/>
      <c r="FVO206" s="25"/>
      <c r="FVP206" s="5"/>
      <c r="FVQ206" s="63"/>
      <c r="FVR206" s="2"/>
      <c r="FVS206" s="1"/>
      <c r="FVT206" s="25"/>
      <c r="FVU206" s="5"/>
      <c r="FVV206" s="63"/>
      <c r="FVW206" s="2"/>
      <c r="FVX206" s="1"/>
      <c r="FVY206" s="25"/>
      <c r="FVZ206" s="5"/>
      <c r="FWA206" s="63"/>
      <c r="FWB206" s="2"/>
      <c r="FWC206" s="1"/>
      <c r="FWD206" s="25"/>
      <c r="FWE206" s="5"/>
      <c r="FWF206" s="63"/>
      <c r="FWG206" s="2"/>
      <c r="FWH206" s="1"/>
      <c r="FWI206" s="25"/>
      <c r="FWJ206" s="5"/>
      <c r="FWK206" s="63"/>
      <c r="FWL206" s="2"/>
      <c r="FWM206" s="1"/>
      <c r="FWN206" s="25"/>
      <c r="FWO206" s="5"/>
      <c r="FWP206" s="63"/>
      <c r="FWQ206" s="2"/>
      <c r="FWR206" s="1"/>
      <c r="FWS206" s="25"/>
      <c r="FWT206" s="5"/>
      <c r="FWU206" s="63"/>
      <c r="FWV206" s="2"/>
      <c r="FWW206" s="1"/>
      <c r="FWX206" s="25"/>
      <c r="FWY206" s="5"/>
      <c r="FWZ206" s="63"/>
      <c r="FXA206" s="2"/>
      <c r="FXB206" s="1"/>
      <c r="FXC206" s="25"/>
      <c r="FXD206" s="5"/>
      <c r="FXE206" s="63"/>
      <c r="FXF206" s="2"/>
      <c r="FXG206" s="1"/>
      <c r="FXH206" s="25"/>
      <c r="FXI206" s="5"/>
      <c r="FXJ206" s="63"/>
      <c r="FXK206" s="2"/>
      <c r="FXL206" s="1"/>
      <c r="FXM206" s="25"/>
      <c r="FXN206" s="5"/>
      <c r="FXO206" s="63"/>
      <c r="FXP206" s="2"/>
      <c r="FXQ206" s="1"/>
      <c r="FXR206" s="25"/>
      <c r="FXS206" s="5"/>
      <c r="FXT206" s="63"/>
      <c r="FXU206" s="2"/>
      <c r="FXV206" s="1"/>
      <c r="FXW206" s="25"/>
      <c r="FXX206" s="5"/>
      <c r="FXY206" s="63"/>
      <c r="FXZ206" s="2"/>
      <c r="FYA206" s="1"/>
      <c r="FYB206" s="25"/>
      <c r="FYC206" s="5"/>
      <c r="FYD206" s="63"/>
      <c r="FYE206" s="2"/>
      <c r="FYF206" s="1"/>
      <c r="FYG206" s="25"/>
      <c r="FYH206" s="5"/>
      <c r="FYI206" s="63"/>
      <c r="FYJ206" s="2"/>
      <c r="FYK206" s="1"/>
      <c r="FYL206" s="25"/>
      <c r="FYM206" s="5"/>
      <c r="FYN206" s="63"/>
      <c r="FYO206" s="2"/>
      <c r="FYP206" s="1"/>
      <c r="FYQ206" s="25"/>
      <c r="FYR206" s="5"/>
      <c r="FYS206" s="63"/>
      <c r="FYT206" s="2"/>
      <c r="FYU206" s="1"/>
      <c r="FYV206" s="25"/>
      <c r="FYW206" s="5"/>
      <c r="FYX206" s="63"/>
      <c r="FYY206" s="2"/>
      <c r="FYZ206" s="1"/>
      <c r="FZA206" s="25"/>
      <c r="FZB206" s="5"/>
      <c r="FZC206" s="63"/>
      <c r="FZD206" s="2"/>
      <c r="FZE206" s="1"/>
      <c r="FZF206" s="25"/>
      <c r="FZG206" s="5"/>
      <c r="FZH206" s="63"/>
      <c r="FZI206" s="2"/>
      <c r="FZJ206" s="1"/>
      <c r="FZK206" s="25"/>
      <c r="FZL206" s="5"/>
      <c r="FZM206" s="63"/>
      <c r="FZN206" s="2"/>
      <c r="FZO206" s="1"/>
      <c r="FZP206" s="25"/>
      <c r="FZQ206" s="5"/>
      <c r="FZR206" s="63"/>
      <c r="FZS206" s="2"/>
      <c r="FZT206" s="1"/>
      <c r="FZU206" s="25"/>
      <c r="FZV206" s="5"/>
      <c r="FZW206" s="63"/>
      <c r="FZX206" s="2"/>
      <c r="FZY206" s="1"/>
      <c r="FZZ206" s="25"/>
      <c r="GAA206" s="5"/>
      <c r="GAB206" s="63"/>
      <c r="GAC206" s="2"/>
      <c r="GAD206" s="1"/>
      <c r="GAE206" s="25"/>
      <c r="GAF206" s="5"/>
      <c r="GAG206" s="63"/>
      <c r="GAH206" s="2"/>
      <c r="GAI206" s="1"/>
      <c r="GAJ206" s="25"/>
      <c r="GAK206" s="5"/>
      <c r="GAL206" s="63"/>
      <c r="GAM206" s="2"/>
      <c r="GAN206" s="1"/>
      <c r="GAO206" s="25"/>
      <c r="GAP206" s="5"/>
      <c r="GAQ206" s="63"/>
      <c r="GAR206" s="2"/>
      <c r="GAS206" s="1"/>
      <c r="GAT206" s="25"/>
      <c r="GAU206" s="5"/>
      <c r="GAV206" s="63"/>
      <c r="GAW206" s="2"/>
      <c r="GAX206" s="1"/>
      <c r="GAY206" s="25"/>
      <c r="GAZ206" s="5"/>
      <c r="GBA206" s="63"/>
      <c r="GBB206" s="2"/>
      <c r="GBC206" s="1"/>
      <c r="GBD206" s="25"/>
      <c r="GBE206" s="5"/>
      <c r="GBF206" s="63"/>
      <c r="GBG206" s="2"/>
      <c r="GBH206" s="1"/>
      <c r="GBI206" s="25"/>
      <c r="GBJ206" s="5"/>
      <c r="GBK206" s="63"/>
      <c r="GBL206" s="2"/>
      <c r="GBM206" s="1"/>
      <c r="GBN206" s="25"/>
      <c r="GBO206" s="5"/>
      <c r="GBP206" s="63"/>
      <c r="GBQ206" s="2"/>
      <c r="GBR206" s="1"/>
      <c r="GBS206" s="25"/>
      <c r="GBT206" s="5"/>
      <c r="GBU206" s="63"/>
      <c r="GBV206" s="2"/>
      <c r="GBW206" s="1"/>
      <c r="GBX206" s="25"/>
      <c r="GBY206" s="5"/>
      <c r="GBZ206" s="63"/>
      <c r="GCA206" s="2"/>
      <c r="GCB206" s="1"/>
      <c r="GCC206" s="25"/>
      <c r="GCD206" s="5"/>
      <c r="GCE206" s="63"/>
      <c r="GCF206" s="2"/>
      <c r="GCG206" s="1"/>
      <c r="GCH206" s="25"/>
      <c r="GCI206" s="5"/>
      <c r="GCJ206" s="63"/>
      <c r="GCK206" s="2"/>
      <c r="GCL206" s="1"/>
      <c r="GCM206" s="25"/>
      <c r="GCN206" s="5"/>
      <c r="GCO206" s="63"/>
      <c r="GCP206" s="2"/>
      <c r="GCQ206" s="1"/>
      <c r="GCR206" s="25"/>
      <c r="GCS206" s="5"/>
      <c r="GCT206" s="63"/>
      <c r="GCU206" s="2"/>
      <c r="GCV206" s="1"/>
      <c r="GCW206" s="25"/>
      <c r="GCX206" s="5"/>
      <c r="GCY206" s="63"/>
      <c r="GCZ206" s="2"/>
      <c r="GDA206" s="1"/>
      <c r="GDB206" s="25"/>
      <c r="GDC206" s="5"/>
      <c r="GDD206" s="63"/>
      <c r="GDE206" s="2"/>
      <c r="GDF206" s="1"/>
      <c r="GDG206" s="25"/>
      <c r="GDH206" s="5"/>
      <c r="GDI206" s="63"/>
      <c r="GDJ206" s="2"/>
      <c r="GDK206" s="1"/>
      <c r="GDL206" s="25"/>
      <c r="GDM206" s="5"/>
      <c r="GDN206" s="63"/>
      <c r="GDO206" s="2"/>
      <c r="GDP206" s="1"/>
      <c r="GDQ206" s="25"/>
      <c r="GDR206" s="5"/>
      <c r="GDS206" s="63"/>
      <c r="GDT206" s="2"/>
      <c r="GDU206" s="1"/>
      <c r="GDV206" s="25"/>
      <c r="GDW206" s="5"/>
      <c r="GDX206" s="63"/>
      <c r="GDY206" s="2"/>
      <c r="GDZ206" s="1"/>
      <c r="GEA206" s="25"/>
      <c r="GEB206" s="5"/>
      <c r="GEC206" s="63"/>
      <c r="GED206" s="2"/>
      <c r="GEE206" s="1"/>
      <c r="GEF206" s="25"/>
      <c r="GEG206" s="5"/>
      <c r="GEH206" s="63"/>
      <c r="GEI206" s="2"/>
      <c r="GEJ206" s="1"/>
      <c r="GEK206" s="25"/>
      <c r="GEL206" s="5"/>
      <c r="GEM206" s="63"/>
      <c r="GEN206" s="2"/>
      <c r="GEO206" s="1"/>
      <c r="GEP206" s="25"/>
      <c r="GEQ206" s="5"/>
      <c r="GER206" s="63"/>
      <c r="GES206" s="2"/>
      <c r="GET206" s="1"/>
      <c r="GEU206" s="25"/>
      <c r="GEV206" s="5"/>
      <c r="GEW206" s="63"/>
      <c r="GEX206" s="2"/>
      <c r="GEY206" s="1"/>
      <c r="GEZ206" s="25"/>
      <c r="GFA206" s="5"/>
      <c r="GFB206" s="63"/>
      <c r="GFC206" s="2"/>
      <c r="GFD206" s="1"/>
      <c r="GFE206" s="25"/>
      <c r="GFF206" s="5"/>
      <c r="GFG206" s="63"/>
      <c r="GFH206" s="2"/>
      <c r="GFI206" s="1"/>
      <c r="GFJ206" s="25"/>
      <c r="GFK206" s="5"/>
      <c r="GFL206" s="63"/>
      <c r="GFM206" s="2"/>
      <c r="GFN206" s="1"/>
      <c r="GFO206" s="25"/>
      <c r="GFP206" s="5"/>
      <c r="GFQ206" s="63"/>
      <c r="GFR206" s="2"/>
      <c r="GFS206" s="1"/>
      <c r="GFT206" s="25"/>
      <c r="GFU206" s="5"/>
      <c r="GFV206" s="63"/>
      <c r="GFW206" s="2"/>
      <c r="GFX206" s="1"/>
      <c r="GFY206" s="25"/>
      <c r="GFZ206" s="5"/>
      <c r="GGA206" s="63"/>
      <c r="GGB206" s="2"/>
      <c r="GGC206" s="1"/>
      <c r="GGD206" s="25"/>
      <c r="GGE206" s="5"/>
      <c r="GGF206" s="63"/>
      <c r="GGG206" s="2"/>
      <c r="GGH206" s="1"/>
      <c r="GGI206" s="25"/>
      <c r="GGJ206" s="5"/>
      <c r="GGK206" s="63"/>
      <c r="GGL206" s="2"/>
      <c r="GGM206" s="1"/>
      <c r="GGN206" s="25"/>
      <c r="GGO206" s="5"/>
      <c r="GGP206" s="63"/>
      <c r="GGQ206" s="2"/>
      <c r="GGR206" s="1"/>
      <c r="GGS206" s="25"/>
      <c r="GGT206" s="5"/>
      <c r="GGU206" s="63"/>
      <c r="GGV206" s="2"/>
      <c r="GGW206" s="1"/>
      <c r="GGX206" s="25"/>
      <c r="GGY206" s="5"/>
      <c r="GGZ206" s="63"/>
      <c r="GHA206" s="2"/>
      <c r="GHB206" s="1"/>
      <c r="GHC206" s="25"/>
      <c r="GHD206" s="5"/>
      <c r="GHE206" s="63"/>
      <c r="GHF206" s="2"/>
      <c r="GHG206" s="1"/>
      <c r="GHH206" s="25"/>
      <c r="GHI206" s="5"/>
      <c r="GHJ206" s="63"/>
      <c r="GHK206" s="2"/>
      <c r="GHL206" s="1"/>
      <c r="GHM206" s="25"/>
      <c r="GHN206" s="5"/>
      <c r="GHO206" s="63"/>
      <c r="GHP206" s="2"/>
      <c r="GHQ206" s="1"/>
      <c r="GHR206" s="25"/>
      <c r="GHS206" s="5"/>
      <c r="GHT206" s="63"/>
      <c r="GHU206" s="2"/>
      <c r="GHV206" s="1"/>
      <c r="GHW206" s="25"/>
      <c r="GHX206" s="5"/>
      <c r="GHY206" s="63"/>
      <c r="GHZ206" s="2"/>
      <c r="GIA206" s="1"/>
      <c r="GIB206" s="25"/>
      <c r="GIC206" s="5"/>
      <c r="GID206" s="63"/>
      <c r="GIE206" s="2"/>
      <c r="GIF206" s="1"/>
      <c r="GIG206" s="25"/>
      <c r="GIH206" s="5"/>
      <c r="GII206" s="63"/>
      <c r="GIJ206" s="2"/>
      <c r="GIK206" s="1"/>
      <c r="GIL206" s="25"/>
      <c r="GIM206" s="5"/>
      <c r="GIN206" s="63"/>
      <c r="GIO206" s="2"/>
      <c r="GIP206" s="1"/>
      <c r="GIQ206" s="25"/>
      <c r="GIR206" s="5"/>
      <c r="GIS206" s="63"/>
      <c r="GIT206" s="2"/>
      <c r="GIU206" s="1"/>
      <c r="GIV206" s="25"/>
      <c r="GIW206" s="5"/>
      <c r="GIX206" s="63"/>
      <c r="GIY206" s="2"/>
      <c r="GIZ206" s="1"/>
      <c r="GJA206" s="25"/>
      <c r="GJB206" s="5"/>
      <c r="GJC206" s="63"/>
      <c r="GJD206" s="2"/>
      <c r="GJE206" s="1"/>
      <c r="GJF206" s="25"/>
      <c r="GJG206" s="5"/>
      <c r="GJH206" s="63"/>
      <c r="GJI206" s="2"/>
      <c r="GJJ206" s="1"/>
      <c r="GJK206" s="25"/>
      <c r="GJL206" s="5"/>
      <c r="GJM206" s="63"/>
      <c r="GJN206" s="2"/>
      <c r="GJO206" s="1"/>
      <c r="GJP206" s="25"/>
      <c r="GJQ206" s="5"/>
      <c r="GJR206" s="63"/>
      <c r="GJS206" s="2"/>
      <c r="GJT206" s="1"/>
      <c r="GJU206" s="25"/>
      <c r="GJV206" s="5"/>
      <c r="GJW206" s="63"/>
      <c r="GJX206" s="2"/>
      <c r="GJY206" s="1"/>
      <c r="GJZ206" s="25"/>
      <c r="GKA206" s="5"/>
      <c r="GKB206" s="63"/>
      <c r="GKC206" s="2"/>
      <c r="GKD206" s="1"/>
      <c r="GKE206" s="25"/>
      <c r="GKF206" s="5"/>
      <c r="GKG206" s="63"/>
      <c r="GKH206" s="2"/>
      <c r="GKI206" s="1"/>
      <c r="GKJ206" s="25"/>
      <c r="GKK206" s="5"/>
      <c r="GKL206" s="63"/>
      <c r="GKM206" s="2"/>
      <c r="GKN206" s="1"/>
      <c r="GKO206" s="25"/>
      <c r="GKP206" s="5"/>
      <c r="GKQ206" s="63"/>
      <c r="GKR206" s="2"/>
      <c r="GKS206" s="1"/>
      <c r="GKT206" s="25"/>
      <c r="GKU206" s="5"/>
      <c r="GKV206" s="63"/>
      <c r="GKW206" s="2"/>
      <c r="GKX206" s="1"/>
      <c r="GKY206" s="25"/>
      <c r="GKZ206" s="5"/>
      <c r="GLA206" s="63"/>
      <c r="GLB206" s="2"/>
      <c r="GLC206" s="1"/>
      <c r="GLD206" s="25"/>
      <c r="GLE206" s="5"/>
      <c r="GLF206" s="63"/>
      <c r="GLG206" s="2"/>
      <c r="GLH206" s="1"/>
      <c r="GLI206" s="25"/>
      <c r="GLJ206" s="5"/>
      <c r="GLK206" s="63"/>
      <c r="GLL206" s="2"/>
      <c r="GLM206" s="1"/>
      <c r="GLN206" s="25"/>
      <c r="GLO206" s="5"/>
      <c r="GLP206" s="63"/>
      <c r="GLQ206" s="2"/>
      <c r="GLR206" s="1"/>
      <c r="GLS206" s="25"/>
      <c r="GLT206" s="5"/>
      <c r="GLU206" s="63"/>
      <c r="GLV206" s="2"/>
      <c r="GLW206" s="1"/>
      <c r="GLX206" s="25"/>
      <c r="GLY206" s="5"/>
      <c r="GLZ206" s="63"/>
      <c r="GMA206" s="2"/>
      <c r="GMB206" s="1"/>
      <c r="GMC206" s="25"/>
      <c r="GMD206" s="5"/>
      <c r="GME206" s="63"/>
      <c r="GMF206" s="2"/>
      <c r="GMG206" s="1"/>
      <c r="GMH206" s="25"/>
      <c r="GMI206" s="5"/>
      <c r="GMJ206" s="63"/>
      <c r="GMK206" s="2"/>
      <c r="GML206" s="1"/>
      <c r="GMM206" s="25"/>
      <c r="GMN206" s="5"/>
      <c r="GMO206" s="63"/>
      <c r="GMP206" s="2"/>
      <c r="GMQ206" s="1"/>
      <c r="GMR206" s="25"/>
      <c r="GMS206" s="5"/>
      <c r="GMT206" s="63"/>
      <c r="GMU206" s="2"/>
      <c r="GMV206" s="1"/>
      <c r="GMW206" s="25"/>
      <c r="GMX206" s="5"/>
      <c r="GMY206" s="63"/>
      <c r="GMZ206" s="2"/>
      <c r="GNA206" s="1"/>
      <c r="GNB206" s="25"/>
      <c r="GNC206" s="5"/>
      <c r="GND206" s="63"/>
      <c r="GNE206" s="2"/>
      <c r="GNF206" s="1"/>
      <c r="GNG206" s="25"/>
      <c r="GNH206" s="5"/>
      <c r="GNI206" s="63"/>
      <c r="GNJ206" s="2"/>
      <c r="GNK206" s="1"/>
      <c r="GNL206" s="25"/>
      <c r="GNM206" s="5"/>
      <c r="GNN206" s="63"/>
      <c r="GNO206" s="2"/>
      <c r="GNP206" s="1"/>
      <c r="GNQ206" s="25"/>
      <c r="GNR206" s="5"/>
      <c r="GNS206" s="63"/>
      <c r="GNT206" s="2"/>
      <c r="GNU206" s="1"/>
      <c r="GNV206" s="25"/>
      <c r="GNW206" s="5"/>
      <c r="GNX206" s="63"/>
      <c r="GNY206" s="2"/>
      <c r="GNZ206" s="1"/>
      <c r="GOA206" s="25"/>
      <c r="GOB206" s="5"/>
      <c r="GOC206" s="63"/>
      <c r="GOD206" s="2"/>
      <c r="GOE206" s="1"/>
      <c r="GOF206" s="25"/>
      <c r="GOG206" s="5"/>
      <c r="GOH206" s="63"/>
      <c r="GOI206" s="2"/>
      <c r="GOJ206" s="1"/>
      <c r="GOK206" s="25"/>
      <c r="GOL206" s="5"/>
      <c r="GOM206" s="63"/>
      <c r="GON206" s="2"/>
      <c r="GOO206" s="1"/>
      <c r="GOP206" s="25"/>
      <c r="GOQ206" s="5"/>
      <c r="GOR206" s="63"/>
      <c r="GOS206" s="2"/>
      <c r="GOT206" s="1"/>
      <c r="GOU206" s="25"/>
      <c r="GOV206" s="5"/>
      <c r="GOW206" s="63"/>
      <c r="GOX206" s="2"/>
      <c r="GOY206" s="1"/>
      <c r="GOZ206" s="25"/>
      <c r="GPA206" s="5"/>
      <c r="GPB206" s="63"/>
      <c r="GPC206" s="2"/>
      <c r="GPD206" s="1"/>
      <c r="GPE206" s="25"/>
      <c r="GPF206" s="5"/>
      <c r="GPG206" s="63"/>
      <c r="GPH206" s="2"/>
      <c r="GPI206" s="1"/>
      <c r="GPJ206" s="25"/>
      <c r="GPK206" s="5"/>
      <c r="GPL206" s="63"/>
      <c r="GPM206" s="2"/>
      <c r="GPN206" s="1"/>
      <c r="GPO206" s="25"/>
      <c r="GPP206" s="5"/>
      <c r="GPQ206" s="63"/>
      <c r="GPR206" s="2"/>
      <c r="GPS206" s="1"/>
      <c r="GPT206" s="25"/>
      <c r="GPU206" s="5"/>
      <c r="GPV206" s="63"/>
      <c r="GPW206" s="2"/>
      <c r="GPX206" s="1"/>
      <c r="GPY206" s="25"/>
      <c r="GPZ206" s="5"/>
      <c r="GQA206" s="63"/>
      <c r="GQB206" s="2"/>
      <c r="GQC206" s="1"/>
      <c r="GQD206" s="25"/>
      <c r="GQE206" s="5"/>
      <c r="GQF206" s="63"/>
      <c r="GQG206" s="2"/>
      <c r="GQH206" s="1"/>
      <c r="GQI206" s="25"/>
      <c r="GQJ206" s="5"/>
      <c r="GQK206" s="63"/>
      <c r="GQL206" s="2"/>
      <c r="GQM206" s="1"/>
      <c r="GQN206" s="25"/>
      <c r="GQO206" s="5"/>
      <c r="GQP206" s="63"/>
      <c r="GQQ206" s="2"/>
      <c r="GQR206" s="1"/>
      <c r="GQS206" s="25"/>
      <c r="GQT206" s="5"/>
      <c r="GQU206" s="63"/>
      <c r="GQV206" s="2"/>
      <c r="GQW206" s="1"/>
      <c r="GQX206" s="25"/>
      <c r="GQY206" s="5"/>
      <c r="GQZ206" s="63"/>
      <c r="GRA206" s="2"/>
      <c r="GRB206" s="1"/>
      <c r="GRC206" s="25"/>
      <c r="GRD206" s="5"/>
      <c r="GRE206" s="63"/>
      <c r="GRF206" s="2"/>
      <c r="GRG206" s="1"/>
      <c r="GRH206" s="25"/>
      <c r="GRI206" s="5"/>
      <c r="GRJ206" s="63"/>
      <c r="GRK206" s="2"/>
      <c r="GRL206" s="1"/>
      <c r="GRM206" s="25"/>
      <c r="GRN206" s="5"/>
      <c r="GRO206" s="63"/>
      <c r="GRP206" s="2"/>
      <c r="GRQ206" s="1"/>
      <c r="GRR206" s="25"/>
      <c r="GRS206" s="5"/>
      <c r="GRT206" s="63"/>
      <c r="GRU206" s="2"/>
      <c r="GRV206" s="1"/>
      <c r="GRW206" s="25"/>
      <c r="GRX206" s="5"/>
      <c r="GRY206" s="63"/>
      <c r="GRZ206" s="2"/>
      <c r="GSA206" s="1"/>
      <c r="GSB206" s="25"/>
      <c r="GSC206" s="5"/>
      <c r="GSD206" s="63"/>
      <c r="GSE206" s="2"/>
      <c r="GSF206" s="1"/>
      <c r="GSG206" s="25"/>
      <c r="GSH206" s="5"/>
      <c r="GSI206" s="63"/>
      <c r="GSJ206" s="2"/>
      <c r="GSK206" s="1"/>
      <c r="GSL206" s="25"/>
      <c r="GSM206" s="5"/>
      <c r="GSN206" s="63"/>
      <c r="GSO206" s="2"/>
      <c r="GSP206" s="1"/>
      <c r="GSQ206" s="25"/>
      <c r="GSR206" s="5"/>
      <c r="GSS206" s="63"/>
      <c r="GST206" s="2"/>
      <c r="GSU206" s="1"/>
      <c r="GSV206" s="25"/>
      <c r="GSW206" s="5"/>
      <c r="GSX206" s="63"/>
      <c r="GSY206" s="2"/>
      <c r="GSZ206" s="1"/>
      <c r="GTA206" s="25"/>
      <c r="GTB206" s="5"/>
      <c r="GTC206" s="63"/>
      <c r="GTD206" s="2"/>
      <c r="GTE206" s="1"/>
      <c r="GTF206" s="25"/>
      <c r="GTG206" s="5"/>
      <c r="GTH206" s="63"/>
      <c r="GTI206" s="2"/>
      <c r="GTJ206" s="1"/>
      <c r="GTK206" s="25"/>
      <c r="GTL206" s="5"/>
      <c r="GTM206" s="63"/>
      <c r="GTN206" s="2"/>
      <c r="GTO206" s="1"/>
      <c r="GTP206" s="25"/>
      <c r="GTQ206" s="5"/>
      <c r="GTR206" s="63"/>
      <c r="GTS206" s="2"/>
      <c r="GTT206" s="1"/>
      <c r="GTU206" s="25"/>
      <c r="GTV206" s="5"/>
      <c r="GTW206" s="63"/>
      <c r="GTX206" s="2"/>
      <c r="GTY206" s="1"/>
      <c r="GTZ206" s="25"/>
      <c r="GUA206" s="5"/>
      <c r="GUB206" s="63"/>
      <c r="GUC206" s="2"/>
      <c r="GUD206" s="1"/>
      <c r="GUE206" s="25"/>
      <c r="GUF206" s="5"/>
      <c r="GUG206" s="63"/>
      <c r="GUH206" s="2"/>
      <c r="GUI206" s="1"/>
      <c r="GUJ206" s="25"/>
      <c r="GUK206" s="5"/>
      <c r="GUL206" s="63"/>
      <c r="GUM206" s="2"/>
      <c r="GUN206" s="1"/>
      <c r="GUO206" s="25"/>
      <c r="GUP206" s="5"/>
      <c r="GUQ206" s="63"/>
      <c r="GUR206" s="2"/>
      <c r="GUS206" s="1"/>
      <c r="GUT206" s="25"/>
      <c r="GUU206" s="5"/>
      <c r="GUV206" s="63"/>
      <c r="GUW206" s="2"/>
      <c r="GUX206" s="1"/>
      <c r="GUY206" s="25"/>
      <c r="GUZ206" s="5"/>
      <c r="GVA206" s="63"/>
      <c r="GVB206" s="2"/>
      <c r="GVC206" s="1"/>
      <c r="GVD206" s="25"/>
      <c r="GVE206" s="5"/>
      <c r="GVF206" s="63"/>
      <c r="GVG206" s="2"/>
      <c r="GVH206" s="1"/>
      <c r="GVI206" s="25"/>
      <c r="GVJ206" s="5"/>
      <c r="GVK206" s="63"/>
      <c r="GVL206" s="2"/>
      <c r="GVM206" s="1"/>
      <c r="GVN206" s="25"/>
      <c r="GVO206" s="5"/>
      <c r="GVP206" s="63"/>
      <c r="GVQ206" s="2"/>
      <c r="GVR206" s="1"/>
      <c r="GVS206" s="25"/>
      <c r="GVT206" s="5"/>
      <c r="GVU206" s="63"/>
      <c r="GVV206" s="2"/>
      <c r="GVW206" s="1"/>
      <c r="GVX206" s="25"/>
      <c r="GVY206" s="5"/>
      <c r="GVZ206" s="63"/>
      <c r="GWA206" s="2"/>
      <c r="GWB206" s="1"/>
      <c r="GWC206" s="25"/>
      <c r="GWD206" s="5"/>
      <c r="GWE206" s="63"/>
      <c r="GWF206" s="2"/>
      <c r="GWG206" s="1"/>
      <c r="GWH206" s="25"/>
      <c r="GWI206" s="5"/>
      <c r="GWJ206" s="63"/>
      <c r="GWK206" s="2"/>
      <c r="GWL206" s="1"/>
      <c r="GWM206" s="25"/>
      <c r="GWN206" s="5"/>
      <c r="GWO206" s="63"/>
      <c r="GWP206" s="2"/>
      <c r="GWQ206" s="1"/>
      <c r="GWR206" s="25"/>
      <c r="GWS206" s="5"/>
      <c r="GWT206" s="63"/>
      <c r="GWU206" s="2"/>
      <c r="GWV206" s="1"/>
      <c r="GWW206" s="25"/>
      <c r="GWX206" s="5"/>
      <c r="GWY206" s="63"/>
      <c r="GWZ206" s="2"/>
      <c r="GXA206" s="1"/>
      <c r="GXB206" s="25"/>
      <c r="GXC206" s="5"/>
      <c r="GXD206" s="63"/>
      <c r="GXE206" s="2"/>
      <c r="GXF206" s="1"/>
      <c r="GXG206" s="25"/>
      <c r="GXH206" s="5"/>
      <c r="GXI206" s="63"/>
      <c r="GXJ206" s="2"/>
      <c r="GXK206" s="1"/>
      <c r="GXL206" s="25"/>
      <c r="GXM206" s="5"/>
      <c r="GXN206" s="63"/>
      <c r="GXO206" s="2"/>
      <c r="GXP206" s="1"/>
      <c r="GXQ206" s="25"/>
      <c r="GXR206" s="5"/>
      <c r="GXS206" s="63"/>
      <c r="GXT206" s="2"/>
      <c r="GXU206" s="1"/>
      <c r="GXV206" s="25"/>
      <c r="GXW206" s="5"/>
      <c r="GXX206" s="63"/>
      <c r="GXY206" s="2"/>
      <c r="GXZ206" s="1"/>
      <c r="GYA206" s="25"/>
      <c r="GYB206" s="5"/>
      <c r="GYC206" s="63"/>
      <c r="GYD206" s="2"/>
      <c r="GYE206" s="1"/>
      <c r="GYF206" s="25"/>
      <c r="GYG206" s="5"/>
      <c r="GYH206" s="63"/>
      <c r="GYI206" s="2"/>
      <c r="GYJ206" s="1"/>
      <c r="GYK206" s="25"/>
      <c r="GYL206" s="5"/>
      <c r="GYM206" s="63"/>
      <c r="GYN206" s="2"/>
      <c r="GYO206" s="1"/>
      <c r="GYP206" s="25"/>
      <c r="GYQ206" s="5"/>
      <c r="GYR206" s="63"/>
      <c r="GYS206" s="2"/>
      <c r="GYT206" s="1"/>
      <c r="GYU206" s="25"/>
      <c r="GYV206" s="5"/>
      <c r="GYW206" s="63"/>
      <c r="GYX206" s="2"/>
      <c r="GYY206" s="1"/>
      <c r="GYZ206" s="25"/>
      <c r="GZA206" s="5"/>
      <c r="GZB206" s="63"/>
      <c r="GZC206" s="2"/>
      <c r="GZD206" s="1"/>
      <c r="GZE206" s="25"/>
      <c r="GZF206" s="5"/>
      <c r="GZG206" s="63"/>
      <c r="GZH206" s="2"/>
      <c r="GZI206" s="1"/>
      <c r="GZJ206" s="25"/>
      <c r="GZK206" s="5"/>
      <c r="GZL206" s="63"/>
      <c r="GZM206" s="2"/>
      <c r="GZN206" s="1"/>
      <c r="GZO206" s="25"/>
      <c r="GZP206" s="5"/>
      <c r="GZQ206" s="63"/>
      <c r="GZR206" s="2"/>
      <c r="GZS206" s="1"/>
      <c r="GZT206" s="25"/>
      <c r="GZU206" s="5"/>
      <c r="GZV206" s="63"/>
      <c r="GZW206" s="2"/>
      <c r="GZX206" s="1"/>
      <c r="GZY206" s="25"/>
      <c r="GZZ206" s="5"/>
      <c r="HAA206" s="63"/>
      <c r="HAB206" s="2"/>
      <c r="HAC206" s="1"/>
      <c r="HAD206" s="25"/>
      <c r="HAE206" s="5"/>
      <c r="HAF206" s="63"/>
      <c r="HAG206" s="2"/>
      <c r="HAH206" s="1"/>
      <c r="HAI206" s="25"/>
      <c r="HAJ206" s="5"/>
      <c r="HAK206" s="63"/>
      <c r="HAL206" s="2"/>
      <c r="HAM206" s="1"/>
      <c r="HAN206" s="25"/>
      <c r="HAO206" s="5"/>
      <c r="HAP206" s="63"/>
      <c r="HAQ206" s="2"/>
      <c r="HAR206" s="1"/>
      <c r="HAS206" s="25"/>
      <c r="HAT206" s="5"/>
      <c r="HAU206" s="63"/>
      <c r="HAV206" s="2"/>
      <c r="HAW206" s="1"/>
      <c r="HAX206" s="25"/>
      <c r="HAY206" s="5"/>
      <c r="HAZ206" s="63"/>
      <c r="HBA206" s="2"/>
      <c r="HBB206" s="1"/>
      <c r="HBC206" s="25"/>
      <c r="HBD206" s="5"/>
      <c r="HBE206" s="63"/>
      <c r="HBF206" s="2"/>
      <c r="HBG206" s="1"/>
      <c r="HBH206" s="25"/>
      <c r="HBI206" s="5"/>
      <c r="HBJ206" s="63"/>
      <c r="HBK206" s="2"/>
      <c r="HBL206" s="1"/>
      <c r="HBM206" s="25"/>
      <c r="HBN206" s="5"/>
      <c r="HBO206" s="63"/>
      <c r="HBP206" s="2"/>
      <c r="HBQ206" s="1"/>
      <c r="HBR206" s="25"/>
      <c r="HBS206" s="5"/>
      <c r="HBT206" s="63"/>
      <c r="HBU206" s="2"/>
      <c r="HBV206" s="1"/>
      <c r="HBW206" s="25"/>
      <c r="HBX206" s="5"/>
      <c r="HBY206" s="63"/>
      <c r="HBZ206" s="2"/>
      <c r="HCA206" s="1"/>
      <c r="HCB206" s="25"/>
      <c r="HCC206" s="5"/>
      <c r="HCD206" s="63"/>
      <c r="HCE206" s="2"/>
      <c r="HCF206" s="1"/>
      <c r="HCG206" s="25"/>
      <c r="HCH206" s="5"/>
      <c r="HCI206" s="63"/>
      <c r="HCJ206" s="2"/>
      <c r="HCK206" s="1"/>
      <c r="HCL206" s="25"/>
      <c r="HCM206" s="5"/>
      <c r="HCN206" s="63"/>
      <c r="HCO206" s="2"/>
      <c r="HCP206" s="1"/>
      <c r="HCQ206" s="25"/>
      <c r="HCR206" s="5"/>
      <c r="HCS206" s="63"/>
      <c r="HCT206" s="2"/>
      <c r="HCU206" s="1"/>
      <c r="HCV206" s="25"/>
      <c r="HCW206" s="5"/>
      <c r="HCX206" s="63"/>
      <c r="HCY206" s="2"/>
      <c r="HCZ206" s="1"/>
      <c r="HDA206" s="25"/>
      <c r="HDB206" s="5"/>
      <c r="HDC206" s="63"/>
      <c r="HDD206" s="2"/>
      <c r="HDE206" s="1"/>
      <c r="HDF206" s="25"/>
      <c r="HDG206" s="5"/>
      <c r="HDH206" s="63"/>
      <c r="HDI206" s="2"/>
      <c r="HDJ206" s="1"/>
      <c r="HDK206" s="25"/>
      <c r="HDL206" s="5"/>
      <c r="HDM206" s="63"/>
      <c r="HDN206" s="2"/>
      <c r="HDO206" s="1"/>
      <c r="HDP206" s="25"/>
      <c r="HDQ206" s="5"/>
      <c r="HDR206" s="63"/>
      <c r="HDS206" s="2"/>
      <c r="HDT206" s="1"/>
      <c r="HDU206" s="25"/>
      <c r="HDV206" s="5"/>
      <c r="HDW206" s="63"/>
      <c r="HDX206" s="2"/>
      <c r="HDY206" s="1"/>
      <c r="HDZ206" s="25"/>
      <c r="HEA206" s="5"/>
      <c r="HEB206" s="63"/>
      <c r="HEC206" s="2"/>
      <c r="HED206" s="1"/>
      <c r="HEE206" s="25"/>
      <c r="HEF206" s="5"/>
      <c r="HEG206" s="63"/>
      <c r="HEH206" s="2"/>
      <c r="HEI206" s="1"/>
      <c r="HEJ206" s="25"/>
      <c r="HEK206" s="5"/>
      <c r="HEL206" s="63"/>
      <c r="HEM206" s="2"/>
      <c r="HEN206" s="1"/>
      <c r="HEO206" s="25"/>
      <c r="HEP206" s="5"/>
      <c r="HEQ206" s="63"/>
      <c r="HER206" s="2"/>
      <c r="HES206" s="1"/>
      <c r="HET206" s="25"/>
      <c r="HEU206" s="5"/>
      <c r="HEV206" s="63"/>
      <c r="HEW206" s="2"/>
      <c r="HEX206" s="1"/>
      <c r="HEY206" s="25"/>
      <c r="HEZ206" s="5"/>
      <c r="HFA206" s="63"/>
      <c r="HFB206" s="2"/>
      <c r="HFC206" s="1"/>
      <c r="HFD206" s="25"/>
      <c r="HFE206" s="5"/>
      <c r="HFF206" s="63"/>
      <c r="HFG206" s="2"/>
      <c r="HFH206" s="1"/>
      <c r="HFI206" s="25"/>
      <c r="HFJ206" s="5"/>
      <c r="HFK206" s="63"/>
      <c r="HFL206" s="2"/>
      <c r="HFM206" s="1"/>
      <c r="HFN206" s="25"/>
      <c r="HFO206" s="5"/>
      <c r="HFP206" s="63"/>
      <c r="HFQ206" s="2"/>
      <c r="HFR206" s="1"/>
      <c r="HFS206" s="25"/>
      <c r="HFT206" s="5"/>
      <c r="HFU206" s="63"/>
      <c r="HFV206" s="2"/>
      <c r="HFW206" s="1"/>
      <c r="HFX206" s="25"/>
      <c r="HFY206" s="5"/>
      <c r="HFZ206" s="63"/>
      <c r="HGA206" s="2"/>
      <c r="HGB206" s="1"/>
      <c r="HGC206" s="25"/>
      <c r="HGD206" s="5"/>
      <c r="HGE206" s="63"/>
      <c r="HGF206" s="2"/>
      <c r="HGG206" s="1"/>
      <c r="HGH206" s="25"/>
      <c r="HGI206" s="5"/>
      <c r="HGJ206" s="63"/>
      <c r="HGK206" s="2"/>
      <c r="HGL206" s="1"/>
      <c r="HGM206" s="25"/>
      <c r="HGN206" s="5"/>
      <c r="HGO206" s="63"/>
      <c r="HGP206" s="2"/>
      <c r="HGQ206" s="1"/>
      <c r="HGR206" s="25"/>
      <c r="HGS206" s="5"/>
      <c r="HGT206" s="63"/>
      <c r="HGU206" s="2"/>
      <c r="HGV206" s="1"/>
      <c r="HGW206" s="25"/>
      <c r="HGX206" s="5"/>
      <c r="HGY206" s="63"/>
      <c r="HGZ206" s="2"/>
      <c r="HHA206" s="1"/>
      <c r="HHB206" s="25"/>
      <c r="HHC206" s="5"/>
      <c r="HHD206" s="63"/>
      <c r="HHE206" s="2"/>
      <c r="HHF206" s="1"/>
      <c r="HHG206" s="25"/>
      <c r="HHH206" s="5"/>
      <c r="HHI206" s="63"/>
      <c r="HHJ206" s="2"/>
      <c r="HHK206" s="1"/>
      <c r="HHL206" s="25"/>
      <c r="HHM206" s="5"/>
      <c r="HHN206" s="63"/>
      <c r="HHO206" s="2"/>
      <c r="HHP206" s="1"/>
      <c r="HHQ206" s="25"/>
      <c r="HHR206" s="5"/>
      <c r="HHS206" s="63"/>
      <c r="HHT206" s="2"/>
      <c r="HHU206" s="1"/>
      <c r="HHV206" s="25"/>
      <c r="HHW206" s="5"/>
      <c r="HHX206" s="63"/>
      <c r="HHY206" s="2"/>
      <c r="HHZ206" s="1"/>
      <c r="HIA206" s="25"/>
      <c r="HIB206" s="5"/>
      <c r="HIC206" s="63"/>
      <c r="HID206" s="2"/>
      <c r="HIE206" s="1"/>
      <c r="HIF206" s="25"/>
      <c r="HIG206" s="5"/>
      <c r="HIH206" s="63"/>
      <c r="HII206" s="2"/>
      <c r="HIJ206" s="1"/>
      <c r="HIK206" s="25"/>
      <c r="HIL206" s="5"/>
      <c r="HIM206" s="63"/>
      <c r="HIN206" s="2"/>
      <c r="HIO206" s="1"/>
      <c r="HIP206" s="25"/>
      <c r="HIQ206" s="5"/>
      <c r="HIR206" s="63"/>
      <c r="HIS206" s="2"/>
      <c r="HIT206" s="1"/>
      <c r="HIU206" s="25"/>
      <c r="HIV206" s="5"/>
      <c r="HIW206" s="63"/>
      <c r="HIX206" s="2"/>
      <c r="HIY206" s="1"/>
      <c r="HIZ206" s="25"/>
      <c r="HJA206" s="5"/>
      <c r="HJB206" s="63"/>
      <c r="HJC206" s="2"/>
      <c r="HJD206" s="1"/>
      <c r="HJE206" s="25"/>
      <c r="HJF206" s="5"/>
      <c r="HJG206" s="63"/>
      <c r="HJH206" s="2"/>
      <c r="HJI206" s="1"/>
      <c r="HJJ206" s="25"/>
      <c r="HJK206" s="5"/>
      <c r="HJL206" s="63"/>
      <c r="HJM206" s="2"/>
      <c r="HJN206" s="1"/>
      <c r="HJO206" s="25"/>
      <c r="HJP206" s="5"/>
      <c r="HJQ206" s="63"/>
      <c r="HJR206" s="2"/>
      <c r="HJS206" s="1"/>
      <c r="HJT206" s="25"/>
      <c r="HJU206" s="5"/>
      <c r="HJV206" s="63"/>
      <c r="HJW206" s="2"/>
      <c r="HJX206" s="1"/>
      <c r="HJY206" s="25"/>
      <c r="HJZ206" s="5"/>
      <c r="HKA206" s="63"/>
      <c r="HKB206" s="2"/>
      <c r="HKC206" s="1"/>
      <c r="HKD206" s="25"/>
      <c r="HKE206" s="5"/>
      <c r="HKF206" s="63"/>
      <c r="HKG206" s="2"/>
      <c r="HKH206" s="1"/>
      <c r="HKI206" s="25"/>
      <c r="HKJ206" s="5"/>
      <c r="HKK206" s="63"/>
      <c r="HKL206" s="2"/>
      <c r="HKM206" s="1"/>
      <c r="HKN206" s="25"/>
      <c r="HKO206" s="5"/>
      <c r="HKP206" s="63"/>
      <c r="HKQ206" s="2"/>
      <c r="HKR206" s="1"/>
      <c r="HKS206" s="25"/>
      <c r="HKT206" s="5"/>
      <c r="HKU206" s="63"/>
      <c r="HKV206" s="2"/>
      <c r="HKW206" s="1"/>
      <c r="HKX206" s="25"/>
      <c r="HKY206" s="5"/>
      <c r="HKZ206" s="63"/>
      <c r="HLA206" s="2"/>
      <c r="HLB206" s="1"/>
      <c r="HLC206" s="25"/>
      <c r="HLD206" s="5"/>
      <c r="HLE206" s="63"/>
      <c r="HLF206" s="2"/>
      <c r="HLG206" s="1"/>
      <c r="HLH206" s="25"/>
      <c r="HLI206" s="5"/>
      <c r="HLJ206" s="63"/>
      <c r="HLK206" s="2"/>
      <c r="HLL206" s="1"/>
      <c r="HLM206" s="25"/>
      <c r="HLN206" s="5"/>
      <c r="HLO206" s="63"/>
      <c r="HLP206" s="2"/>
      <c r="HLQ206" s="1"/>
      <c r="HLR206" s="25"/>
      <c r="HLS206" s="5"/>
      <c r="HLT206" s="63"/>
      <c r="HLU206" s="2"/>
      <c r="HLV206" s="1"/>
      <c r="HLW206" s="25"/>
      <c r="HLX206" s="5"/>
      <c r="HLY206" s="63"/>
      <c r="HLZ206" s="2"/>
      <c r="HMA206" s="1"/>
      <c r="HMB206" s="25"/>
      <c r="HMC206" s="5"/>
      <c r="HMD206" s="63"/>
      <c r="HME206" s="2"/>
      <c r="HMF206" s="1"/>
      <c r="HMG206" s="25"/>
      <c r="HMH206" s="5"/>
      <c r="HMI206" s="63"/>
      <c r="HMJ206" s="2"/>
      <c r="HMK206" s="1"/>
      <c r="HML206" s="25"/>
      <c r="HMM206" s="5"/>
      <c r="HMN206" s="63"/>
      <c r="HMO206" s="2"/>
      <c r="HMP206" s="1"/>
      <c r="HMQ206" s="25"/>
      <c r="HMR206" s="5"/>
      <c r="HMS206" s="63"/>
      <c r="HMT206" s="2"/>
      <c r="HMU206" s="1"/>
      <c r="HMV206" s="25"/>
      <c r="HMW206" s="5"/>
      <c r="HMX206" s="63"/>
      <c r="HMY206" s="2"/>
      <c r="HMZ206" s="1"/>
      <c r="HNA206" s="25"/>
      <c r="HNB206" s="5"/>
      <c r="HNC206" s="63"/>
      <c r="HND206" s="2"/>
      <c r="HNE206" s="1"/>
      <c r="HNF206" s="25"/>
      <c r="HNG206" s="5"/>
      <c r="HNH206" s="63"/>
      <c r="HNI206" s="2"/>
      <c r="HNJ206" s="1"/>
      <c r="HNK206" s="25"/>
      <c r="HNL206" s="5"/>
      <c r="HNM206" s="63"/>
      <c r="HNN206" s="2"/>
      <c r="HNO206" s="1"/>
      <c r="HNP206" s="25"/>
      <c r="HNQ206" s="5"/>
      <c r="HNR206" s="63"/>
      <c r="HNS206" s="2"/>
      <c r="HNT206" s="1"/>
      <c r="HNU206" s="25"/>
      <c r="HNV206" s="5"/>
      <c r="HNW206" s="63"/>
      <c r="HNX206" s="2"/>
      <c r="HNY206" s="1"/>
      <c r="HNZ206" s="25"/>
      <c r="HOA206" s="5"/>
      <c r="HOB206" s="63"/>
      <c r="HOC206" s="2"/>
      <c r="HOD206" s="1"/>
      <c r="HOE206" s="25"/>
      <c r="HOF206" s="5"/>
      <c r="HOG206" s="63"/>
      <c r="HOH206" s="2"/>
      <c r="HOI206" s="1"/>
      <c r="HOJ206" s="25"/>
      <c r="HOK206" s="5"/>
      <c r="HOL206" s="63"/>
      <c r="HOM206" s="2"/>
      <c r="HON206" s="1"/>
      <c r="HOO206" s="25"/>
      <c r="HOP206" s="5"/>
      <c r="HOQ206" s="63"/>
      <c r="HOR206" s="2"/>
      <c r="HOS206" s="1"/>
      <c r="HOT206" s="25"/>
      <c r="HOU206" s="5"/>
      <c r="HOV206" s="63"/>
      <c r="HOW206" s="2"/>
      <c r="HOX206" s="1"/>
      <c r="HOY206" s="25"/>
      <c r="HOZ206" s="5"/>
      <c r="HPA206" s="63"/>
      <c r="HPB206" s="2"/>
      <c r="HPC206" s="1"/>
      <c r="HPD206" s="25"/>
      <c r="HPE206" s="5"/>
      <c r="HPF206" s="63"/>
      <c r="HPG206" s="2"/>
      <c r="HPH206" s="1"/>
      <c r="HPI206" s="25"/>
      <c r="HPJ206" s="5"/>
      <c r="HPK206" s="63"/>
      <c r="HPL206" s="2"/>
      <c r="HPM206" s="1"/>
      <c r="HPN206" s="25"/>
      <c r="HPO206" s="5"/>
      <c r="HPP206" s="63"/>
      <c r="HPQ206" s="2"/>
      <c r="HPR206" s="1"/>
      <c r="HPS206" s="25"/>
      <c r="HPT206" s="5"/>
      <c r="HPU206" s="63"/>
      <c r="HPV206" s="2"/>
      <c r="HPW206" s="1"/>
      <c r="HPX206" s="25"/>
      <c r="HPY206" s="5"/>
      <c r="HPZ206" s="63"/>
      <c r="HQA206" s="2"/>
      <c r="HQB206" s="1"/>
      <c r="HQC206" s="25"/>
      <c r="HQD206" s="5"/>
      <c r="HQE206" s="63"/>
      <c r="HQF206" s="2"/>
      <c r="HQG206" s="1"/>
      <c r="HQH206" s="25"/>
      <c r="HQI206" s="5"/>
      <c r="HQJ206" s="63"/>
      <c r="HQK206" s="2"/>
      <c r="HQL206" s="1"/>
      <c r="HQM206" s="25"/>
      <c r="HQN206" s="5"/>
      <c r="HQO206" s="63"/>
      <c r="HQP206" s="2"/>
      <c r="HQQ206" s="1"/>
      <c r="HQR206" s="25"/>
      <c r="HQS206" s="5"/>
      <c r="HQT206" s="63"/>
      <c r="HQU206" s="2"/>
      <c r="HQV206" s="1"/>
      <c r="HQW206" s="25"/>
      <c r="HQX206" s="5"/>
      <c r="HQY206" s="63"/>
      <c r="HQZ206" s="2"/>
      <c r="HRA206" s="1"/>
      <c r="HRB206" s="25"/>
      <c r="HRC206" s="5"/>
      <c r="HRD206" s="63"/>
      <c r="HRE206" s="2"/>
      <c r="HRF206" s="1"/>
      <c r="HRG206" s="25"/>
      <c r="HRH206" s="5"/>
      <c r="HRI206" s="63"/>
      <c r="HRJ206" s="2"/>
      <c r="HRK206" s="1"/>
      <c r="HRL206" s="25"/>
      <c r="HRM206" s="5"/>
      <c r="HRN206" s="63"/>
      <c r="HRO206" s="2"/>
      <c r="HRP206" s="1"/>
      <c r="HRQ206" s="25"/>
      <c r="HRR206" s="5"/>
      <c r="HRS206" s="63"/>
      <c r="HRT206" s="2"/>
      <c r="HRU206" s="1"/>
      <c r="HRV206" s="25"/>
      <c r="HRW206" s="5"/>
      <c r="HRX206" s="63"/>
      <c r="HRY206" s="2"/>
      <c r="HRZ206" s="1"/>
      <c r="HSA206" s="25"/>
      <c r="HSB206" s="5"/>
      <c r="HSC206" s="63"/>
      <c r="HSD206" s="2"/>
      <c r="HSE206" s="1"/>
      <c r="HSF206" s="25"/>
      <c r="HSG206" s="5"/>
      <c r="HSH206" s="63"/>
      <c r="HSI206" s="2"/>
      <c r="HSJ206" s="1"/>
      <c r="HSK206" s="25"/>
      <c r="HSL206" s="5"/>
      <c r="HSM206" s="63"/>
      <c r="HSN206" s="2"/>
      <c r="HSO206" s="1"/>
      <c r="HSP206" s="25"/>
      <c r="HSQ206" s="5"/>
      <c r="HSR206" s="63"/>
      <c r="HSS206" s="2"/>
      <c r="HST206" s="1"/>
      <c r="HSU206" s="25"/>
      <c r="HSV206" s="5"/>
      <c r="HSW206" s="63"/>
      <c r="HSX206" s="2"/>
      <c r="HSY206" s="1"/>
      <c r="HSZ206" s="25"/>
      <c r="HTA206" s="5"/>
      <c r="HTB206" s="63"/>
      <c r="HTC206" s="2"/>
      <c r="HTD206" s="1"/>
      <c r="HTE206" s="25"/>
      <c r="HTF206" s="5"/>
      <c r="HTG206" s="63"/>
      <c r="HTH206" s="2"/>
      <c r="HTI206" s="1"/>
      <c r="HTJ206" s="25"/>
      <c r="HTK206" s="5"/>
      <c r="HTL206" s="63"/>
      <c r="HTM206" s="2"/>
      <c r="HTN206" s="1"/>
      <c r="HTO206" s="25"/>
      <c r="HTP206" s="5"/>
      <c r="HTQ206" s="63"/>
      <c r="HTR206" s="2"/>
      <c r="HTS206" s="1"/>
      <c r="HTT206" s="25"/>
      <c r="HTU206" s="5"/>
      <c r="HTV206" s="63"/>
      <c r="HTW206" s="2"/>
      <c r="HTX206" s="1"/>
      <c r="HTY206" s="25"/>
      <c r="HTZ206" s="5"/>
      <c r="HUA206" s="63"/>
      <c r="HUB206" s="2"/>
      <c r="HUC206" s="1"/>
      <c r="HUD206" s="25"/>
      <c r="HUE206" s="5"/>
      <c r="HUF206" s="63"/>
      <c r="HUG206" s="2"/>
      <c r="HUH206" s="1"/>
      <c r="HUI206" s="25"/>
      <c r="HUJ206" s="5"/>
      <c r="HUK206" s="63"/>
      <c r="HUL206" s="2"/>
      <c r="HUM206" s="1"/>
      <c r="HUN206" s="25"/>
      <c r="HUO206" s="5"/>
      <c r="HUP206" s="63"/>
      <c r="HUQ206" s="2"/>
      <c r="HUR206" s="1"/>
      <c r="HUS206" s="25"/>
      <c r="HUT206" s="5"/>
      <c r="HUU206" s="63"/>
      <c r="HUV206" s="2"/>
      <c r="HUW206" s="1"/>
      <c r="HUX206" s="25"/>
      <c r="HUY206" s="5"/>
      <c r="HUZ206" s="63"/>
      <c r="HVA206" s="2"/>
      <c r="HVB206" s="1"/>
      <c r="HVC206" s="25"/>
      <c r="HVD206" s="5"/>
      <c r="HVE206" s="63"/>
      <c r="HVF206" s="2"/>
      <c r="HVG206" s="1"/>
      <c r="HVH206" s="25"/>
      <c r="HVI206" s="5"/>
      <c r="HVJ206" s="63"/>
      <c r="HVK206" s="2"/>
      <c r="HVL206" s="1"/>
      <c r="HVM206" s="25"/>
      <c r="HVN206" s="5"/>
      <c r="HVO206" s="63"/>
      <c r="HVP206" s="2"/>
      <c r="HVQ206" s="1"/>
      <c r="HVR206" s="25"/>
      <c r="HVS206" s="5"/>
      <c r="HVT206" s="63"/>
      <c r="HVU206" s="2"/>
      <c r="HVV206" s="1"/>
      <c r="HVW206" s="25"/>
      <c r="HVX206" s="5"/>
      <c r="HVY206" s="63"/>
      <c r="HVZ206" s="2"/>
      <c r="HWA206" s="1"/>
      <c r="HWB206" s="25"/>
      <c r="HWC206" s="5"/>
      <c r="HWD206" s="63"/>
      <c r="HWE206" s="2"/>
      <c r="HWF206" s="1"/>
      <c r="HWG206" s="25"/>
      <c r="HWH206" s="5"/>
      <c r="HWI206" s="63"/>
      <c r="HWJ206" s="2"/>
      <c r="HWK206" s="1"/>
      <c r="HWL206" s="25"/>
      <c r="HWM206" s="5"/>
      <c r="HWN206" s="63"/>
      <c r="HWO206" s="2"/>
      <c r="HWP206" s="1"/>
      <c r="HWQ206" s="25"/>
      <c r="HWR206" s="5"/>
      <c r="HWS206" s="63"/>
      <c r="HWT206" s="2"/>
      <c r="HWU206" s="1"/>
      <c r="HWV206" s="25"/>
      <c r="HWW206" s="5"/>
      <c r="HWX206" s="63"/>
      <c r="HWY206" s="2"/>
      <c r="HWZ206" s="1"/>
      <c r="HXA206" s="25"/>
      <c r="HXB206" s="5"/>
      <c r="HXC206" s="63"/>
      <c r="HXD206" s="2"/>
      <c r="HXE206" s="1"/>
      <c r="HXF206" s="25"/>
      <c r="HXG206" s="5"/>
      <c r="HXH206" s="63"/>
      <c r="HXI206" s="2"/>
      <c r="HXJ206" s="1"/>
      <c r="HXK206" s="25"/>
      <c r="HXL206" s="5"/>
      <c r="HXM206" s="63"/>
      <c r="HXN206" s="2"/>
      <c r="HXO206" s="1"/>
      <c r="HXP206" s="25"/>
      <c r="HXQ206" s="5"/>
      <c r="HXR206" s="63"/>
      <c r="HXS206" s="2"/>
      <c r="HXT206" s="1"/>
      <c r="HXU206" s="25"/>
      <c r="HXV206" s="5"/>
      <c r="HXW206" s="63"/>
      <c r="HXX206" s="2"/>
      <c r="HXY206" s="1"/>
      <c r="HXZ206" s="25"/>
      <c r="HYA206" s="5"/>
      <c r="HYB206" s="63"/>
      <c r="HYC206" s="2"/>
      <c r="HYD206" s="1"/>
      <c r="HYE206" s="25"/>
      <c r="HYF206" s="5"/>
      <c r="HYG206" s="63"/>
      <c r="HYH206" s="2"/>
      <c r="HYI206" s="1"/>
      <c r="HYJ206" s="25"/>
      <c r="HYK206" s="5"/>
      <c r="HYL206" s="63"/>
      <c r="HYM206" s="2"/>
      <c r="HYN206" s="1"/>
      <c r="HYO206" s="25"/>
      <c r="HYP206" s="5"/>
      <c r="HYQ206" s="63"/>
      <c r="HYR206" s="2"/>
      <c r="HYS206" s="1"/>
      <c r="HYT206" s="25"/>
      <c r="HYU206" s="5"/>
      <c r="HYV206" s="63"/>
      <c r="HYW206" s="2"/>
      <c r="HYX206" s="1"/>
      <c r="HYY206" s="25"/>
      <c r="HYZ206" s="5"/>
      <c r="HZA206" s="63"/>
      <c r="HZB206" s="2"/>
      <c r="HZC206" s="1"/>
      <c r="HZD206" s="25"/>
      <c r="HZE206" s="5"/>
      <c r="HZF206" s="63"/>
      <c r="HZG206" s="2"/>
      <c r="HZH206" s="1"/>
      <c r="HZI206" s="25"/>
      <c r="HZJ206" s="5"/>
      <c r="HZK206" s="63"/>
      <c r="HZL206" s="2"/>
      <c r="HZM206" s="1"/>
      <c r="HZN206" s="25"/>
      <c r="HZO206" s="5"/>
      <c r="HZP206" s="63"/>
      <c r="HZQ206" s="2"/>
      <c r="HZR206" s="1"/>
      <c r="HZS206" s="25"/>
      <c r="HZT206" s="5"/>
      <c r="HZU206" s="63"/>
      <c r="HZV206" s="2"/>
      <c r="HZW206" s="1"/>
      <c r="HZX206" s="25"/>
      <c r="HZY206" s="5"/>
      <c r="HZZ206" s="63"/>
      <c r="IAA206" s="2"/>
      <c r="IAB206" s="1"/>
      <c r="IAC206" s="25"/>
      <c r="IAD206" s="5"/>
      <c r="IAE206" s="63"/>
      <c r="IAF206" s="2"/>
      <c r="IAG206" s="1"/>
      <c r="IAH206" s="25"/>
      <c r="IAI206" s="5"/>
      <c r="IAJ206" s="63"/>
      <c r="IAK206" s="2"/>
      <c r="IAL206" s="1"/>
      <c r="IAM206" s="25"/>
      <c r="IAN206" s="5"/>
      <c r="IAO206" s="63"/>
      <c r="IAP206" s="2"/>
      <c r="IAQ206" s="1"/>
      <c r="IAR206" s="25"/>
      <c r="IAS206" s="5"/>
      <c r="IAT206" s="63"/>
      <c r="IAU206" s="2"/>
      <c r="IAV206" s="1"/>
      <c r="IAW206" s="25"/>
      <c r="IAX206" s="5"/>
      <c r="IAY206" s="63"/>
      <c r="IAZ206" s="2"/>
      <c r="IBA206" s="1"/>
      <c r="IBB206" s="25"/>
      <c r="IBC206" s="5"/>
      <c r="IBD206" s="63"/>
      <c r="IBE206" s="2"/>
      <c r="IBF206" s="1"/>
      <c r="IBG206" s="25"/>
      <c r="IBH206" s="5"/>
      <c r="IBI206" s="63"/>
      <c r="IBJ206" s="2"/>
      <c r="IBK206" s="1"/>
      <c r="IBL206" s="25"/>
      <c r="IBM206" s="5"/>
      <c r="IBN206" s="63"/>
      <c r="IBO206" s="2"/>
      <c r="IBP206" s="1"/>
      <c r="IBQ206" s="25"/>
      <c r="IBR206" s="5"/>
      <c r="IBS206" s="63"/>
      <c r="IBT206" s="2"/>
      <c r="IBU206" s="1"/>
      <c r="IBV206" s="25"/>
      <c r="IBW206" s="5"/>
      <c r="IBX206" s="63"/>
      <c r="IBY206" s="2"/>
      <c r="IBZ206" s="1"/>
      <c r="ICA206" s="25"/>
      <c r="ICB206" s="5"/>
      <c r="ICC206" s="63"/>
      <c r="ICD206" s="2"/>
      <c r="ICE206" s="1"/>
      <c r="ICF206" s="25"/>
      <c r="ICG206" s="5"/>
      <c r="ICH206" s="63"/>
      <c r="ICI206" s="2"/>
      <c r="ICJ206" s="1"/>
      <c r="ICK206" s="25"/>
      <c r="ICL206" s="5"/>
      <c r="ICM206" s="63"/>
      <c r="ICN206" s="2"/>
      <c r="ICO206" s="1"/>
      <c r="ICP206" s="25"/>
      <c r="ICQ206" s="5"/>
      <c r="ICR206" s="63"/>
      <c r="ICS206" s="2"/>
      <c r="ICT206" s="1"/>
      <c r="ICU206" s="25"/>
      <c r="ICV206" s="5"/>
      <c r="ICW206" s="63"/>
      <c r="ICX206" s="2"/>
      <c r="ICY206" s="1"/>
      <c r="ICZ206" s="25"/>
      <c r="IDA206" s="5"/>
      <c r="IDB206" s="63"/>
      <c r="IDC206" s="2"/>
      <c r="IDD206" s="1"/>
      <c r="IDE206" s="25"/>
      <c r="IDF206" s="5"/>
      <c r="IDG206" s="63"/>
      <c r="IDH206" s="2"/>
      <c r="IDI206" s="1"/>
      <c r="IDJ206" s="25"/>
      <c r="IDK206" s="5"/>
      <c r="IDL206" s="63"/>
      <c r="IDM206" s="2"/>
      <c r="IDN206" s="1"/>
      <c r="IDO206" s="25"/>
      <c r="IDP206" s="5"/>
      <c r="IDQ206" s="63"/>
      <c r="IDR206" s="2"/>
      <c r="IDS206" s="1"/>
      <c r="IDT206" s="25"/>
      <c r="IDU206" s="5"/>
      <c r="IDV206" s="63"/>
      <c r="IDW206" s="2"/>
      <c r="IDX206" s="1"/>
      <c r="IDY206" s="25"/>
      <c r="IDZ206" s="5"/>
      <c r="IEA206" s="63"/>
      <c r="IEB206" s="2"/>
      <c r="IEC206" s="1"/>
      <c r="IED206" s="25"/>
      <c r="IEE206" s="5"/>
      <c r="IEF206" s="63"/>
      <c r="IEG206" s="2"/>
      <c r="IEH206" s="1"/>
      <c r="IEI206" s="25"/>
      <c r="IEJ206" s="5"/>
      <c r="IEK206" s="63"/>
      <c r="IEL206" s="2"/>
      <c r="IEM206" s="1"/>
      <c r="IEN206" s="25"/>
      <c r="IEO206" s="5"/>
      <c r="IEP206" s="63"/>
      <c r="IEQ206" s="2"/>
      <c r="IER206" s="1"/>
      <c r="IES206" s="25"/>
      <c r="IET206" s="5"/>
      <c r="IEU206" s="63"/>
      <c r="IEV206" s="2"/>
      <c r="IEW206" s="1"/>
      <c r="IEX206" s="25"/>
      <c r="IEY206" s="5"/>
      <c r="IEZ206" s="63"/>
      <c r="IFA206" s="2"/>
      <c r="IFB206" s="1"/>
      <c r="IFC206" s="25"/>
      <c r="IFD206" s="5"/>
      <c r="IFE206" s="63"/>
      <c r="IFF206" s="2"/>
      <c r="IFG206" s="1"/>
      <c r="IFH206" s="25"/>
      <c r="IFI206" s="5"/>
      <c r="IFJ206" s="63"/>
      <c r="IFK206" s="2"/>
      <c r="IFL206" s="1"/>
      <c r="IFM206" s="25"/>
      <c r="IFN206" s="5"/>
      <c r="IFO206" s="63"/>
      <c r="IFP206" s="2"/>
      <c r="IFQ206" s="1"/>
      <c r="IFR206" s="25"/>
      <c r="IFS206" s="5"/>
      <c r="IFT206" s="63"/>
      <c r="IFU206" s="2"/>
      <c r="IFV206" s="1"/>
      <c r="IFW206" s="25"/>
      <c r="IFX206" s="5"/>
      <c r="IFY206" s="63"/>
      <c r="IFZ206" s="2"/>
      <c r="IGA206" s="1"/>
      <c r="IGB206" s="25"/>
      <c r="IGC206" s="5"/>
      <c r="IGD206" s="63"/>
      <c r="IGE206" s="2"/>
      <c r="IGF206" s="1"/>
      <c r="IGG206" s="25"/>
      <c r="IGH206" s="5"/>
      <c r="IGI206" s="63"/>
      <c r="IGJ206" s="2"/>
      <c r="IGK206" s="1"/>
      <c r="IGL206" s="25"/>
      <c r="IGM206" s="5"/>
      <c r="IGN206" s="63"/>
      <c r="IGO206" s="2"/>
      <c r="IGP206" s="1"/>
      <c r="IGQ206" s="25"/>
      <c r="IGR206" s="5"/>
      <c r="IGS206" s="63"/>
      <c r="IGT206" s="2"/>
      <c r="IGU206" s="1"/>
      <c r="IGV206" s="25"/>
      <c r="IGW206" s="5"/>
      <c r="IGX206" s="63"/>
      <c r="IGY206" s="2"/>
      <c r="IGZ206" s="1"/>
      <c r="IHA206" s="25"/>
      <c r="IHB206" s="5"/>
      <c r="IHC206" s="63"/>
      <c r="IHD206" s="2"/>
      <c r="IHE206" s="1"/>
      <c r="IHF206" s="25"/>
      <c r="IHG206" s="5"/>
      <c r="IHH206" s="63"/>
      <c r="IHI206" s="2"/>
      <c r="IHJ206" s="1"/>
      <c r="IHK206" s="25"/>
      <c r="IHL206" s="5"/>
      <c r="IHM206" s="63"/>
      <c r="IHN206" s="2"/>
      <c r="IHO206" s="1"/>
      <c r="IHP206" s="25"/>
      <c r="IHQ206" s="5"/>
      <c r="IHR206" s="63"/>
      <c r="IHS206" s="2"/>
      <c r="IHT206" s="1"/>
      <c r="IHU206" s="25"/>
      <c r="IHV206" s="5"/>
      <c r="IHW206" s="63"/>
      <c r="IHX206" s="2"/>
      <c r="IHY206" s="1"/>
      <c r="IHZ206" s="25"/>
      <c r="IIA206" s="5"/>
      <c r="IIB206" s="63"/>
      <c r="IIC206" s="2"/>
      <c r="IID206" s="1"/>
      <c r="IIE206" s="25"/>
      <c r="IIF206" s="5"/>
      <c r="IIG206" s="63"/>
      <c r="IIH206" s="2"/>
      <c r="III206" s="1"/>
      <c r="IIJ206" s="25"/>
      <c r="IIK206" s="5"/>
      <c r="IIL206" s="63"/>
      <c r="IIM206" s="2"/>
      <c r="IIN206" s="1"/>
      <c r="IIO206" s="25"/>
      <c r="IIP206" s="5"/>
      <c r="IIQ206" s="63"/>
      <c r="IIR206" s="2"/>
      <c r="IIS206" s="1"/>
      <c r="IIT206" s="25"/>
      <c r="IIU206" s="5"/>
      <c r="IIV206" s="63"/>
      <c r="IIW206" s="2"/>
      <c r="IIX206" s="1"/>
      <c r="IIY206" s="25"/>
      <c r="IIZ206" s="5"/>
      <c r="IJA206" s="63"/>
      <c r="IJB206" s="2"/>
      <c r="IJC206" s="1"/>
      <c r="IJD206" s="25"/>
      <c r="IJE206" s="5"/>
      <c r="IJF206" s="63"/>
      <c r="IJG206" s="2"/>
      <c r="IJH206" s="1"/>
      <c r="IJI206" s="25"/>
      <c r="IJJ206" s="5"/>
      <c r="IJK206" s="63"/>
      <c r="IJL206" s="2"/>
      <c r="IJM206" s="1"/>
      <c r="IJN206" s="25"/>
      <c r="IJO206" s="5"/>
      <c r="IJP206" s="63"/>
      <c r="IJQ206" s="2"/>
      <c r="IJR206" s="1"/>
      <c r="IJS206" s="25"/>
      <c r="IJT206" s="5"/>
      <c r="IJU206" s="63"/>
      <c r="IJV206" s="2"/>
      <c r="IJW206" s="1"/>
      <c r="IJX206" s="25"/>
      <c r="IJY206" s="5"/>
      <c r="IJZ206" s="63"/>
      <c r="IKA206" s="2"/>
      <c r="IKB206" s="1"/>
      <c r="IKC206" s="25"/>
      <c r="IKD206" s="5"/>
      <c r="IKE206" s="63"/>
      <c r="IKF206" s="2"/>
      <c r="IKG206" s="1"/>
      <c r="IKH206" s="25"/>
      <c r="IKI206" s="5"/>
      <c r="IKJ206" s="63"/>
      <c r="IKK206" s="2"/>
      <c r="IKL206" s="1"/>
      <c r="IKM206" s="25"/>
      <c r="IKN206" s="5"/>
      <c r="IKO206" s="63"/>
      <c r="IKP206" s="2"/>
      <c r="IKQ206" s="1"/>
      <c r="IKR206" s="25"/>
      <c r="IKS206" s="5"/>
      <c r="IKT206" s="63"/>
      <c r="IKU206" s="2"/>
      <c r="IKV206" s="1"/>
      <c r="IKW206" s="25"/>
      <c r="IKX206" s="5"/>
      <c r="IKY206" s="63"/>
      <c r="IKZ206" s="2"/>
      <c r="ILA206" s="1"/>
      <c r="ILB206" s="25"/>
      <c r="ILC206" s="5"/>
      <c r="ILD206" s="63"/>
      <c r="ILE206" s="2"/>
      <c r="ILF206" s="1"/>
      <c r="ILG206" s="25"/>
      <c r="ILH206" s="5"/>
      <c r="ILI206" s="63"/>
      <c r="ILJ206" s="2"/>
      <c r="ILK206" s="1"/>
      <c r="ILL206" s="25"/>
      <c r="ILM206" s="5"/>
      <c r="ILN206" s="63"/>
      <c r="ILO206" s="2"/>
      <c r="ILP206" s="1"/>
      <c r="ILQ206" s="25"/>
      <c r="ILR206" s="5"/>
      <c r="ILS206" s="63"/>
      <c r="ILT206" s="2"/>
      <c r="ILU206" s="1"/>
      <c r="ILV206" s="25"/>
      <c r="ILW206" s="5"/>
      <c r="ILX206" s="63"/>
      <c r="ILY206" s="2"/>
      <c r="ILZ206" s="1"/>
      <c r="IMA206" s="25"/>
      <c r="IMB206" s="5"/>
      <c r="IMC206" s="63"/>
      <c r="IMD206" s="2"/>
      <c r="IME206" s="1"/>
      <c r="IMF206" s="25"/>
      <c r="IMG206" s="5"/>
      <c r="IMH206" s="63"/>
      <c r="IMI206" s="2"/>
      <c r="IMJ206" s="1"/>
      <c r="IMK206" s="25"/>
      <c r="IML206" s="5"/>
      <c r="IMM206" s="63"/>
      <c r="IMN206" s="2"/>
      <c r="IMO206" s="1"/>
      <c r="IMP206" s="25"/>
      <c r="IMQ206" s="5"/>
      <c r="IMR206" s="63"/>
      <c r="IMS206" s="2"/>
      <c r="IMT206" s="1"/>
      <c r="IMU206" s="25"/>
      <c r="IMV206" s="5"/>
      <c r="IMW206" s="63"/>
      <c r="IMX206" s="2"/>
      <c r="IMY206" s="1"/>
      <c r="IMZ206" s="25"/>
      <c r="INA206" s="5"/>
      <c r="INB206" s="63"/>
      <c r="INC206" s="2"/>
      <c r="IND206" s="1"/>
      <c r="INE206" s="25"/>
      <c r="INF206" s="5"/>
      <c r="ING206" s="63"/>
      <c r="INH206" s="2"/>
      <c r="INI206" s="1"/>
      <c r="INJ206" s="25"/>
      <c r="INK206" s="5"/>
      <c r="INL206" s="63"/>
      <c r="INM206" s="2"/>
      <c r="INN206" s="1"/>
      <c r="INO206" s="25"/>
      <c r="INP206" s="5"/>
      <c r="INQ206" s="63"/>
      <c r="INR206" s="2"/>
      <c r="INS206" s="1"/>
      <c r="INT206" s="25"/>
      <c r="INU206" s="5"/>
      <c r="INV206" s="63"/>
      <c r="INW206" s="2"/>
      <c r="INX206" s="1"/>
      <c r="INY206" s="25"/>
      <c r="INZ206" s="5"/>
      <c r="IOA206" s="63"/>
      <c r="IOB206" s="2"/>
      <c r="IOC206" s="1"/>
      <c r="IOD206" s="25"/>
      <c r="IOE206" s="5"/>
      <c r="IOF206" s="63"/>
      <c r="IOG206" s="2"/>
      <c r="IOH206" s="1"/>
      <c r="IOI206" s="25"/>
      <c r="IOJ206" s="5"/>
      <c r="IOK206" s="63"/>
      <c r="IOL206" s="2"/>
      <c r="IOM206" s="1"/>
      <c r="ION206" s="25"/>
      <c r="IOO206" s="5"/>
      <c r="IOP206" s="63"/>
      <c r="IOQ206" s="2"/>
      <c r="IOR206" s="1"/>
      <c r="IOS206" s="25"/>
      <c r="IOT206" s="5"/>
      <c r="IOU206" s="63"/>
      <c r="IOV206" s="2"/>
      <c r="IOW206" s="1"/>
      <c r="IOX206" s="25"/>
      <c r="IOY206" s="5"/>
      <c r="IOZ206" s="63"/>
      <c r="IPA206" s="2"/>
      <c r="IPB206" s="1"/>
      <c r="IPC206" s="25"/>
      <c r="IPD206" s="5"/>
      <c r="IPE206" s="63"/>
      <c r="IPF206" s="2"/>
      <c r="IPG206" s="1"/>
      <c r="IPH206" s="25"/>
      <c r="IPI206" s="5"/>
      <c r="IPJ206" s="63"/>
      <c r="IPK206" s="2"/>
      <c r="IPL206" s="1"/>
      <c r="IPM206" s="25"/>
      <c r="IPN206" s="5"/>
      <c r="IPO206" s="63"/>
      <c r="IPP206" s="2"/>
      <c r="IPQ206" s="1"/>
      <c r="IPR206" s="25"/>
      <c r="IPS206" s="5"/>
      <c r="IPT206" s="63"/>
      <c r="IPU206" s="2"/>
      <c r="IPV206" s="1"/>
      <c r="IPW206" s="25"/>
      <c r="IPX206" s="5"/>
      <c r="IPY206" s="63"/>
      <c r="IPZ206" s="2"/>
      <c r="IQA206" s="1"/>
      <c r="IQB206" s="25"/>
      <c r="IQC206" s="5"/>
      <c r="IQD206" s="63"/>
      <c r="IQE206" s="2"/>
      <c r="IQF206" s="1"/>
      <c r="IQG206" s="25"/>
      <c r="IQH206" s="5"/>
      <c r="IQI206" s="63"/>
      <c r="IQJ206" s="2"/>
      <c r="IQK206" s="1"/>
      <c r="IQL206" s="25"/>
      <c r="IQM206" s="5"/>
      <c r="IQN206" s="63"/>
      <c r="IQO206" s="2"/>
      <c r="IQP206" s="1"/>
      <c r="IQQ206" s="25"/>
      <c r="IQR206" s="5"/>
      <c r="IQS206" s="63"/>
      <c r="IQT206" s="2"/>
      <c r="IQU206" s="1"/>
      <c r="IQV206" s="25"/>
      <c r="IQW206" s="5"/>
      <c r="IQX206" s="63"/>
      <c r="IQY206" s="2"/>
      <c r="IQZ206" s="1"/>
      <c r="IRA206" s="25"/>
      <c r="IRB206" s="5"/>
      <c r="IRC206" s="63"/>
      <c r="IRD206" s="2"/>
      <c r="IRE206" s="1"/>
      <c r="IRF206" s="25"/>
      <c r="IRG206" s="5"/>
      <c r="IRH206" s="63"/>
      <c r="IRI206" s="2"/>
      <c r="IRJ206" s="1"/>
      <c r="IRK206" s="25"/>
      <c r="IRL206" s="5"/>
      <c r="IRM206" s="63"/>
      <c r="IRN206" s="2"/>
      <c r="IRO206" s="1"/>
      <c r="IRP206" s="25"/>
      <c r="IRQ206" s="5"/>
      <c r="IRR206" s="63"/>
      <c r="IRS206" s="2"/>
      <c r="IRT206" s="1"/>
      <c r="IRU206" s="25"/>
      <c r="IRV206" s="5"/>
      <c r="IRW206" s="63"/>
      <c r="IRX206" s="2"/>
      <c r="IRY206" s="1"/>
      <c r="IRZ206" s="25"/>
      <c r="ISA206" s="5"/>
      <c r="ISB206" s="63"/>
      <c r="ISC206" s="2"/>
      <c r="ISD206" s="1"/>
      <c r="ISE206" s="25"/>
      <c r="ISF206" s="5"/>
      <c r="ISG206" s="63"/>
      <c r="ISH206" s="2"/>
      <c r="ISI206" s="1"/>
      <c r="ISJ206" s="25"/>
      <c r="ISK206" s="5"/>
      <c r="ISL206" s="63"/>
      <c r="ISM206" s="2"/>
      <c r="ISN206" s="1"/>
      <c r="ISO206" s="25"/>
      <c r="ISP206" s="5"/>
      <c r="ISQ206" s="63"/>
      <c r="ISR206" s="2"/>
      <c r="ISS206" s="1"/>
      <c r="IST206" s="25"/>
      <c r="ISU206" s="5"/>
      <c r="ISV206" s="63"/>
      <c r="ISW206" s="2"/>
      <c r="ISX206" s="1"/>
      <c r="ISY206" s="25"/>
      <c r="ISZ206" s="5"/>
      <c r="ITA206" s="63"/>
      <c r="ITB206" s="2"/>
      <c r="ITC206" s="1"/>
      <c r="ITD206" s="25"/>
      <c r="ITE206" s="5"/>
      <c r="ITF206" s="63"/>
      <c r="ITG206" s="2"/>
      <c r="ITH206" s="1"/>
      <c r="ITI206" s="25"/>
      <c r="ITJ206" s="5"/>
      <c r="ITK206" s="63"/>
      <c r="ITL206" s="2"/>
      <c r="ITM206" s="1"/>
      <c r="ITN206" s="25"/>
      <c r="ITO206" s="5"/>
      <c r="ITP206" s="63"/>
      <c r="ITQ206" s="2"/>
      <c r="ITR206" s="1"/>
      <c r="ITS206" s="25"/>
      <c r="ITT206" s="5"/>
      <c r="ITU206" s="63"/>
      <c r="ITV206" s="2"/>
      <c r="ITW206" s="1"/>
      <c r="ITX206" s="25"/>
      <c r="ITY206" s="5"/>
      <c r="ITZ206" s="63"/>
      <c r="IUA206" s="2"/>
      <c r="IUB206" s="1"/>
      <c r="IUC206" s="25"/>
      <c r="IUD206" s="5"/>
      <c r="IUE206" s="63"/>
      <c r="IUF206" s="2"/>
      <c r="IUG206" s="1"/>
      <c r="IUH206" s="25"/>
      <c r="IUI206" s="5"/>
      <c r="IUJ206" s="63"/>
      <c r="IUK206" s="2"/>
      <c r="IUL206" s="1"/>
      <c r="IUM206" s="25"/>
      <c r="IUN206" s="5"/>
      <c r="IUO206" s="63"/>
      <c r="IUP206" s="2"/>
      <c r="IUQ206" s="1"/>
      <c r="IUR206" s="25"/>
      <c r="IUS206" s="5"/>
      <c r="IUT206" s="63"/>
      <c r="IUU206" s="2"/>
      <c r="IUV206" s="1"/>
      <c r="IUW206" s="25"/>
      <c r="IUX206" s="5"/>
      <c r="IUY206" s="63"/>
      <c r="IUZ206" s="2"/>
      <c r="IVA206" s="1"/>
      <c r="IVB206" s="25"/>
      <c r="IVC206" s="5"/>
      <c r="IVD206" s="63"/>
      <c r="IVE206" s="2"/>
      <c r="IVF206" s="1"/>
      <c r="IVG206" s="25"/>
      <c r="IVH206" s="5"/>
      <c r="IVI206" s="63"/>
      <c r="IVJ206" s="2"/>
      <c r="IVK206" s="1"/>
      <c r="IVL206" s="25"/>
      <c r="IVM206" s="5"/>
      <c r="IVN206" s="63"/>
      <c r="IVO206" s="2"/>
      <c r="IVP206" s="1"/>
      <c r="IVQ206" s="25"/>
      <c r="IVR206" s="5"/>
      <c r="IVS206" s="63"/>
      <c r="IVT206" s="2"/>
      <c r="IVU206" s="1"/>
      <c r="IVV206" s="25"/>
      <c r="IVW206" s="5"/>
      <c r="IVX206" s="63"/>
      <c r="IVY206" s="2"/>
      <c r="IVZ206" s="1"/>
      <c r="IWA206" s="25"/>
      <c r="IWB206" s="5"/>
      <c r="IWC206" s="63"/>
      <c r="IWD206" s="2"/>
      <c r="IWE206" s="1"/>
      <c r="IWF206" s="25"/>
      <c r="IWG206" s="5"/>
      <c r="IWH206" s="63"/>
      <c r="IWI206" s="2"/>
      <c r="IWJ206" s="1"/>
      <c r="IWK206" s="25"/>
      <c r="IWL206" s="5"/>
      <c r="IWM206" s="63"/>
      <c r="IWN206" s="2"/>
      <c r="IWO206" s="1"/>
      <c r="IWP206" s="25"/>
      <c r="IWQ206" s="5"/>
      <c r="IWR206" s="63"/>
      <c r="IWS206" s="2"/>
      <c r="IWT206" s="1"/>
      <c r="IWU206" s="25"/>
      <c r="IWV206" s="5"/>
      <c r="IWW206" s="63"/>
      <c r="IWX206" s="2"/>
      <c r="IWY206" s="1"/>
      <c r="IWZ206" s="25"/>
      <c r="IXA206" s="5"/>
      <c r="IXB206" s="63"/>
      <c r="IXC206" s="2"/>
      <c r="IXD206" s="1"/>
      <c r="IXE206" s="25"/>
      <c r="IXF206" s="5"/>
      <c r="IXG206" s="63"/>
      <c r="IXH206" s="2"/>
      <c r="IXI206" s="1"/>
      <c r="IXJ206" s="25"/>
      <c r="IXK206" s="5"/>
      <c r="IXL206" s="63"/>
      <c r="IXM206" s="2"/>
      <c r="IXN206" s="1"/>
      <c r="IXO206" s="25"/>
      <c r="IXP206" s="5"/>
      <c r="IXQ206" s="63"/>
      <c r="IXR206" s="2"/>
      <c r="IXS206" s="1"/>
      <c r="IXT206" s="25"/>
      <c r="IXU206" s="5"/>
      <c r="IXV206" s="63"/>
      <c r="IXW206" s="2"/>
      <c r="IXX206" s="1"/>
      <c r="IXY206" s="25"/>
      <c r="IXZ206" s="5"/>
      <c r="IYA206" s="63"/>
      <c r="IYB206" s="2"/>
      <c r="IYC206" s="1"/>
      <c r="IYD206" s="25"/>
      <c r="IYE206" s="5"/>
      <c r="IYF206" s="63"/>
      <c r="IYG206" s="2"/>
      <c r="IYH206" s="1"/>
      <c r="IYI206" s="25"/>
      <c r="IYJ206" s="5"/>
      <c r="IYK206" s="63"/>
      <c r="IYL206" s="2"/>
      <c r="IYM206" s="1"/>
      <c r="IYN206" s="25"/>
      <c r="IYO206" s="5"/>
      <c r="IYP206" s="63"/>
      <c r="IYQ206" s="2"/>
      <c r="IYR206" s="1"/>
      <c r="IYS206" s="25"/>
      <c r="IYT206" s="5"/>
      <c r="IYU206" s="63"/>
      <c r="IYV206" s="2"/>
      <c r="IYW206" s="1"/>
      <c r="IYX206" s="25"/>
      <c r="IYY206" s="5"/>
      <c r="IYZ206" s="63"/>
      <c r="IZA206" s="2"/>
      <c r="IZB206" s="1"/>
      <c r="IZC206" s="25"/>
      <c r="IZD206" s="5"/>
      <c r="IZE206" s="63"/>
      <c r="IZF206" s="2"/>
      <c r="IZG206" s="1"/>
      <c r="IZH206" s="25"/>
      <c r="IZI206" s="5"/>
      <c r="IZJ206" s="63"/>
      <c r="IZK206" s="2"/>
      <c r="IZL206" s="1"/>
      <c r="IZM206" s="25"/>
      <c r="IZN206" s="5"/>
      <c r="IZO206" s="63"/>
      <c r="IZP206" s="2"/>
      <c r="IZQ206" s="1"/>
      <c r="IZR206" s="25"/>
      <c r="IZS206" s="5"/>
      <c r="IZT206" s="63"/>
      <c r="IZU206" s="2"/>
      <c r="IZV206" s="1"/>
      <c r="IZW206" s="25"/>
      <c r="IZX206" s="5"/>
      <c r="IZY206" s="63"/>
      <c r="IZZ206" s="2"/>
      <c r="JAA206" s="1"/>
      <c r="JAB206" s="25"/>
      <c r="JAC206" s="5"/>
      <c r="JAD206" s="63"/>
      <c r="JAE206" s="2"/>
      <c r="JAF206" s="1"/>
      <c r="JAG206" s="25"/>
      <c r="JAH206" s="5"/>
      <c r="JAI206" s="63"/>
      <c r="JAJ206" s="2"/>
      <c r="JAK206" s="1"/>
      <c r="JAL206" s="25"/>
      <c r="JAM206" s="5"/>
      <c r="JAN206" s="63"/>
      <c r="JAO206" s="2"/>
      <c r="JAP206" s="1"/>
      <c r="JAQ206" s="25"/>
      <c r="JAR206" s="5"/>
      <c r="JAS206" s="63"/>
      <c r="JAT206" s="2"/>
      <c r="JAU206" s="1"/>
      <c r="JAV206" s="25"/>
      <c r="JAW206" s="5"/>
      <c r="JAX206" s="63"/>
      <c r="JAY206" s="2"/>
      <c r="JAZ206" s="1"/>
      <c r="JBA206" s="25"/>
      <c r="JBB206" s="5"/>
      <c r="JBC206" s="63"/>
      <c r="JBD206" s="2"/>
      <c r="JBE206" s="1"/>
      <c r="JBF206" s="25"/>
      <c r="JBG206" s="5"/>
      <c r="JBH206" s="63"/>
      <c r="JBI206" s="2"/>
      <c r="JBJ206" s="1"/>
      <c r="JBK206" s="25"/>
      <c r="JBL206" s="5"/>
      <c r="JBM206" s="63"/>
      <c r="JBN206" s="2"/>
      <c r="JBO206" s="1"/>
      <c r="JBP206" s="25"/>
      <c r="JBQ206" s="5"/>
      <c r="JBR206" s="63"/>
      <c r="JBS206" s="2"/>
      <c r="JBT206" s="1"/>
      <c r="JBU206" s="25"/>
      <c r="JBV206" s="5"/>
      <c r="JBW206" s="63"/>
      <c r="JBX206" s="2"/>
      <c r="JBY206" s="1"/>
      <c r="JBZ206" s="25"/>
      <c r="JCA206" s="5"/>
      <c r="JCB206" s="63"/>
      <c r="JCC206" s="2"/>
      <c r="JCD206" s="1"/>
      <c r="JCE206" s="25"/>
      <c r="JCF206" s="5"/>
      <c r="JCG206" s="63"/>
      <c r="JCH206" s="2"/>
      <c r="JCI206" s="1"/>
      <c r="JCJ206" s="25"/>
      <c r="JCK206" s="5"/>
      <c r="JCL206" s="63"/>
      <c r="JCM206" s="2"/>
      <c r="JCN206" s="1"/>
      <c r="JCO206" s="25"/>
      <c r="JCP206" s="5"/>
      <c r="JCQ206" s="63"/>
      <c r="JCR206" s="2"/>
      <c r="JCS206" s="1"/>
      <c r="JCT206" s="25"/>
      <c r="JCU206" s="5"/>
      <c r="JCV206" s="63"/>
      <c r="JCW206" s="2"/>
      <c r="JCX206" s="1"/>
      <c r="JCY206" s="25"/>
      <c r="JCZ206" s="5"/>
      <c r="JDA206" s="63"/>
      <c r="JDB206" s="2"/>
      <c r="JDC206" s="1"/>
      <c r="JDD206" s="25"/>
      <c r="JDE206" s="5"/>
      <c r="JDF206" s="63"/>
      <c r="JDG206" s="2"/>
      <c r="JDH206" s="1"/>
      <c r="JDI206" s="25"/>
      <c r="JDJ206" s="5"/>
      <c r="JDK206" s="63"/>
      <c r="JDL206" s="2"/>
      <c r="JDM206" s="1"/>
      <c r="JDN206" s="25"/>
      <c r="JDO206" s="5"/>
      <c r="JDP206" s="63"/>
      <c r="JDQ206" s="2"/>
      <c r="JDR206" s="1"/>
      <c r="JDS206" s="25"/>
      <c r="JDT206" s="5"/>
      <c r="JDU206" s="63"/>
      <c r="JDV206" s="2"/>
      <c r="JDW206" s="1"/>
      <c r="JDX206" s="25"/>
      <c r="JDY206" s="5"/>
      <c r="JDZ206" s="63"/>
      <c r="JEA206" s="2"/>
      <c r="JEB206" s="1"/>
      <c r="JEC206" s="25"/>
      <c r="JED206" s="5"/>
      <c r="JEE206" s="63"/>
      <c r="JEF206" s="2"/>
      <c r="JEG206" s="1"/>
      <c r="JEH206" s="25"/>
      <c r="JEI206" s="5"/>
      <c r="JEJ206" s="63"/>
      <c r="JEK206" s="2"/>
      <c r="JEL206" s="1"/>
      <c r="JEM206" s="25"/>
      <c r="JEN206" s="5"/>
      <c r="JEO206" s="63"/>
      <c r="JEP206" s="2"/>
      <c r="JEQ206" s="1"/>
      <c r="JER206" s="25"/>
      <c r="JES206" s="5"/>
      <c r="JET206" s="63"/>
      <c r="JEU206" s="2"/>
      <c r="JEV206" s="1"/>
      <c r="JEW206" s="25"/>
      <c r="JEX206" s="5"/>
      <c r="JEY206" s="63"/>
      <c r="JEZ206" s="2"/>
      <c r="JFA206" s="1"/>
      <c r="JFB206" s="25"/>
      <c r="JFC206" s="5"/>
      <c r="JFD206" s="63"/>
      <c r="JFE206" s="2"/>
      <c r="JFF206" s="1"/>
      <c r="JFG206" s="25"/>
      <c r="JFH206" s="5"/>
      <c r="JFI206" s="63"/>
      <c r="JFJ206" s="2"/>
      <c r="JFK206" s="1"/>
      <c r="JFL206" s="25"/>
      <c r="JFM206" s="5"/>
      <c r="JFN206" s="63"/>
      <c r="JFO206" s="2"/>
      <c r="JFP206" s="1"/>
      <c r="JFQ206" s="25"/>
      <c r="JFR206" s="5"/>
      <c r="JFS206" s="63"/>
      <c r="JFT206" s="2"/>
      <c r="JFU206" s="1"/>
      <c r="JFV206" s="25"/>
      <c r="JFW206" s="5"/>
      <c r="JFX206" s="63"/>
      <c r="JFY206" s="2"/>
      <c r="JFZ206" s="1"/>
      <c r="JGA206" s="25"/>
      <c r="JGB206" s="5"/>
      <c r="JGC206" s="63"/>
      <c r="JGD206" s="2"/>
      <c r="JGE206" s="1"/>
      <c r="JGF206" s="25"/>
      <c r="JGG206" s="5"/>
      <c r="JGH206" s="63"/>
      <c r="JGI206" s="2"/>
      <c r="JGJ206" s="1"/>
      <c r="JGK206" s="25"/>
      <c r="JGL206" s="5"/>
      <c r="JGM206" s="63"/>
      <c r="JGN206" s="2"/>
      <c r="JGO206" s="1"/>
      <c r="JGP206" s="25"/>
      <c r="JGQ206" s="5"/>
      <c r="JGR206" s="63"/>
      <c r="JGS206" s="2"/>
      <c r="JGT206" s="1"/>
      <c r="JGU206" s="25"/>
      <c r="JGV206" s="5"/>
      <c r="JGW206" s="63"/>
      <c r="JGX206" s="2"/>
      <c r="JGY206" s="1"/>
      <c r="JGZ206" s="25"/>
      <c r="JHA206" s="5"/>
      <c r="JHB206" s="63"/>
      <c r="JHC206" s="2"/>
      <c r="JHD206" s="1"/>
      <c r="JHE206" s="25"/>
      <c r="JHF206" s="5"/>
      <c r="JHG206" s="63"/>
      <c r="JHH206" s="2"/>
      <c r="JHI206" s="1"/>
      <c r="JHJ206" s="25"/>
      <c r="JHK206" s="5"/>
      <c r="JHL206" s="63"/>
      <c r="JHM206" s="2"/>
      <c r="JHN206" s="1"/>
      <c r="JHO206" s="25"/>
      <c r="JHP206" s="5"/>
      <c r="JHQ206" s="63"/>
      <c r="JHR206" s="2"/>
      <c r="JHS206" s="1"/>
      <c r="JHT206" s="25"/>
      <c r="JHU206" s="5"/>
      <c r="JHV206" s="63"/>
      <c r="JHW206" s="2"/>
      <c r="JHX206" s="1"/>
      <c r="JHY206" s="25"/>
      <c r="JHZ206" s="5"/>
      <c r="JIA206" s="63"/>
      <c r="JIB206" s="2"/>
      <c r="JIC206" s="1"/>
      <c r="JID206" s="25"/>
      <c r="JIE206" s="5"/>
      <c r="JIF206" s="63"/>
      <c r="JIG206" s="2"/>
      <c r="JIH206" s="1"/>
      <c r="JII206" s="25"/>
      <c r="JIJ206" s="5"/>
      <c r="JIK206" s="63"/>
      <c r="JIL206" s="2"/>
      <c r="JIM206" s="1"/>
      <c r="JIN206" s="25"/>
      <c r="JIO206" s="5"/>
      <c r="JIP206" s="63"/>
      <c r="JIQ206" s="2"/>
      <c r="JIR206" s="1"/>
      <c r="JIS206" s="25"/>
      <c r="JIT206" s="5"/>
      <c r="JIU206" s="63"/>
      <c r="JIV206" s="2"/>
      <c r="JIW206" s="1"/>
      <c r="JIX206" s="25"/>
      <c r="JIY206" s="5"/>
      <c r="JIZ206" s="63"/>
      <c r="JJA206" s="2"/>
      <c r="JJB206" s="1"/>
      <c r="JJC206" s="25"/>
      <c r="JJD206" s="5"/>
      <c r="JJE206" s="63"/>
      <c r="JJF206" s="2"/>
      <c r="JJG206" s="1"/>
      <c r="JJH206" s="25"/>
      <c r="JJI206" s="5"/>
      <c r="JJJ206" s="63"/>
      <c r="JJK206" s="2"/>
      <c r="JJL206" s="1"/>
      <c r="JJM206" s="25"/>
      <c r="JJN206" s="5"/>
      <c r="JJO206" s="63"/>
      <c r="JJP206" s="2"/>
      <c r="JJQ206" s="1"/>
      <c r="JJR206" s="25"/>
      <c r="JJS206" s="5"/>
      <c r="JJT206" s="63"/>
      <c r="JJU206" s="2"/>
      <c r="JJV206" s="1"/>
      <c r="JJW206" s="25"/>
      <c r="JJX206" s="5"/>
      <c r="JJY206" s="63"/>
      <c r="JJZ206" s="2"/>
      <c r="JKA206" s="1"/>
      <c r="JKB206" s="25"/>
      <c r="JKC206" s="5"/>
      <c r="JKD206" s="63"/>
      <c r="JKE206" s="2"/>
      <c r="JKF206" s="1"/>
      <c r="JKG206" s="25"/>
      <c r="JKH206" s="5"/>
      <c r="JKI206" s="63"/>
      <c r="JKJ206" s="2"/>
      <c r="JKK206" s="1"/>
      <c r="JKL206" s="25"/>
      <c r="JKM206" s="5"/>
      <c r="JKN206" s="63"/>
      <c r="JKO206" s="2"/>
      <c r="JKP206" s="1"/>
      <c r="JKQ206" s="25"/>
      <c r="JKR206" s="5"/>
      <c r="JKS206" s="63"/>
      <c r="JKT206" s="2"/>
      <c r="JKU206" s="1"/>
      <c r="JKV206" s="25"/>
      <c r="JKW206" s="5"/>
      <c r="JKX206" s="63"/>
      <c r="JKY206" s="2"/>
      <c r="JKZ206" s="1"/>
      <c r="JLA206" s="25"/>
      <c r="JLB206" s="5"/>
      <c r="JLC206" s="63"/>
      <c r="JLD206" s="2"/>
      <c r="JLE206" s="1"/>
      <c r="JLF206" s="25"/>
      <c r="JLG206" s="5"/>
      <c r="JLH206" s="63"/>
      <c r="JLI206" s="2"/>
      <c r="JLJ206" s="1"/>
      <c r="JLK206" s="25"/>
      <c r="JLL206" s="5"/>
      <c r="JLM206" s="63"/>
      <c r="JLN206" s="2"/>
      <c r="JLO206" s="1"/>
      <c r="JLP206" s="25"/>
      <c r="JLQ206" s="5"/>
      <c r="JLR206" s="63"/>
      <c r="JLS206" s="2"/>
      <c r="JLT206" s="1"/>
      <c r="JLU206" s="25"/>
      <c r="JLV206" s="5"/>
      <c r="JLW206" s="63"/>
      <c r="JLX206" s="2"/>
      <c r="JLY206" s="1"/>
      <c r="JLZ206" s="25"/>
      <c r="JMA206" s="5"/>
      <c r="JMB206" s="63"/>
      <c r="JMC206" s="2"/>
      <c r="JMD206" s="1"/>
      <c r="JME206" s="25"/>
      <c r="JMF206" s="5"/>
      <c r="JMG206" s="63"/>
      <c r="JMH206" s="2"/>
      <c r="JMI206" s="1"/>
      <c r="JMJ206" s="25"/>
      <c r="JMK206" s="5"/>
      <c r="JML206" s="63"/>
      <c r="JMM206" s="2"/>
      <c r="JMN206" s="1"/>
      <c r="JMO206" s="25"/>
      <c r="JMP206" s="5"/>
      <c r="JMQ206" s="63"/>
      <c r="JMR206" s="2"/>
      <c r="JMS206" s="1"/>
      <c r="JMT206" s="25"/>
      <c r="JMU206" s="5"/>
      <c r="JMV206" s="63"/>
      <c r="JMW206" s="2"/>
      <c r="JMX206" s="1"/>
      <c r="JMY206" s="25"/>
      <c r="JMZ206" s="5"/>
      <c r="JNA206" s="63"/>
      <c r="JNB206" s="2"/>
      <c r="JNC206" s="1"/>
      <c r="JND206" s="25"/>
      <c r="JNE206" s="5"/>
      <c r="JNF206" s="63"/>
      <c r="JNG206" s="2"/>
      <c r="JNH206" s="1"/>
      <c r="JNI206" s="25"/>
      <c r="JNJ206" s="5"/>
      <c r="JNK206" s="63"/>
      <c r="JNL206" s="2"/>
      <c r="JNM206" s="1"/>
      <c r="JNN206" s="25"/>
      <c r="JNO206" s="5"/>
      <c r="JNP206" s="63"/>
      <c r="JNQ206" s="2"/>
      <c r="JNR206" s="1"/>
      <c r="JNS206" s="25"/>
      <c r="JNT206" s="5"/>
      <c r="JNU206" s="63"/>
      <c r="JNV206" s="2"/>
      <c r="JNW206" s="1"/>
      <c r="JNX206" s="25"/>
      <c r="JNY206" s="5"/>
      <c r="JNZ206" s="63"/>
      <c r="JOA206" s="2"/>
      <c r="JOB206" s="1"/>
      <c r="JOC206" s="25"/>
      <c r="JOD206" s="5"/>
      <c r="JOE206" s="63"/>
      <c r="JOF206" s="2"/>
      <c r="JOG206" s="1"/>
      <c r="JOH206" s="25"/>
      <c r="JOI206" s="5"/>
      <c r="JOJ206" s="63"/>
      <c r="JOK206" s="2"/>
      <c r="JOL206" s="1"/>
      <c r="JOM206" s="25"/>
      <c r="JON206" s="5"/>
      <c r="JOO206" s="63"/>
      <c r="JOP206" s="2"/>
      <c r="JOQ206" s="1"/>
      <c r="JOR206" s="25"/>
      <c r="JOS206" s="5"/>
      <c r="JOT206" s="63"/>
      <c r="JOU206" s="2"/>
      <c r="JOV206" s="1"/>
      <c r="JOW206" s="25"/>
      <c r="JOX206" s="5"/>
      <c r="JOY206" s="63"/>
      <c r="JOZ206" s="2"/>
      <c r="JPA206" s="1"/>
      <c r="JPB206" s="25"/>
      <c r="JPC206" s="5"/>
      <c r="JPD206" s="63"/>
      <c r="JPE206" s="2"/>
      <c r="JPF206" s="1"/>
      <c r="JPG206" s="25"/>
      <c r="JPH206" s="5"/>
      <c r="JPI206" s="63"/>
      <c r="JPJ206" s="2"/>
      <c r="JPK206" s="1"/>
      <c r="JPL206" s="25"/>
      <c r="JPM206" s="5"/>
      <c r="JPN206" s="63"/>
      <c r="JPO206" s="2"/>
      <c r="JPP206" s="1"/>
      <c r="JPQ206" s="25"/>
      <c r="JPR206" s="5"/>
      <c r="JPS206" s="63"/>
      <c r="JPT206" s="2"/>
      <c r="JPU206" s="1"/>
      <c r="JPV206" s="25"/>
      <c r="JPW206" s="5"/>
      <c r="JPX206" s="63"/>
      <c r="JPY206" s="2"/>
      <c r="JPZ206" s="1"/>
      <c r="JQA206" s="25"/>
      <c r="JQB206" s="5"/>
      <c r="JQC206" s="63"/>
      <c r="JQD206" s="2"/>
      <c r="JQE206" s="1"/>
      <c r="JQF206" s="25"/>
      <c r="JQG206" s="5"/>
      <c r="JQH206" s="63"/>
      <c r="JQI206" s="2"/>
      <c r="JQJ206" s="1"/>
      <c r="JQK206" s="25"/>
      <c r="JQL206" s="5"/>
      <c r="JQM206" s="63"/>
      <c r="JQN206" s="2"/>
      <c r="JQO206" s="1"/>
      <c r="JQP206" s="25"/>
      <c r="JQQ206" s="5"/>
      <c r="JQR206" s="63"/>
      <c r="JQS206" s="2"/>
      <c r="JQT206" s="1"/>
      <c r="JQU206" s="25"/>
      <c r="JQV206" s="5"/>
      <c r="JQW206" s="63"/>
      <c r="JQX206" s="2"/>
      <c r="JQY206" s="1"/>
      <c r="JQZ206" s="25"/>
      <c r="JRA206" s="5"/>
      <c r="JRB206" s="63"/>
      <c r="JRC206" s="2"/>
      <c r="JRD206" s="1"/>
      <c r="JRE206" s="25"/>
      <c r="JRF206" s="5"/>
      <c r="JRG206" s="63"/>
      <c r="JRH206" s="2"/>
      <c r="JRI206" s="1"/>
      <c r="JRJ206" s="25"/>
      <c r="JRK206" s="5"/>
      <c r="JRL206" s="63"/>
      <c r="JRM206" s="2"/>
      <c r="JRN206" s="1"/>
      <c r="JRO206" s="25"/>
      <c r="JRP206" s="5"/>
      <c r="JRQ206" s="63"/>
      <c r="JRR206" s="2"/>
      <c r="JRS206" s="1"/>
      <c r="JRT206" s="25"/>
      <c r="JRU206" s="5"/>
      <c r="JRV206" s="63"/>
      <c r="JRW206" s="2"/>
      <c r="JRX206" s="1"/>
      <c r="JRY206" s="25"/>
      <c r="JRZ206" s="5"/>
      <c r="JSA206" s="63"/>
      <c r="JSB206" s="2"/>
      <c r="JSC206" s="1"/>
      <c r="JSD206" s="25"/>
      <c r="JSE206" s="5"/>
      <c r="JSF206" s="63"/>
      <c r="JSG206" s="2"/>
      <c r="JSH206" s="1"/>
      <c r="JSI206" s="25"/>
      <c r="JSJ206" s="5"/>
      <c r="JSK206" s="63"/>
      <c r="JSL206" s="2"/>
      <c r="JSM206" s="1"/>
      <c r="JSN206" s="25"/>
      <c r="JSO206" s="5"/>
      <c r="JSP206" s="63"/>
      <c r="JSQ206" s="2"/>
      <c r="JSR206" s="1"/>
      <c r="JSS206" s="25"/>
      <c r="JST206" s="5"/>
      <c r="JSU206" s="63"/>
      <c r="JSV206" s="2"/>
      <c r="JSW206" s="1"/>
      <c r="JSX206" s="25"/>
      <c r="JSY206" s="5"/>
      <c r="JSZ206" s="63"/>
      <c r="JTA206" s="2"/>
      <c r="JTB206" s="1"/>
      <c r="JTC206" s="25"/>
      <c r="JTD206" s="5"/>
      <c r="JTE206" s="63"/>
      <c r="JTF206" s="2"/>
      <c r="JTG206" s="1"/>
      <c r="JTH206" s="25"/>
      <c r="JTI206" s="5"/>
      <c r="JTJ206" s="63"/>
      <c r="JTK206" s="2"/>
      <c r="JTL206" s="1"/>
      <c r="JTM206" s="25"/>
      <c r="JTN206" s="5"/>
      <c r="JTO206" s="63"/>
      <c r="JTP206" s="2"/>
      <c r="JTQ206" s="1"/>
      <c r="JTR206" s="25"/>
      <c r="JTS206" s="5"/>
      <c r="JTT206" s="63"/>
      <c r="JTU206" s="2"/>
      <c r="JTV206" s="1"/>
      <c r="JTW206" s="25"/>
      <c r="JTX206" s="5"/>
      <c r="JTY206" s="63"/>
      <c r="JTZ206" s="2"/>
      <c r="JUA206" s="1"/>
      <c r="JUB206" s="25"/>
      <c r="JUC206" s="5"/>
      <c r="JUD206" s="63"/>
      <c r="JUE206" s="2"/>
      <c r="JUF206" s="1"/>
      <c r="JUG206" s="25"/>
      <c r="JUH206" s="5"/>
      <c r="JUI206" s="63"/>
      <c r="JUJ206" s="2"/>
      <c r="JUK206" s="1"/>
      <c r="JUL206" s="25"/>
      <c r="JUM206" s="5"/>
      <c r="JUN206" s="63"/>
      <c r="JUO206" s="2"/>
      <c r="JUP206" s="1"/>
      <c r="JUQ206" s="25"/>
      <c r="JUR206" s="5"/>
      <c r="JUS206" s="63"/>
      <c r="JUT206" s="2"/>
      <c r="JUU206" s="1"/>
      <c r="JUV206" s="25"/>
      <c r="JUW206" s="5"/>
      <c r="JUX206" s="63"/>
      <c r="JUY206" s="2"/>
      <c r="JUZ206" s="1"/>
      <c r="JVA206" s="25"/>
      <c r="JVB206" s="5"/>
      <c r="JVC206" s="63"/>
      <c r="JVD206" s="2"/>
      <c r="JVE206" s="1"/>
      <c r="JVF206" s="25"/>
      <c r="JVG206" s="5"/>
      <c r="JVH206" s="63"/>
      <c r="JVI206" s="2"/>
      <c r="JVJ206" s="1"/>
      <c r="JVK206" s="25"/>
      <c r="JVL206" s="5"/>
      <c r="JVM206" s="63"/>
      <c r="JVN206" s="2"/>
      <c r="JVO206" s="1"/>
      <c r="JVP206" s="25"/>
      <c r="JVQ206" s="5"/>
      <c r="JVR206" s="63"/>
      <c r="JVS206" s="2"/>
      <c r="JVT206" s="1"/>
      <c r="JVU206" s="25"/>
      <c r="JVV206" s="5"/>
      <c r="JVW206" s="63"/>
      <c r="JVX206" s="2"/>
      <c r="JVY206" s="1"/>
      <c r="JVZ206" s="25"/>
      <c r="JWA206" s="5"/>
      <c r="JWB206" s="63"/>
      <c r="JWC206" s="2"/>
      <c r="JWD206" s="1"/>
      <c r="JWE206" s="25"/>
      <c r="JWF206" s="5"/>
      <c r="JWG206" s="63"/>
      <c r="JWH206" s="2"/>
      <c r="JWI206" s="1"/>
      <c r="JWJ206" s="25"/>
      <c r="JWK206" s="5"/>
      <c r="JWL206" s="63"/>
      <c r="JWM206" s="2"/>
      <c r="JWN206" s="1"/>
      <c r="JWO206" s="25"/>
      <c r="JWP206" s="5"/>
      <c r="JWQ206" s="63"/>
      <c r="JWR206" s="2"/>
      <c r="JWS206" s="1"/>
      <c r="JWT206" s="25"/>
      <c r="JWU206" s="5"/>
      <c r="JWV206" s="63"/>
      <c r="JWW206" s="2"/>
      <c r="JWX206" s="1"/>
      <c r="JWY206" s="25"/>
      <c r="JWZ206" s="5"/>
      <c r="JXA206" s="63"/>
      <c r="JXB206" s="2"/>
      <c r="JXC206" s="1"/>
      <c r="JXD206" s="25"/>
      <c r="JXE206" s="5"/>
      <c r="JXF206" s="63"/>
      <c r="JXG206" s="2"/>
      <c r="JXH206" s="1"/>
      <c r="JXI206" s="25"/>
      <c r="JXJ206" s="5"/>
      <c r="JXK206" s="63"/>
      <c r="JXL206" s="2"/>
      <c r="JXM206" s="1"/>
      <c r="JXN206" s="25"/>
      <c r="JXO206" s="5"/>
      <c r="JXP206" s="63"/>
      <c r="JXQ206" s="2"/>
      <c r="JXR206" s="1"/>
      <c r="JXS206" s="25"/>
      <c r="JXT206" s="5"/>
      <c r="JXU206" s="63"/>
      <c r="JXV206" s="2"/>
      <c r="JXW206" s="1"/>
      <c r="JXX206" s="25"/>
      <c r="JXY206" s="5"/>
      <c r="JXZ206" s="63"/>
      <c r="JYA206" s="2"/>
      <c r="JYB206" s="1"/>
      <c r="JYC206" s="25"/>
      <c r="JYD206" s="5"/>
      <c r="JYE206" s="63"/>
      <c r="JYF206" s="2"/>
      <c r="JYG206" s="1"/>
      <c r="JYH206" s="25"/>
      <c r="JYI206" s="5"/>
      <c r="JYJ206" s="63"/>
      <c r="JYK206" s="2"/>
      <c r="JYL206" s="1"/>
      <c r="JYM206" s="25"/>
      <c r="JYN206" s="5"/>
      <c r="JYO206" s="63"/>
      <c r="JYP206" s="2"/>
      <c r="JYQ206" s="1"/>
      <c r="JYR206" s="25"/>
      <c r="JYS206" s="5"/>
      <c r="JYT206" s="63"/>
      <c r="JYU206" s="2"/>
      <c r="JYV206" s="1"/>
      <c r="JYW206" s="25"/>
      <c r="JYX206" s="5"/>
      <c r="JYY206" s="63"/>
      <c r="JYZ206" s="2"/>
      <c r="JZA206" s="1"/>
      <c r="JZB206" s="25"/>
      <c r="JZC206" s="5"/>
      <c r="JZD206" s="63"/>
      <c r="JZE206" s="2"/>
      <c r="JZF206" s="1"/>
      <c r="JZG206" s="25"/>
      <c r="JZH206" s="5"/>
      <c r="JZI206" s="63"/>
      <c r="JZJ206" s="2"/>
      <c r="JZK206" s="1"/>
      <c r="JZL206" s="25"/>
      <c r="JZM206" s="5"/>
      <c r="JZN206" s="63"/>
      <c r="JZO206" s="2"/>
      <c r="JZP206" s="1"/>
      <c r="JZQ206" s="25"/>
      <c r="JZR206" s="5"/>
      <c r="JZS206" s="63"/>
      <c r="JZT206" s="2"/>
      <c r="JZU206" s="1"/>
      <c r="JZV206" s="25"/>
      <c r="JZW206" s="5"/>
      <c r="JZX206" s="63"/>
      <c r="JZY206" s="2"/>
      <c r="JZZ206" s="1"/>
      <c r="KAA206" s="25"/>
      <c r="KAB206" s="5"/>
      <c r="KAC206" s="63"/>
      <c r="KAD206" s="2"/>
      <c r="KAE206" s="1"/>
      <c r="KAF206" s="25"/>
      <c r="KAG206" s="5"/>
      <c r="KAH206" s="63"/>
      <c r="KAI206" s="2"/>
      <c r="KAJ206" s="1"/>
      <c r="KAK206" s="25"/>
      <c r="KAL206" s="5"/>
      <c r="KAM206" s="63"/>
      <c r="KAN206" s="2"/>
      <c r="KAO206" s="1"/>
      <c r="KAP206" s="25"/>
      <c r="KAQ206" s="5"/>
      <c r="KAR206" s="63"/>
      <c r="KAS206" s="2"/>
      <c r="KAT206" s="1"/>
      <c r="KAU206" s="25"/>
      <c r="KAV206" s="5"/>
      <c r="KAW206" s="63"/>
      <c r="KAX206" s="2"/>
      <c r="KAY206" s="1"/>
      <c r="KAZ206" s="25"/>
      <c r="KBA206" s="5"/>
      <c r="KBB206" s="63"/>
      <c r="KBC206" s="2"/>
      <c r="KBD206" s="1"/>
      <c r="KBE206" s="25"/>
      <c r="KBF206" s="5"/>
      <c r="KBG206" s="63"/>
      <c r="KBH206" s="2"/>
      <c r="KBI206" s="1"/>
      <c r="KBJ206" s="25"/>
      <c r="KBK206" s="5"/>
      <c r="KBL206" s="63"/>
      <c r="KBM206" s="2"/>
      <c r="KBN206" s="1"/>
      <c r="KBO206" s="25"/>
      <c r="KBP206" s="5"/>
      <c r="KBQ206" s="63"/>
      <c r="KBR206" s="2"/>
      <c r="KBS206" s="1"/>
      <c r="KBT206" s="25"/>
      <c r="KBU206" s="5"/>
      <c r="KBV206" s="63"/>
      <c r="KBW206" s="2"/>
      <c r="KBX206" s="1"/>
      <c r="KBY206" s="25"/>
      <c r="KBZ206" s="5"/>
      <c r="KCA206" s="63"/>
      <c r="KCB206" s="2"/>
      <c r="KCC206" s="1"/>
      <c r="KCD206" s="25"/>
      <c r="KCE206" s="5"/>
      <c r="KCF206" s="63"/>
      <c r="KCG206" s="2"/>
      <c r="KCH206" s="1"/>
      <c r="KCI206" s="25"/>
      <c r="KCJ206" s="5"/>
      <c r="KCK206" s="63"/>
      <c r="KCL206" s="2"/>
      <c r="KCM206" s="1"/>
      <c r="KCN206" s="25"/>
      <c r="KCO206" s="5"/>
      <c r="KCP206" s="63"/>
      <c r="KCQ206" s="2"/>
      <c r="KCR206" s="1"/>
      <c r="KCS206" s="25"/>
      <c r="KCT206" s="5"/>
      <c r="KCU206" s="63"/>
      <c r="KCV206" s="2"/>
      <c r="KCW206" s="1"/>
      <c r="KCX206" s="25"/>
      <c r="KCY206" s="5"/>
      <c r="KCZ206" s="63"/>
      <c r="KDA206" s="2"/>
      <c r="KDB206" s="1"/>
      <c r="KDC206" s="25"/>
      <c r="KDD206" s="5"/>
      <c r="KDE206" s="63"/>
      <c r="KDF206" s="2"/>
      <c r="KDG206" s="1"/>
      <c r="KDH206" s="25"/>
      <c r="KDI206" s="5"/>
      <c r="KDJ206" s="63"/>
      <c r="KDK206" s="2"/>
      <c r="KDL206" s="1"/>
      <c r="KDM206" s="25"/>
      <c r="KDN206" s="5"/>
      <c r="KDO206" s="63"/>
      <c r="KDP206" s="2"/>
      <c r="KDQ206" s="1"/>
      <c r="KDR206" s="25"/>
      <c r="KDS206" s="5"/>
      <c r="KDT206" s="63"/>
      <c r="KDU206" s="2"/>
      <c r="KDV206" s="1"/>
      <c r="KDW206" s="25"/>
      <c r="KDX206" s="5"/>
      <c r="KDY206" s="63"/>
      <c r="KDZ206" s="2"/>
      <c r="KEA206" s="1"/>
      <c r="KEB206" s="25"/>
      <c r="KEC206" s="5"/>
      <c r="KED206" s="63"/>
      <c r="KEE206" s="2"/>
      <c r="KEF206" s="1"/>
      <c r="KEG206" s="25"/>
      <c r="KEH206" s="5"/>
      <c r="KEI206" s="63"/>
      <c r="KEJ206" s="2"/>
      <c r="KEK206" s="1"/>
      <c r="KEL206" s="25"/>
      <c r="KEM206" s="5"/>
      <c r="KEN206" s="63"/>
      <c r="KEO206" s="2"/>
      <c r="KEP206" s="1"/>
      <c r="KEQ206" s="25"/>
      <c r="KER206" s="5"/>
      <c r="KES206" s="63"/>
      <c r="KET206" s="2"/>
      <c r="KEU206" s="1"/>
      <c r="KEV206" s="25"/>
      <c r="KEW206" s="5"/>
      <c r="KEX206" s="63"/>
      <c r="KEY206" s="2"/>
      <c r="KEZ206" s="1"/>
      <c r="KFA206" s="25"/>
      <c r="KFB206" s="5"/>
      <c r="KFC206" s="63"/>
      <c r="KFD206" s="2"/>
      <c r="KFE206" s="1"/>
      <c r="KFF206" s="25"/>
      <c r="KFG206" s="5"/>
      <c r="KFH206" s="63"/>
      <c r="KFI206" s="2"/>
      <c r="KFJ206" s="1"/>
      <c r="KFK206" s="25"/>
      <c r="KFL206" s="5"/>
      <c r="KFM206" s="63"/>
      <c r="KFN206" s="2"/>
      <c r="KFO206" s="1"/>
      <c r="KFP206" s="25"/>
      <c r="KFQ206" s="5"/>
      <c r="KFR206" s="63"/>
      <c r="KFS206" s="2"/>
      <c r="KFT206" s="1"/>
      <c r="KFU206" s="25"/>
      <c r="KFV206" s="5"/>
      <c r="KFW206" s="63"/>
      <c r="KFX206" s="2"/>
      <c r="KFY206" s="1"/>
      <c r="KFZ206" s="25"/>
      <c r="KGA206" s="5"/>
      <c r="KGB206" s="63"/>
      <c r="KGC206" s="2"/>
      <c r="KGD206" s="1"/>
      <c r="KGE206" s="25"/>
      <c r="KGF206" s="5"/>
      <c r="KGG206" s="63"/>
      <c r="KGH206" s="2"/>
      <c r="KGI206" s="1"/>
      <c r="KGJ206" s="25"/>
      <c r="KGK206" s="5"/>
      <c r="KGL206" s="63"/>
      <c r="KGM206" s="2"/>
      <c r="KGN206" s="1"/>
      <c r="KGO206" s="25"/>
      <c r="KGP206" s="5"/>
      <c r="KGQ206" s="63"/>
      <c r="KGR206" s="2"/>
      <c r="KGS206" s="1"/>
      <c r="KGT206" s="25"/>
      <c r="KGU206" s="5"/>
      <c r="KGV206" s="63"/>
      <c r="KGW206" s="2"/>
      <c r="KGX206" s="1"/>
      <c r="KGY206" s="25"/>
      <c r="KGZ206" s="5"/>
      <c r="KHA206" s="63"/>
      <c r="KHB206" s="2"/>
      <c r="KHC206" s="1"/>
      <c r="KHD206" s="25"/>
      <c r="KHE206" s="5"/>
      <c r="KHF206" s="63"/>
      <c r="KHG206" s="2"/>
      <c r="KHH206" s="1"/>
      <c r="KHI206" s="25"/>
      <c r="KHJ206" s="5"/>
      <c r="KHK206" s="63"/>
      <c r="KHL206" s="2"/>
      <c r="KHM206" s="1"/>
      <c r="KHN206" s="25"/>
      <c r="KHO206" s="5"/>
      <c r="KHP206" s="63"/>
      <c r="KHQ206" s="2"/>
      <c r="KHR206" s="1"/>
      <c r="KHS206" s="25"/>
      <c r="KHT206" s="5"/>
      <c r="KHU206" s="63"/>
      <c r="KHV206" s="2"/>
      <c r="KHW206" s="1"/>
      <c r="KHX206" s="25"/>
      <c r="KHY206" s="5"/>
      <c r="KHZ206" s="63"/>
      <c r="KIA206" s="2"/>
      <c r="KIB206" s="1"/>
      <c r="KIC206" s="25"/>
      <c r="KID206" s="5"/>
      <c r="KIE206" s="63"/>
      <c r="KIF206" s="2"/>
      <c r="KIG206" s="1"/>
      <c r="KIH206" s="25"/>
      <c r="KII206" s="5"/>
      <c r="KIJ206" s="63"/>
      <c r="KIK206" s="2"/>
      <c r="KIL206" s="1"/>
      <c r="KIM206" s="25"/>
      <c r="KIN206" s="5"/>
      <c r="KIO206" s="63"/>
      <c r="KIP206" s="2"/>
      <c r="KIQ206" s="1"/>
      <c r="KIR206" s="25"/>
      <c r="KIS206" s="5"/>
      <c r="KIT206" s="63"/>
      <c r="KIU206" s="2"/>
      <c r="KIV206" s="1"/>
      <c r="KIW206" s="25"/>
      <c r="KIX206" s="5"/>
      <c r="KIY206" s="63"/>
      <c r="KIZ206" s="2"/>
      <c r="KJA206" s="1"/>
      <c r="KJB206" s="25"/>
      <c r="KJC206" s="5"/>
      <c r="KJD206" s="63"/>
      <c r="KJE206" s="2"/>
      <c r="KJF206" s="1"/>
      <c r="KJG206" s="25"/>
      <c r="KJH206" s="5"/>
      <c r="KJI206" s="63"/>
      <c r="KJJ206" s="2"/>
      <c r="KJK206" s="1"/>
      <c r="KJL206" s="25"/>
      <c r="KJM206" s="5"/>
      <c r="KJN206" s="63"/>
      <c r="KJO206" s="2"/>
      <c r="KJP206" s="1"/>
      <c r="KJQ206" s="25"/>
      <c r="KJR206" s="5"/>
      <c r="KJS206" s="63"/>
      <c r="KJT206" s="2"/>
      <c r="KJU206" s="1"/>
      <c r="KJV206" s="25"/>
      <c r="KJW206" s="5"/>
      <c r="KJX206" s="63"/>
      <c r="KJY206" s="2"/>
      <c r="KJZ206" s="1"/>
      <c r="KKA206" s="25"/>
      <c r="KKB206" s="5"/>
      <c r="KKC206" s="63"/>
      <c r="KKD206" s="2"/>
      <c r="KKE206" s="1"/>
      <c r="KKF206" s="25"/>
      <c r="KKG206" s="5"/>
      <c r="KKH206" s="63"/>
      <c r="KKI206" s="2"/>
      <c r="KKJ206" s="1"/>
      <c r="KKK206" s="25"/>
      <c r="KKL206" s="5"/>
      <c r="KKM206" s="63"/>
      <c r="KKN206" s="2"/>
      <c r="KKO206" s="1"/>
      <c r="KKP206" s="25"/>
      <c r="KKQ206" s="5"/>
      <c r="KKR206" s="63"/>
      <c r="KKS206" s="2"/>
      <c r="KKT206" s="1"/>
      <c r="KKU206" s="25"/>
      <c r="KKV206" s="5"/>
      <c r="KKW206" s="63"/>
      <c r="KKX206" s="2"/>
      <c r="KKY206" s="1"/>
      <c r="KKZ206" s="25"/>
      <c r="KLA206" s="5"/>
      <c r="KLB206" s="63"/>
      <c r="KLC206" s="2"/>
      <c r="KLD206" s="1"/>
      <c r="KLE206" s="25"/>
      <c r="KLF206" s="5"/>
      <c r="KLG206" s="63"/>
      <c r="KLH206" s="2"/>
      <c r="KLI206" s="1"/>
      <c r="KLJ206" s="25"/>
      <c r="KLK206" s="5"/>
      <c r="KLL206" s="63"/>
      <c r="KLM206" s="2"/>
      <c r="KLN206" s="1"/>
      <c r="KLO206" s="25"/>
      <c r="KLP206" s="5"/>
      <c r="KLQ206" s="63"/>
      <c r="KLR206" s="2"/>
      <c r="KLS206" s="1"/>
      <c r="KLT206" s="25"/>
      <c r="KLU206" s="5"/>
      <c r="KLV206" s="63"/>
      <c r="KLW206" s="2"/>
      <c r="KLX206" s="1"/>
      <c r="KLY206" s="25"/>
      <c r="KLZ206" s="5"/>
      <c r="KMA206" s="63"/>
      <c r="KMB206" s="2"/>
      <c r="KMC206" s="1"/>
      <c r="KMD206" s="25"/>
      <c r="KME206" s="5"/>
      <c r="KMF206" s="63"/>
      <c r="KMG206" s="2"/>
      <c r="KMH206" s="1"/>
      <c r="KMI206" s="25"/>
      <c r="KMJ206" s="5"/>
      <c r="KMK206" s="63"/>
      <c r="KML206" s="2"/>
      <c r="KMM206" s="1"/>
      <c r="KMN206" s="25"/>
      <c r="KMO206" s="5"/>
      <c r="KMP206" s="63"/>
      <c r="KMQ206" s="2"/>
      <c r="KMR206" s="1"/>
      <c r="KMS206" s="25"/>
      <c r="KMT206" s="5"/>
      <c r="KMU206" s="63"/>
      <c r="KMV206" s="2"/>
      <c r="KMW206" s="1"/>
      <c r="KMX206" s="25"/>
      <c r="KMY206" s="5"/>
      <c r="KMZ206" s="63"/>
      <c r="KNA206" s="2"/>
      <c r="KNB206" s="1"/>
      <c r="KNC206" s="25"/>
      <c r="KND206" s="5"/>
      <c r="KNE206" s="63"/>
      <c r="KNF206" s="2"/>
      <c r="KNG206" s="1"/>
      <c r="KNH206" s="25"/>
      <c r="KNI206" s="5"/>
      <c r="KNJ206" s="63"/>
      <c r="KNK206" s="2"/>
      <c r="KNL206" s="1"/>
      <c r="KNM206" s="25"/>
      <c r="KNN206" s="5"/>
      <c r="KNO206" s="63"/>
      <c r="KNP206" s="2"/>
      <c r="KNQ206" s="1"/>
      <c r="KNR206" s="25"/>
      <c r="KNS206" s="5"/>
      <c r="KNT206" s="63"/>
      <c r="KNU206" s="2"/>
      <c r="KNV206" s="1"/>
      <c r="KNW206" s="25"/>
      <c r="KNX206" s="5"/>
      <c r="KNY206" s="63"/>
      <c r="KNZ206" s="2"/>
      <c r="KOA206" s="1"/>
      <c r="KOB206" s="25"/>
      <c r="KOC206" s="5"/>
      <c r="KOD206" s="63"/>
      <c r="KOE206" s="2"/>
      <c r="KOF206" s="1"/>
      <c r="KOG206" s="25"/>
      <c r="KOH206" s="5"/>
      <c r="KOI206" s="63"/>
      <c r="KOJ206" s="2"/>
      <c r="KOK206" s="1"/>
      <c r="KOL206" s="25"/>
      <c r="KOM206" s="5"/>
      <c r="KON206" s="63"/>
      <c r="KOO206" s="2"/>
      <c r="KOP206" s="1"/>
      <c r="KOQ206" s="25"/>
      <c r="KOR206" s="5"/>
      <c r="KOS206" s="63"/>
      <c r="KOT206" s="2"/>
      <c r="KOU206" s="1"/>
      <c r="KOV206" s="25"/>
      <c r="KOW206" s="5"/>
      <c r="KOX206" s="63"/>
      <c r="KOY206" s="2"/>
      <c r="KOZ206" s="1"/>
      <c r="KPA206" s="25"/>
      <c r="KPB206" s="5"/>
      <c r="KPC206" s="63"/>
      <c r="KPD206" s="2"/>
      <c r="KPE206" s="1"/>
      <c r="KPF206" s="25"/>
      <c r="KPG206" s="5"/>
      <c r="KPH206" s="63"/>
      <c r="KPI206" s="2"/>
      <c r="KPJ206" s="1"/>
      <c r="KPK206" s="25"/>
      <c r="KPL206" s="5"/>
      <c r="KPM206" s="63"/>
      <c r="KPN206" s="2"/>
      <c r="KPO206" s="1"/>
      <c r="KPP206" s="25"/>
      <c r="KPQ206" s="5"/>
      <c r="KPR206" s="63"/>
      <c r="KPS206" s="2"/>
      <c r="KPT206" s="1"/>
      <c r="KPU206" s="25"/>
      <c r="KPV206" s="5"/>
      <c r="KPW206" s="63"/>
      <c r="KPX206" s="2"/>
      <c r="KPY206" s="1"/>
      <c r="KPZ206" s="25"/>
      <c r="KQA206" s="5"/>
      <c r="KQB206" s="63"/>
      <c r="KQC206" s="2"/>
      <c r="KQD206" s="1"/>
      <c r="KQE206" s="25"/>
      <c r="KQF206" s="5"/>
      <c r="KQG206" s="63"/>
      <c r="KQH206" s="2"/>
      <c r="KQI206" s="1"/>
      <c r="KQJ206" s="25"/>
      <c r="KQK206" s="5"/>
      <c r="KQL206" s="63"/>
      <c r="KQM206" s="2"/>
      <c r="KQN206" s="1"/>
      <c r="KQO206" s="25"/>
      <c r="KQP206" s="5"/>
      <c r="KQQ206" s="63"/>
      <c r="KQR206" s="2"/>
      <c r="KQS206" s="1"/>
      <c r="KQT206" s="25"/>
      <c r="KQU206" s="5"/>
      <c r="KQV206" s="63"/>
      <c r="KQW206" s="2"/>
      <c r="KQX206" s="1"/>
      <c r="KQY206" s="25"/>
      <c r="KQZ206" s="5"/>
      <c r="KRA206" s="63"/>
      <c r="KRB206" s="2"/>
      <c r="KRC206" s="1"/>
      <c r="KRD206" s="25"/>
      <c r="KRE206" s="5"/>
      <c r="KRF206" s="63"/>
      <c r="KRG206" s="2"/>
      <c r="KRH206" s="1"/>
      <c r="KRI206" s="25"/>
      <c r="KRJ206" s="5"/>
      <c r="KRK206" s="63"/>
      <c r="KRL206" s="2"/>
      <c r="KRM206" s="1"/>
      <c r="KRN206" s="25"/>
      <c r="KRO206" s="5"/>
      <c r="KRP206" s="63"/>
      <c r="KRQ206" s="2"/>
      <c r="KRR206" s="1"/>
      <c r="KRS206" s="25"/>
      <c r="KRT206" s="5"/>
      <c r="KRU206" s="63"/>
      <c r="KRV206" s="2"/>
      <c r="KRW206" s="1"/>
      <c r="KRX206" s="25"/>
      <c r="KRY206" s="5"/>
      <c r="KRZ206" s="63"/>
      <c r="KSA206" s="2"/>
      <c r="KSB206" s="1"/>
      <c r="KSC206" s="25"/>
      <c r="KSD206" s="5"/>
      <c r="KSE206" s="63"/>
      <c r="KSF206" s="2"/>
      <c r="KSG206" s="1"/>
      <c r="KSH206" s="25"/>
      <c r="KSI206" s="5"/>
      <c r="KSJ206" s="63"/>
      <c r="KSK206" s="2"/>
      <c r="KSL206" s="1"/>
      <c r="KSM206" s="25"/>
      <c r="KSN206" s="5"/>
      <c r="KSO206" s="63"/>
      <c r="KSP206" s="2"/>
      <c r="KSQ206" s="1"/>
      <c r="KSR206" s="25"/>
      <c r="KSS206" s="5"/>
      <c r="KST206" s="63"/>
      <c r="KSU206" s="2"/>
      <c r="KSV206" s="1"/>
      <c r="KSW206" s="25"/>
      <c r="KSX206" s="5"/>
      <c r="KSY206" s="63"/>
      <c r="KSZ206" s="2"/>
      <c r="KTA206" s="1"/>
      <c r="KTB206" s="25"/>
      <c r="KTC206" s="5"/>
      <c r="KTD206" s="63"/>
      <c r="KTE206" s="2"/>
      <c r="KTF206" s="1"/>
      <c r="KTG206" s="25"/>
      <c r="KTH206" s="5"/>
      <c r="KTI206" s="63"/>
      <c r="KTJ206" s="2"/>
      <c r="KTK206" s="1"/>
      <c r="KTL206" s="25"/>
      <c r="KTM206" s="5"/>
      <c r="KTN206" s="63"/>
      <c r="KTO206" s="2"/>
      <c r="KTP206" s="1"/>
      <c r="KTQ206" s="25"/>
      <c r="KTR206" s="5"/>
      <c r="KTS206" s="63"/>
      <c r="KTT206" s="2"/>
      <c r="KTU206" s="1"/>
      <c r="KTV206" s="25"/>
      <c r="KTW206" s="5"/>
      <c r="KTX206" s="63"/>
      <c r="KTY206" s="2"/>
      <c r="KTZ206" s="1"/>
      <c r="KUA206" s="25"/>
      <c r="KUB206" s="5"/>
      <c r="KUC206" s="63"/>
      <c r="KUD206" s="2"/>
      <c r="KUE206" s="1"/>
      <c r="KUF206" s="25"/>
      <c r="KUG206" s="5"/>
      <c r="KUH206" s="63"/>
      <c r="KUI206" s="2"/>
      <c r="KUJ206" s="1"/>
      <c r="KUK206" s="25"/>
      <c r="KUL206" s="5"/>
      <c r="KUM206" s="63"/>
      <c r="KUN206" s="2"/>
      <c r="KUO206" s="1"/>
      <c r="KUP206" s="25"/>
      <c r="KUQ206" s="5"/>
      <c r="KUR206" s="63"/>
      <c r="KUS206" s="2"/>
      <c r="KUT206" s="1"/>
      <c r="KUU206" s="25"/>
      <c r="KUV206" s="5"/>
      <c r="KUW206" s="63"/>
      <c r="KUX206" s="2"/>
      <c r="KUY206" s="1"/>
      <c r="KUZ206" s="25"/>
      <c r="KVA206" s="5"/>
      <c r="KVB206" s="63"/>
      <c r="KVC206" s="2"/>
      <c r="KVD206" s="1"/>
      <c r="KVE206" s="25"/>
      <c r="KVF206" s="5"/>
      <c r="KVG206" s="63"/>
      <c r="KVH206" s="2"/>
      <c r="KVI206" s="1"/>
      <c r="KVJ206" s="25"/>
      <c r="KVK206" s="5"/>
      <c r="KVL206" s="63"/>
      <c r="KVM206" s="2"/>
      <c r="KVN206" s="1"/>
      <c r="KVO206" s="25"/>
      <c r="KVP206" s="5"/>
      <c r="KVQ206" s="63"/>
      <c r="KVR206" s="2"/>
      <c r="KVS206" s="1"/>
      <c r="KVT206" s="25"/>
      <c r="KVU206" s="5"/>
      <c r="KVV206" s="63"/>
      <c r="KVW206" s="2"/>
      <c r="KVX206" s="1"/>
      <c r="KVY206" s="25"/>
      <c r="KVZ206" s="5"/>
      <c r="KWA206" s="63"/>
      <c r="KWB206" s="2"/>
      <c r="KWC206" s="1"/>
      <c r="KWD206" s="25"/>
      <c r="KWE206" s="5"/>
      <c r="KWF206" s="63"/>
      <c r="KWG206" s="2"/>
      <c r="KWH206" s="1"/>
      <c r="KWI206" s="25"/>
      <c r="KWJ206" s="5"/>
      <c r="KWK206" s="63"/>
      <c r="KWL206" s="2"/>
      <c r="KWM206" s="1"/>
      <c r="KWN206" s="25"/>
      <c r="KWO206" s="5"/>
      <c r="KWP206" s="63"/>
      <c r="KWQ206" s="2"/>
      <c r="KWR206" s="1"/>
      <c r="KWS206" s="25"/>
      <c r="KWT206" s="5"/>
      <c r="KWU206" s="63"/>
      <c r="KWV206" s="2"/>
      <c r="KWW206" s="1"/>
      <c r="KWX206" s="25"/>
      <c r="KWY206" s="5"/>
      <c r="KWZ206" s="63"/>
      <c r="KXA206" s="2"/>
      <c r="KXB206" s="1"/>
      <c r="KXC206" s="25"/>
      <c r="KXD206" s="5"/>
      <c r="KXE206" s="63"/>
      <c r="KXF206" s="2"/>
      <c r="KXG206" s="1"/>
      <c r="KXH206" s="25"/>
      <c r="KXI206" s="5"/>
      <c r="KXJ206" s="63"/>
      <c r="KXK206" s="2"/>
      <c r="KXL206" s="1"/>
      <c r="KXM206" s="25"/>
      <c r="KXN206" s="5"/>
      <c r="KXO206" s="63"/>
      <c r="KXP206" s="2"/>
      <c r="KXQ206" s="1"/>
      <c r="KXR206" s="25"/>
      <c r="KXS206" s="5"/>
      <c r="KXT206" s="63"/>
      <c r="KXU206" s="2"/>
      <c r="KXV206" s="1"/>
      <c r="KXW206" s="25"/>
      <c r="KXX206" s="5"/>
      <c r="KXY206" s="63"/>
      <c r="KXZ206" s="2"/>
      <c r="KYA206" s="1"/>
      <c r="KYB206" s="25"/>
      <c r="KYC206" s="5"/>
      <c r="KYD206" s="63"/>
      <c r="KYE206" s="2"/>
      <c r="KYF206" s="1"/>
      <c r="KYG206" s="25"/>
      <c r="KYH206" s="5"/>
      <c r="KYI206" s="63"/>
      <c r="KYJ206" s="2"/>
      <c r="KYK206" s="1"/>
      <c r="KYL206" s="25"/>
      <c r="KYM206" s="5"/>
      <c r="KYN206" s="63"/>
      <c r="KYO206" s="2"/>
      <c r="KYP206" s="1"/>
      <c r="KYQ206" s="25"/>
      <c r="KYR206" s="5"/>
      <c r="KYS206" s="63"/>
      <c r="KYT206" s="2"/>
      <c r="KYU206" s="1"/>
      <c r="KYV206" s="25"/>
      <c r="KYW206" s="5"/>
      <c r="KYX206" s="63"/>
      <c r="KYY206" s="2"/>
      <c r="KYZ206" s="1"/>
      <c r="KZA206" s="25"/>
      <c r="KZB206" s="5"/>
      <c r="KZC206" s="63"/>
      <c r="KZD206" s="2"/>
      <c r="KZE206" s="1"/>
      <c r="KZF206" s="25"/>
      <c r="KZG206" s="5"/>
      <c r="KZH206" s="63"/>
      <c r="KZI206" s="2"/>
      <c r="KZJ206" s="1"/>
      <c r="KZK206" s="25"/>
      <c r="KZL206" s="5"/>
      <c r="KZM206" s="63"/>
      <c r="KZN206" s="2"/>
      <c r="KZO206" s="1"/>
      <c r="KZP206" s="25"/>
      <c r="KZQ206" s="5"/>
      <c r="KZR206" s="63"/>
      <c r="KZS206" s="2"/>
      <c r="KZT206" s="1"/>
      <c r="KZU206" s="25"/>
      <c r="KZV206" s="5"/>
      <c r="KZW206" s="63"/>
      <c r="KZX206" s="2"/>
      <c r="KZY206" s="1"/>
      <c r="KZZ206" s="25"/>
      <c r="LAA206" s="5"/>
      <c r="LAB206" s="63"/>
      <c r="LAC206" s="2"/>
      <c r="LAD206" s="1"/>
      <c r="LAE206" s="25"/>
      <c r="LAF206" s="5"/>
      <c r="LAG206" s="63"/>
      <c r="LAH206" s="2"/>
      <c r="LAI206" s="1"/>
      <c r="LAJ206" s="25"/>
      <c r="LAK206" s="5"/>
      <c r="LAL206" s="63"/>
      <c r="LAM206" s="2"/>
      <c r="LAN206" s="1"/>
      <c r="LAO206" s="25"/>
      <c r="LAP206" s="5"/>
      <c r="LAQ206" s="63"/>
      <c r="LAR206" s="2"/>
      <c r="LAS206" s="1"/>
      <c r="LAT206" s="25"/>
      <c r="LAU206" s="5"/>
      <c r="LAV206" s="63"/>
      <c r="LAW206" s="2"/>
      <c r="LAX206" s="1"/>
      <c r="LAY206" s="25"/>
      <c r="LAZ206" s="5"/>
      <c r="LBA206" s="63"/>
      <c r="LBB206" s="2"/>
      <c r="LBC206" s="1"/>
      <c r="LBD206" s="25"/>
      <c r="LBE206" s="5"/>
      <c r="LBF206" s="63"/>
      <c r="LBG206" s="2"/>
      <c r="LBH206" s="1"/>
      <c r="LBI206" s="25"/>
      <c r="LBJ206" s="5"/>
      <c r="LBK206" s="63"/>
      <c r="LBL206" s="2"/>
      <c r="LBM206" s="1"/>
      <c r="LBN206" s="25"/>
      <c r="LBO206" s="5"/>
      <c r="LBP206" s="63"/>
      <c r="LBQ206" s="2"/>
      <c r="LBR206" s="1"/>
      <c r="LBS206" s="25"/>
      <c r="LBT206" s="5"/>
      <c r="LBU206" s="63"/>
      <c r="LBV206" s="2"/>
      <c r="LBW206" s="1"/>
      <c r="LBX206" s="25"/>
      <c r="LBY206" s="5"/>
      <c r="LBZ206" s="63"/>
      <c r="LCA206" s="2"/>
      <c r="LCB206" s="1"/>
      <c r="LCC206" s="25"/>
      <c r="LCD206" s="5"/>
      <c r="LCE206" s="63"/>
      <c r="LCF206" s="2"/>
      <c r="LCG206" s="1"/>
      <c r="LCH206" s="25"/>
      <c r="LCI206" s="5"/>
      <c r="LCJ206" s="63"/>
      <c r="LCK206" s="2"/>
      <c r="LCL206" s="1"/>
      <c r="LCM206" s="25"/>
      <c r="LCN206" s="5"/>
      <c r="LCO206" s="63"/>
      <c r="LCP206" s="2"/>
      <c r="LCQ206" s="1"/>
      <c r="LCR206" s="25"/>
      <c r="LCS206" s="5"/>
      <c r="LCT206" s="63"/>
      <c r="LCU206" s="2"/>
      <c r="LCV206" s="1"/>
      <c r="LCW206" s="25"/>
      <c r="LCX206" s="5"/>
      <c r="LCY206" s="63"/>
      <c r="LCZ206" s="2"/>
      <c r="LDA206" s="1"/>
      <c r="LDB206" s="25"/>
      <c r="LDC206" s="5"/>
      <c r="LDD206" s="63"/>
      <c r="LDE206" s="2"/>
      <c r="LDF206" s="1"/>
      <c r="LDG206" s="25"/>
      <c r="LDH206" s="5"/>
      <c r="LDI206" s="63"/>
      <c r="LDJ206" s="2"/>
      <c r="LDK206" s="1"/>
      <c r="LDL206" s="25"/>
      <c r="LDM206" s="5"/>
      <c r="LDN206" s="63"/>
      <c r="LDO206" s="2"/>
      <c r="LDP206" s="1"/>
      <c r="LDQ206" s="25"/>
      <c r="LDR206" s="5"/>
      <c r="LDS206" s="63"/>
      <c r="LDT206" s="2"/>
      <c r="LDU206" s="1"/>
      <c r="LDV206" s="25"/>
      <c r="LDW206" s="5"/>
      <c r="LDX206" s="63"/>
      <c r="LDY206" s="2"/>
      <c r="LDZ206" s="1"/>
      <c r="LEA206" s="25"/>
      <c r="LEB206" s="5"/>
      <c r="LEC206" s="63"/>
      <c r="LED206" s="2"/>
      <c r="LEE206" s="1"/>
      <c r="LEF206" s="25"/>
      <c r="LEG206" s="5"/>
      <c r="LEH206" s="63"/>
      <c r="LEI206" s="2"/>
      <c r="LEJ206" s="1"/>
      <c r="LEK206" s="25"/>
      <c r="LEL206" s="5"/>
      <c r="LEM206" s="63"/>
      <c r="LEN206" s="2"/>
      <c r="LEO206" s="1"/>
      <c r="LEP206" s="25"/>
      <c r="LEQ206" s="5"/>
      <c r="LER206" s="63"/>
      <c r="LES206" s="2"/>
      <c r="LET206" s="1"/>
      <c r="LEU206" s="25"/>
      <c r="LEV206" s="5"/>
      <c r="LEW206" s="63"/>
      <c r="LEX206" s="2"/>
      <c r="LEY206" s="1"/>
      <c r="LEZ206" s="25"/>
      <c r="LFA206" s="5"/>
      <c r="LFB206" s="63"/>
      <c r="LFC206" s="2"/>
      <c r="LFD206" s="1"/>
      <c r="LFE206" s="25"/>
      <c r="LFF206" s="5"/>
      <c r="LFG206" s="63"/>
      <c r="LFH206" s="2"/>
      <c r="LFI206" s="1"/>
      <c r="LFJ206" s="25"/>
      <c r="LFK206" s="5"/>
      <c r="LFL206" s="63"/>
      <c r="LFM206" s="2"/>
      <c r="LFN206" s="1"/>
      <c r="LFO206" s="25"/>
      <c r="LFP206" s="5"/>
      <c r="LFQ206" s="63"/>
      <c r="LFR206" s="2"/>
      <c r="LFS206" s="1"/>
      <c r="LFT206" s="25"/>
      <c r="LFU206" s="5"/>
      <c r="LFV206" s="63"/>
      <c r="LFW206" s="2"/>
      <c r="LFX206" s="1"/>
      <c r="LFY206" s="25"/>
      <c r="LFZ206" s="5"/>
      <c r="LGA206" s="63"/>
      <c r="LGB206" s="2"/>
      <c r="LGC206" s="1"/>
      <c r="LGD206" s="25"/>
      <c r="LGE206" s="5"/>
      <c r="LGF206" s="63"/>
      <c r="LGG206" s="2"/>
      <c r="LGH206" s="1"/>
      <c r="LGI206" s="25"/>
      <c r="LGJ206" s="5"/>
      <c r="LGK206" s="63"/>
      <c r="LGL206" s="2"/>
      <c r="LGM206" s="1"/>
      <c r="LGN206" s="25"/>
      <c r="LGO206" s="5"/>
      <c r="LGP206" s="63"/>
      <c r="LGQ206" s="2"/>
      <c r="LGR206" s="1"/>
      <c r="LGS206" s="25"/>
      <c r="LGT206" s="5"/>
      <c r="LGU206" s="63"/>
      <c r="LGV206" s="2"/>
      <c r="LGW206" s="1"/>
      <c r="LGX206" s="25"/>
      <c r="LGY206" s="5"/>
      <c r="LGZ206" s="63"/>
      <c r="LHA206" s="2"/>
      <c r="LHB206" s="1"/>
      <c r="LHC206" s="25"/>
      <c r="LHD206" s="5"/>
      <c r="LHE206" s="63"/>
      <c r="LHF206" s="2"/>
      <c r="LHG206" s="1"/>
      <c r="LHH206" s="25"/>
      <c r="LHI206" s="5"/>
      <c r="LHJ206" s="63"/>
      <c r="LHK206" s="2"/>
      <c r="LHL206" s="1"/>
      <c r="LHM206" s="25"/>
      <c r="LHN206" s="5"/>
      <c r="LHO206" s="63"/>
      <c r="LHP206" s="2"/>
      <c r="LHQ206" s="1"/>
      <c r="LHR206" s="25"/>
      <c r="LHS206" s="5"/>
      <c r="LHT206" s="63"/>
      <c r="LHU206" s="2"/>
      <c r="LHV206" s="1"/>
      <c r="LHW206" s="25"/>
      <c r="LHX206" s="5"/>
      <c r="LHY206" s="63"/>
      <c r="LHZ206" s="2"/>
      <c r="LIA206" s="1"/>
      <c r="LIB206" s="25"/>
      <c r="LIC206" s="5"/>
      <c r="LID206" s="63"/>
      <c r="LIE206" s="2"/>
      <c r="LIF206" s="1"/>
      <c r="LIG206" s="25"/>
      <c r="LIH206" s="5"/>
      <c r="LII206" s="63"/>
      <c r="LIJ206" s="2"/>
      <c r="LIK206" s="1"/>
      <c r="LIL206" s="25"/>
      <c r="LIM206" s="5"/>
      <c r="LIN206" s="63"/>
      <c r="LIO206" s="2"/>
      <c r="LIP206" s="1"/>
      <c r="LIQ206" s="25"/>
      <c r="LIR206" s="5"/>
      <c r="LIS206" s="63"/>
      <c r="LIT206" s="2"/>
      <c r="LIU206" s="1"/>
      <c r="LIV206" s="25"/>
      <c r="LIW206" s="5"/>
      <c r="LIX206" s="63"/>
      <c r="LIY206" s="2"/>
      <c r="LIZ206" s="1"/>
      <c r="LJA206" s="25"/>
      <c r="LJB206" s="5"/>
      <c r="LJC206" s="63"/>
      <c r="LJD206" s="2"/>
      <c r="LJE206" s="1"/>
      <c r="LJF206" s="25"/>
      <c r="LJG206" s="5"/>
      <c r="LJH206" s="63"/>
      <c r="LJI206" s="2"/>
      <c r="LJJ206" s="1"/>
      <c r="LJK206" s="25"/>
      <c r="LJL206" s="5"/>
      <c r="LJM206" s="63"/>
      <c r="LJN206" s="2"/>
      <c r="LJO206" s="1"/>
      <c r="LJP206" s="25"/>
      <c r="LJQ206" s="5"/>
      <c r="LJR206" s="63"/>
      <c r="LJS206" s="2"/>
      <c r="LJT206" s="1"/>
      <c r="LJU206" s="25"/>
      <c r="LJV206" s="5"/>
      <c r="LJW206" s="63"/>
      <c r="LJX206" s="2"/>
      <c r="LJY206" s="1"/>
      <c r="LJZ206" s="25"/>
      <c r="LKA206" s="5"/>
      <c r="LKB206" s="63"/>
      <c r="LKC206" s="2"/>
      <c r="LKD206" s="1"/>
      <c r="LKE206" s="25"/>
      <c r="LKF206" s="5"/>
      <c r="LKG206" s="63"/>
      <c r="LKH206" s="2"/>
      <c r="LKI206" s="1"/>
      <c r="LKJ206" s="25"/>
      <c r="LKK206" s="5"/>
      <c r="LKL206" s="63"/>
      <c r="LKM206" s="2"/>
      <c r="LKN206" s="1"/>
      <c r="LKO206" s="25"/>
      <c r="LKP206" s="5"/>
      <c r="LKQ206" s="63"/>
      <c r="LKR206" s="2"/>
      <c r="LKS206" s="1"/>
      <c r="LKT206" s="25"/>
      <c r="LKU206" s="5"/>
      <c r="LKV206" s="63"/>
      <c r="LKW206" s="2"/>
      <c r="LKX206" s="1"/>
      <c r="LKY206" s="25"/>
      <c r="LKZ206" s="5"/>
      <c r="LLA206" s="63"/>
      <c r="LLB206" s="2"/>
      <c r="LLC206" s="1"/>
      <c r="LLD206" s="25"/>
      <c r="LLE206" s="5"/>
      <c r="LLF206" s="63"/>
      <c r="LLG206" s="2"/>
      <c r="LLH206" s="1"/>
      <c r="LLI206" s="25"/>
      <c r="LLJ206" s="5"/>
      <c r="LLK206" s="63"/>
      <c r="LLL206" s="2"/>
      <c r="LLM206" s="1"/>
      <c r="LLN206" s="25"/>
      <c r="LLO206" s="5"/>
      <c r="LLP206" s="63"/>
      <c r="LLQ206" s="2"/>
      <c r="LLR206" s="1"/>
      <c r="LLS206" s="25"/>
      <c r="LLT206" s="5"/>
      <c r="LLU206" s="63"/>
      <c r="LLV206" s="2"/>
      <c r="LLW206" s="1"/>
      <c r="LLX206" s="25"/>
      <c r="LLY206" s="5"/>
      <c r="LLZ206" s="63"/>
      <c r="LMA206" s="2"/>
      <c r="LMB206" s="1"/>
      <c r="LMC206" s="25"/>
      <c r="LMD206" s="5"/>
      <c r="LME206" s="63"/>
      <c r="LMF206" s="2"/>
      <c r="LMG206" s="1"/>
      <c r="LMH206" s="25"/>
      <c r="LMI206" s="5"/>
      <c r="LMJ206" s="63"/>
      <c r="LMK206" s="2"/>
      <c r="LML206" s="1"/>
      <c r="LMM206" s="25"/>
      <c r="LMN206" s="5"/>
      <c r="LMO206" s="63"/>
      <c r="LMP206" s="2"/>
      <c r="LMQ206" s="1"/>
      <c r="LMR206" s="25"/>
      <c r="LMS206" s="5"/>
      <c r="LMT206" s="63"/>
      <c r="LMU206" s="2"/>
      <c r="LMV206" s="1"/>
      <c r="LMW206" s="25"/>
      <c r="LMX206" s="5"/>
      <c r="LMY206" s="63"/>
      <c r="LMZ206" s="2"/>
      <c r="LNA206" s="1"/>
      <c r="LNB206" s="25"/>
      <c r="LNC206" s="5"/>
      <c r="LND206" s="63"/>
      <c r="LNE206" s="2"/>
      <c r="LNF206" s="1"/>
      <c r="LNG206" s="25"/>
      <c r="LNH206" s="5"/>
      <c r="LNI206" s="63"/>
      <c r="LNJ206" s="2"/>
      <c r="LNK206" s="1"/>
      <c r="LNL206" s="25"/>
      <c r="LNM206" s="5"/>
      <c r="LNN206" s="63"/>
      <c r="LNO206" s="2"/>
      <c r="LNP206" s="1"/>
      <c r="LNQ206" s="25"/>
      <c r="LNR206" s="5"/>
      <c r="LNS206" s="63"/>
      <c r="LNT206" s="2"/>
      <c r="LNU206" s="1"/>
      <c r="LNV206" s="25"/>
      <c r="LNW206" s="5"/>
      <c r="LNX206" s="63"/>
      <c r="LNY206" s="2"/>
      <c r="LNZ206" s="1"/>
      <c r="LOA206" s="25"/>
      <c r="LOB206" s="5"/>
      <c r="LOC206" s="63"/>
      <c r="LOD206" s="2"/>
      <c r="LOE206" s="1"/>
      <c r="LOF206" s="25"/>
      <c r="LOG206" s="5"/>
      <c r="LOH206" s="63"/>
      <c r="LOI206" s="2"/>
      <c r="LOJ206" s="1"/>
      <c r="LOK206" s="25"/>
      <c r="LOL206" s="5"/>
      <c r="LOM206" s="63"/>
      <c r="LON206" s="2"/>
      <c r="LOO206" s="1"/>
      <c r="LOP206" s="25"/>
      <c r="LOQ206" s="5"/>
      <c r="LOR206" s="63"/>
      <c r="LOS206" s="2"/>
      <c r="LOT206" s="1"/>
      <c r="LOU206" s="25"/>
      <c r="LOV206" s="5"/>
      <c r="LOW206" s="63"/>
      <c r="LOX206" s="2"/>
      <c r="LOY206" s="1"/>
      <c r="LOZ206" s="25"/>
      <c r="LPA206" s="5"/>
      <c r="LPB206" s="63"/>
      <c r="LPC206" s="2"/>
      <c r="LPD206" s="1"/>
      <c r="LPE206" s="25"/>
      <c r="LPF206" s="5"/>
      <c r="LPG206" s="63"/>
      <c r="LPH206" s="2"/>
      <c r="LPI206" s="1"/>
      <c r="LPJ206" s="25"/>
      <c r="LPK206" s="5"/>
      <c r="LPL206" s="63"/>
      <c r="LPM206" s="2"/>
      <c r="LPN206" s="1"/>
      <c r="LPO206" s="25"/>
      <c r="LPP206" s="5"/>
      <c r="LPQ206" s="63"/>
      <c r="LPR206" s="2"/>
      <c r="LPS206" s="1"/>
      <c r="LPT206" s="25"/>
      <c r="LPU206" s="5"/>
      <c r="LPV206" s="63"/>
      <c r="LPW206" s="2"/>
      <c r="LPX206" s="1"/>
      <c r="LPY206" s="25"/>
      <c r="LPZ206" s="5"/>
      <c r="LQA206" s="63"/>
      <c r="LQB206" s="2"/>
      <c r="LQC206" s="1"/>
      <c r="LQD206" s="25"/>
      <c r="LQE206" s="5"/>
      <c r="LQF206" s="63"/>
      <c r="LQG206" s="2"/>
      <c r="LQH206" s="1"/>
      <c r="LQI206" s="25"/>
      <c r="LQJ206" s="5"/>
      <c r="LQK206" s="63"/>
      <c r="LQL206" s="2"/>
      <c r="LQM206" s="1"/>
      <c r="LQN206" s="25"/>
      <c r="LQO206" s="5"/>
      <c r="LQP206" s="63"/>
      <c r="LQQ206" s="2"/>
      <c r="LQR206" s="1"/>
      <c r="LQS206" s="25"/>
      <c r="LQT206" s="5"/>
      <c r="LQU206" s="63"/>
      <c r="LQV206" s="2"/>
      <c r="LQW206" s="1"/>
      <c r="LQX206" s="25"/>
      <c r="LQY206" s="5"/>
      <c r="LQZ206" s="63"/>
      <c r="LRA206" s="2"/>
      <c r="LRB206" s="1"/>
      <c r="LRC206" s="25"/>
      <c r="LRD206" s="5"/>
      <c r="LRE206" s="63"/>
      <c r="LRF206" s="2"/>
      <c r="LRG206" s="1"/>
      <c r="LRH206" s="25"/>
      <c r="LRI206" s="5"/>
      <c r="LRJ206" s="63"/>
      <c r="LRK206" s="2"/>
      <c r="LRL206" s="1"/>
      <c r="LRM206" s="25"/>
      <c r="LRN206" s="5"/>
      <c r="LRO206" s="63"/>
      <c r="LRP206" s="2"/>
      <c r="LRQ206" s="1"/>
      <c r="LRR206" s="25"/>
      <c r="LRS206" s="5"/>
      <c r="LRT206" s="63"/>
      <c r="LRU206" s="2"/>
      <c r="LRV206" s="1"/>
      <c r="LRW206" s="25"/>
      <c r="LRX206" s="5"/>
      <c r="LRY206" s="63"/>
      <c r="LRZ206" s="2"/>
      <c r="LSA206" s="1"/>
      <c r="LSB206" s="25"/>
      <c r="LSC206" s="5"/>
      <c r="LSD206" s="63"/>
      <c r="LSE206" s="2"/>
      <c r="LSF206" s="1"/>
      <c r="LSG206" s="25"/>
      <c r="LSH206" s="5"/>
      <c r="LSI206" s="63"/>
      <c r="LSJ206" s="2"/>
      <c r="LSK206" s="1"/>
      <c r="LSL206" s="25"/>
      <c r="LSM206" s="5"/>
      <c r="LSN206" s="63"/>
      <c r="LSO206" s="2"/>
      <c r="LSP206" s="1"/>
      <c r="LSQ206" s="25"/>
      <c r="LSR206" s="5"/>
      <c r="LSS206" s="63"/>
      <c r="LST206" s="2"/>
      <c r="LSU206" s="1"/>
      <c r="LSV206" s="25"/>
      <c r="LSW206" s="5"/>
      <c r="LSX206" s="63"/>
      <c r="LSY206" s="2"/>
      <c r="LSZ206" s="1"/>
      <c r="LTA206" s="25"/>
      <c r="LTB206" s="5"/>
      <c r="LTC206" s="63"/>
      <c r="LTD206" s="2"/>
      <c r="LTE206" s="1"/>
      <c r="LTF206" s="25"/>
      <c r="LTG206" s="5"/>
      <c r="LTH206" s="63"/>
      <c r="LTI206" s="2"/>
      <c r="LTJ206" s="1"/>
      <c r="LTK206" s="25"/>
      <c r="LTL206" s="5"/>
      <c r="LTM206" s="63"/>
      <c r="LTN206" s="2"/>
      <c r="LTO206" s="1"/>
      <c r="LTP206" s="25"/>
      <c r="LTQ206" s="5"/>
      <c r="LTR206" s="63"/>
      <c r="LTS206" s="2"/>
      <c r="LTT206" s="1"/>
      <c r="LTU206" s="25"/>
      <c r="LTV206" s="5"/>
      <c r="LTW206" s="63"/>
      <c r="LTX206" s="2"/>
      <c r="LTY206" s="1"/>
      <c r="LTZ206" s="25"/>
      <c r="LUA206" s="5"/>
      <c r="LUB206" s="63"/>
      <c r="LUC206" s="2"/>
      <c r="LUD206" s="1"/>
      <c r="LUE206" s="25"/>
      <c r="LUF206" s="5"/>
      <c r="LUG206" s="63"/>
      <c r="LUH206" s="2"/>
      <c r="LUI206" s="1"/>
      <c r="LUJ206" s="25"/>
      <c r="LUK206" s="5"/>
      <c r="LUL206" s="63"/>
      <c r="LUM206" s="2"/>
      <c r="LUN206" s="1"/>
      <c r="LUO206" s="25"/>
      <c r="LUP206" s="5"/>
      <c r="LUQ206" s="63"/>
      <c r="LUR206" s="2"/>
      <c r="LUS206" s="1"/>
      <c r="LUT206" s="25"/>
      <c r="LUU206" s="5"/>
      <c r="LUV206" s="63"/>
      <c r="LUW206" s="2"/>
      <c r="LUX206" s="1"/>
      <c r="LUY206" s="25"/>
      <c r="LUZ206" s="5"/>
      <c r="LVA206" s="63"/>
      <c r="LVB206" s="2"/>
      <c r="LVC206" s="1"/>
      <c r="LVD206" s="25"/>
      <c r="LVE206" s="5"/>
      <c r="LVF206" s="63"/>
      <c r="LVG206" s="2"/>
      <c r="LVH206" s="1"/>
      <c r="LVI206" s="25"/>
      <c r="LVJ206" s="5"/>
      <c r="LVK206" s="63"/>
      <c r="LVL206" s="2"/>
      <c r="LVM206" s="1"/>
      <c r="LVN206" s="25"/>
      <c r="LVO206" s="5"/>
      <c r="LVP206" s="63"/>
      <c r="LVQ206" s="2"/>
      <c r="LVR206" s="1"/>
      <c r="LVS206" s="25"/>
      <c r="LVT206" s="5"/>
      <c r="LVU206" s="63"/>
      <c r="LVV206" s="2"/>
      <c r="LVW206" s="1"/>
      <c r="LVX206" s="25"/>
      <c r="LVY206" s="5"/>
      <c r="LVZ206" s="63"/>
      <c r="LWA206" s="2"/>
      <c r="LWB206" s="1"/>
      <c r="LWC206" s="25"/>
      <c r="LWD206" s="5"/>
      <c r="LWE206" s="63"/>
      <c r="LWF206" s="2"/>
      <c r="LWG206" s="1"/>
      <c r="LWH206" s="25"/>
      <c r="LWI206" s="5"/>
      <c r="LWJ206" s="63"/>
      <c r="LWK206" s="2"/>
      <c r="LWL206" s="1"/>
      <c r="LWM206" s="25"/>
      <c r="LWN206" s="5"/>
      <c r="LWO206" s="63"/>
      <c r="LWP206" s="2"/>
      <c r="LWQ206" s="1"/>
      <c r="LWR206" s="25"/>
      <c r="LWS206" s="5"/>
      <c r="LWT206" s="63"/>
      <c r="LWU206" s="2"/>
      <c r="LWV206" s="1"/>
      <c r="LWW206" s="25"/>
      <c r="LWX206" s="5"/>
      <c r="LWY206" s="63"/>
      <c r="LWZ206" s="2"/>
      <c r="LXA206" s="1"/>
      <c r="LXB206" s="25"/>
      <c r="LXC206" s="5"/>
      <c r="LXD206" s="63"/>
      <c r="LXE206" s="2"/>
      <c r="LXF206" s="1"/>
      <c r="LXG206" s="25"/>
      <c r="LXH206" s="5"/>
      <c r="LXI206" s="63"/>
      <c r="LXJ206" s="2"/>
      <c r="LXK206" s="1"/>
      <c r="LXL206" s="25"/>
      <c r="LXM206" s="5"/>
      <c r="LXN206" s="63"/>
      <c r="LXO206" s="2"/>
      <c r="LXP206" s="1"/>
      <c r="LXQ206" s="25"/>
      <c r="LXR206" s="5"/>
      <c r="LXS206" s="63"/>
      <c r="LXT206" s="2"/>
      <c r="LXU206" s="1"/>
      <c r="LXV206" s="25"/>
      <c r="LXW206" s="5"/>
      <c r="LXX206" s="63"/>
      <c r="LXY206" s="2"/>
      <c r="LXZ206" s="1"/>
      <c r="LYA206" s="25"/>
      <c r="LYB206" s="5"/>
      <c r="LYC206" s="63"/>
      <c r="LYD206" s="2"/>
      <c r="LYE206" s="1"/>
      <c r="LYF206" s="25"/>
      <c r="LYG206" s="5"/>
      <c r="LYH206" s="63"/>
      <c r="LYI206" s="2"/>
      <c r="LYJ206" s="1"/>
      <c r="LYK206" s="25"/>
      <c r="LYL206" s="5"/>
      <c r="LYM206" s="63"/>
      <c r="LYN206" s="2"/>
      <c r="LYO206" s="1"/>
      <c r="LYP206" s="25"/>
      <c r="LYQ206" s="5"/>
      <c r="LYR206" s="63"/>
      <c r="LYS206" s="2"/>
      <c r="LYT206" s="1"/>
      <c r="LYU206" s="25"/>
      <c r="LYV206" s="5"/>
      <c r="LYW206" s="63"/>
      <c r="LYX206" s="2"/>
      <c r="LYY206" s="1"/>
      <c r="LYZ206" s="25"/>
      <c r="LZA206" s="5"/>
      <c r="LZB206" s="63"/>
      <c r="LZC206" s="2"/>
      <c r="LZD206" s="1"/>
      <c r="LZE206" s="25"/>
      <c r="LZF206" s="5"/>
      <c r="LZG206" s="63"/>
      <c r="LZH206" s="2"/>
      <c r="LZI206" s="1"/>
      <c r="LZJ206" s="25"/>
      <c r="LZK206" s="5"/>
      <c r="LZL206" s="63"/>
      <c r="LZM206" s="2"/>
      <c r="LZN206" s="1"/>
      <c r="LZO206" s="25"/>
      <c r="LZP206" s="5"/>
      <c r="LZQ206" s="63"/>
      <c r="LZR206" s="2"/>
      <c r="LZS206" s="1"/>
      <c r="LZT206" s="25"/>
      <c r="LZU206" s="5"/>
      <c r="LZV206" s="63"/>
      <c r="LZW206" s="2"/>
      <c r="LZX206" s="1"/>
      <c r="LZY206" s="25"/>
      <c r="LZZ206" s="5"/>
      <c r="MAA206" s="63"/>
      <c r="MAB206" s="2"/>
      <c r="MAC206" s="1"/>
      <c r="MAD206" s="25"/>
      <c r="MAE206" s="5"/>
      <c r="MAF206" s="63"/>
      <c r="MAG206" s="2"/>
      <c r="MAH206" s="1"/>
      <c r="MAI206" s="25"/>
      <c r="MAJ206" s="5"/>
      <c r="MAK206" s="63"/>
      <c r="MAL206" s="2"/>
      <c r="MAM206" s="1"/>
      <c r="MAN206" s="25"/>
      <c r="MAO206" s="5"/>
      <c r="MAP206" s="63"/>
      <c r="MAQ206" s="2"/>
      <c r="MAR206" s="1"/>
      <c r="MAS206" s="25"/>
      <c r="MAT206" s="5"/>
      <c r="MAU206" s="63"/>
      <c r="MAV206" s="2"/>
      <c r="MAW206" s="1"/>
      <c r="MAX206" s="25"/>
      <c r="MAY206" s="5"/>
      <c r="MAZ206" s="63"/>
      <c r="MBA206" s="2"/>
      <c r="MBB206" s="1"/>
      <c r="MBC206" s="25"/>
      <c r="MBD206" s="5"/>
      <c r="MBE206" s="63"/>
      <c r="MBF206" s="2"/>
      <c r="MBG206" s="1"/>
      <c r="MBH206" s="25"/>
      <c r="MBI206" s="5"/>
      <c r="MBJ206" s="63"/>
      <c r="MBK206" s="2"/>
      <c r="MBL206" s="1"/>
      <c r="MBM206" s="25"/>
      <c r="MBN206" s="5"/>
      <c r="MBO206" s="63"/>
      <c r="MBP206" s="2"/>
      <c r="MBQ206" s="1"/>
      <c r="MBR206" s="25"/>
      <c r="MBS206" s="5"/>
      <c r="MBT206" s="63"/>
      <c r="MBU206" s="2"/>
      <c r="MBV206" s="1"/>
      <c r="MBW206" s="25"/>
      <c r="MBX206" s="5"/>
      <c r="MBY206" s="63"/>
      <c r="MBZ206" s="2"/>
      <c r="MCA206" s="1"/>
      <c r="MCB206" s="25"/>
      <c r="MCC206" s="5"/>
      <c r="MCD206" s="63"/>
      <c r="MCE206" s="2"/>
      <c r="MCF206" s="1"/>
      <c r="MCG206" s="25"/>
      <c r="MCH206" s="5"/>
      <c r="MCI206" s="63"/>
      <c r="MCJ206" s="2"/>
      <c r="MCK206" s="1"/>
      <c r="MCL206" s="25"/>
      <c r="MCM206" s="5"/>
      <c r="MCN206" s="63"/>
      <c r="MCO206" s="2"/>
      <c r="MCP206" s="1"/>
      <c r="MCQ206" s="25"/>
      <c r="MCR206" s="5"/>
      <c r="MCS206" s="63"/>
      <c r="MCT206" s="2"/>
      <c r="MCU206" s="1"/>
      <c r="MCV206" s="25"/>
      <c r="MCW206" s="5"/>
      <c r="MCX206" s="63"/>
      <c r="MCY206" s="2"/>
      <c r="MCZ206" s="1"/>
      <c r="MDA206" s="25"/>
      <c r="MDB206" s="5"/>
      <c r="MDC206" s="63"/>
      <c r="MDD206" s="2"/>
      <c r="MDE206" s="1"/>
      <c r="MDF206" s="25"/>
      <c r="MDG206" s="5"/>
      <c r="MDH206" s="63"/>
      <c r="MDI206" s="2"/>
      <c r="MDJ206" s="1"/>
      <c r="MDK206" s="25"/>
      <c r="MDL206" s="5"/>
      <c r="MDM206" s="63"/>
      <c r="MDN206" s="2"/>
      <c r="MDO206" s="1"/>
      <c r="MDP206" s="25"/>
      <c r="MDQ206" s="5"/>
      <c r="MDR206" s="63"/>
      <c r="MDS206" s="2"/>
      <c r="MDT206" s="1"/>
      <c r="MDU206" s="25"/>
      <c r="MDV206" s="5"/>
      <c r="MDW206" s="63"/>
      <c r="MDX206" s="2"/>
      <c r="MDY206" s="1"/>
      <c r="MDZ206" s="25"/>
      <c r="MEA206" s="5"/>
      <c r="MEB206" s="63"/>
      <c r="MEC206" s="2"/>
      <c r="MED206" s="1"/>
      <c r="MEE206" s="25"/>
      <c r="MEF206" s="5"/>
      <c r="MEG206" s="63"/>
      <c r="MEH206" s="2"/>
      <c r="MEI206" s="1"/>
      <c r="MEJ206" s="25"/>
      <c r="MEK206" s="5"/>
      <c r="MEL206" s="63"/>
      <c r="MEM206" s="2"/>
      <c r="MEN206" s="1"/>
      <c r="MEO206" s="25"/>
      <c r="MEP206" s="5"/>
      <c r="MEQ206" s="63"/>
      <c r="MER206" s="2"/>
      <c r="MES206" s="1"/>
      <c r="MET206" s="25"/>
      <c r="MEU206" s="5"/>
      <c r="MEV206" s="63"/>
      <c r="MEW206" s="2"/>
      <c r="MEX206" s="1"/>
      <c r="MEY206" s="25"/>
      <c r="MEZ206" s="5"/>
      <c r="MFA206" s="63"/>
      <c r="MFB206" s="2"/>
      <c r="MFC206" s="1"/>
      <c r="MFD206" s="25"/>
      <c r="MFE206" s="5"/>
      <c r="MFF206" s="63"/>
      <c r="MFG206" s="2"/>
      <c r="MFH206" s="1"/>
      <c r="MFI206" s="25"/>
      <c r="MFJ206" s="5"/>
      <c r="MFK206" s="63"/>
      <c r="MFL206" s="2"/>
      <c r="MFM206" s="1"/>
      <c r="MFN206" s="25"/>
      <c r="MFO206" s="5"/>
      <c r="MFP206" s="63"/>
      <c r="MFQ206" s="2"/>
      <c r="MFR206" s="1"/>
      <c r="MFS206" s="25"/>
      <c r="MFT206" s="5"/>
      <c r="MFU206" s="63"/>
      <c r="MFV206" s="2"/>
      <c r="MFW206" s="1"/>
      <c r="MFX206" s="25"/>
      <c r="MFY206" s="5"/>
      <c r="MFZ206" s="63"/>
      <c r="MGA206" s="2"/>
      <c r="MGB206" s="1"/>
      <c r="MGC206" s="25"/>
      <c r="MGD206" s="5"/>
      <c r="MGE206" s="63"/>
      <c r="MGF206" s="2"/>
      <c r="MGG206" s="1"/>
      <c r="MGH206" s="25"/>
      <c r="MGI206" s="5"/>
      <c r="MGJ206" s="63"/>
      <c r="MGK206" s="2"/>
      <c r="MGL206" s="1"/>
      <c r="MGM206" s="25"/>
      <c r="MGN206" s="5"/>
      <c r="MGO206" s="63"/>
      <c r="MGP206" s="2"/>
      <c r="MGQ206" s="1"/>
      <c r="MGR206" s="25"/>
      <c r="MGS206" s="5"/>
      <c r="MGT206" s="63"/>
      <c r="MGU206" s="2"/>
      <c r="MGV206" s="1"/>
      <c r="MGW206" s="25"/>
      <c r="MGX206" s="5"/>
      <c r="MGY206" s="63"/>
      <c r="MGZ206" s="2"/>
      <c r="MHA206" s="1"/>
      <c r="MHB206" s="25"/>
      <c r="MHC206" s="5"/>
      <c r="MHD206" s="63"/>
      <c r="MHE206" s="2"/>
      <c r="MHF206" s="1"/>
      <c r="MHG206" s="25"/>
      <c r="MHH206" s="5"/>
      <c r="MHI206" s="63"/>
      <c r="MHJ206" s="2"/>
      <c r="MHK206" s="1"/>
      <c r="MHL206" s="25"/>
      <c r="MHM206" s="5"/>
      <c r="MHN206" s="63"/>
      <c r="MHO206" s="2"/>
      <c r="MHP206" s="1"/>
      <c r="MHQ206" s="25"/>
      <c r="MHR206" s="5"/>
      <c r="MHS206" s="63"/>
      <c r="MHT206" s="2"/>
      <c r="MHU206" s="1"/>
      <c r="MHV206" s="25"/>
      <c r="MHW206" s="5"/>
      <c r="MHX206" s="63"/>
      <c r="MHY206" s="2"/>
      <c r="MHZ206" s="1"/>
      <c r="MIA206" s="25"/>
      <c r="MIB206" s="5"/>
      <c r="MIC206" s="63"/>
      <c r="MID206" s="2"/>
      <c r="MIE206" s="1"/>
      <c r="MIF206" s="25"/>
      <c r="MIG206" s="5"/>
      <c r="MIH206" s="63"/>
      <c r="MII206" s="2"/>
      <c r="MIJ206" s="1"/>
      <c r="MIK206" s="25"/>
      <c r="MIL206" s="5"/>
      <c r="MIM206" s="63"/>
      <c r="MIN206" s="2"/>
      <c r="MIO206" s="1"/>
      <c r="MIP206" s="25"/>
      <c r="MIQ206" s="5"/>
      <c r="MIR206" s="63"/>
      <c r="MIS206" s="2"/>
      <c r="MIT206" s="1"/>
      <c r="MIU206" s="25"/>
      <c r="MIV206" s="5"/>
      <c r="MIW206" s="63"/>
      <c r="MIX206" s="2"/>
      <c r="MIY206" s="1"/>
      <c r="MIZ206" s="25"/>
      <c r="MJA206" s="5"/>
      <c r="MJB206" s="63"/>
      <c r="MJC206" s="2"/>
      <c r="MJD206" s="1"/>
      <c r="MJE206" s="25"/>
      <c r="MJF206" s="5"/>
      <c r="MJG206" s="63"/>
      <c r="MJH206" s="2"/>
      <c r="MJI206" s="1"/>
      <c r="MJJ206" s="25"/>
      <c r="MJK206" s="5"/>
      <c r="MJL206" s="63"/>
      <c r="MJM206" s="2"/>
      <c r="MJN206" s="1"/>
      <c r="MJO206" s="25"/>
      <c r="MJP206" s="5"/>
      <c r="MJQ206" s="63"/>
      <c r="MJR206" s="2"/>
      <c r="MJS206" s="1"/>
      <c r="MJT206" s="25"/>
      <c r="MJU206" s="5"/>
      <c r="MJV206" s="63"/>
      <c r="MJW206" s="2"/>
      <c r="MJX206" s="1"/>
      <c r="MJY206" s="25"/>
      <c r="MJZ206" s="5"/>
      <c r="MKA206" s="63"/>
      <c r="MKB206" s="2"/>
      <c r="MKC206" s="1"/>
      <c r="MKD206" s="25"/>
      <c r="MKE206" s="5"/>
      <c r="MKF206" s="63"/>
      <c r="MKG206" s="2"/>
      <c r="MKH206" s="1"/>
      <c r="MKI206" s="25"/>
      <c r="MKJ206" s="5"/>
      <c r="MKK206" s="63"/>
      <c r="MKL206" s="2"/>
      <c r="MKM206" s="1"/>
      <c r="MKN206" s="25"/>
      <c r="MKO206" s="5"/>
      <c r="MKP206" s="63"/>
      <c r="MKQ206" s="2"/>
      <c r="MKR206" s="1"/>
      <c r="MKS206" s="25"/>
      <c r="MKT206" s="5"/>
      <c r="MKU206" s="63"/>
      <c r="MKV206" s="2"/>
      <c r="MKW206" s="1"/>
      <c r="MKX206" s="25"/>
      <c r="MKY206" s="5"/>
      <c r="MKZ206" s="63"/>
      <c r="MLA206" s="2"/>
      <c r="MLB206" s="1"/>
      <c r="MLC206" s="25"/>
      <c r="MLD206" s="5"/>
      <c r="MLE206" s="63"/>
      <c r="MLF206" s="2"/>
      <c r="MLG206" s="1"/>
      <c r="MLH206" s="25"/>
      <c r="MLI206" s="5"/>
      <c r="MLJ206" s="63"/>
      <c r="MLK206" s="2"/>
      <c r="MLL206" s="1"/>
      <c r="MLM206" s="25"/>
      <c r="MLN206" s="5"/>
      <c r="MLO206" s="63"/>
      <c r="MLP206" s="2"/>
      <c r="MLQ206" s="1"/>
      <c r="MLR206" s="25"/>
      <c r="MLS206" s="5"/>
      <c r="MLT206" s="63"/>
      <c r="MLU206" s="2"/>
      <c r="MLV206" s="1"/>
      <c r="MLW206" s="25"/>
      <c r="MLX206" s="5"/>
      <c r="MLY206" s="63"/>
      <c r="MLZ206" s="2"/>
      <c r="MMA206" s="1"/>
      <c r="MMB206" s="25"/>
      <c r="MMC206" s="5"/>
      <c r="MMD206" s="63"/>
      <c r="MME206" s="2"/>
      <c r="MMF206" s="1"/>
      <c r="MMG206" s="25"/>
      <c r="MMH206" s="5"/>
      <c r="MMI206" s="63"/>
      <c r="MMJ206" s="2"/>
      <c r="MMK206" s="1"/>
      <c r="MML206" s="25"/>
      <c r="MMM206" s="5"/>
      <c r="MMN206" s="63"/>
      <c r="MMO206" s="2"/>
      <c r="MMP206" s="1"/>
      <c r="MMQ206" s="25"/>
      <c r="MMR206" s="5"/>
      <c r="MMS206" s="63"/>
      <c r="MMT206" s="2"/>
      <c r="MMU206" s="1"/>
      <c r="MMV206" s="25"/>
      <c r="MMW206" s="5"/>
      <c r="MMX206" s="63"/>
      <c r="MMY206" s="2"/>
      <c r="MMZ206" s="1"/>
      <c r="MNA206" s="25"/>
      <c r="MNB206" s="5"/>
      <c r="MNC206" s="63"/>
      <c r="MND206" s="2"/>
      <c r="MNE206" s="1"/>
      <c r="MNF206" s="25"/>
      <c r="MNG206" s="5"/>
      <c r="MNH206" s="63"/>
      <c r="MNI206" s="2"/>
      <c r="MNJ206" s="1"/>
      <c r="MNK206" s="25"/>
      <c r="MNL206" s="5"/>
      <c r="MNM206" s="63"/>
      <c r="MNN206" s="2"/>
      <c r="MNO206" s="1"/>
      <c r="MNP206" s="25"/>
      <c r="MNQ206" s="5"/>
      <c r="MNR206" s="63"/>
      <c r="MNS206" s="2"/>
      <c r="MNT206" s="1"/>
      <c r="MNU206" s="25"/>
      <c r="MNV206" s="5"/>
      <c r="MNW206" s="63"/>
      <c r="MNX206" s="2"/>
      <c r="MNY206" s="1"/>
      <c r="MNZ206" s="25"/>
      <c r="MOA206" s="5"/>
      <c r="MOB206" s="63"/>
      <c r="MOC206" s="2"/>
      <c r="MOD206" s="1"/>
      <c r="MOE206" s="25"/>
      <c r="MOF206" s="5"/>
      <c r="MOG206" s="63"/>
      <c r="MOH206" s="2"/>
      <c r="MOI206" s="1"/>
      <c r="MOJ206" s="25"/>
      <c r="MOK206" s="5"/>
      <c r="MOL206" s="63"/>
      <c r="MOM206" s="2"/>
      <c r="MON206" s="1"/>
      <c r="MOO206" s="25"/>
      <c r="MOP206" s="5"/>
      <c r="MOQ206" s="63"/>
      <c r="MOR206" s="2"/>
      <c r="MOS206" s="1"/>
      <c r="MOT206" s="25"/>
      <c r="MOU206" s="5"/>
      <c r="MOV206" s="63"/>
      <c r="MOW206" s="2"/>
      <c r="MOX206" s="1"/>
      <c r="MOY206" s="25"/>
      <c r="MOZ206" s="5"/>
      <c r="MPA206" s="63"/>
      <c r="MPB206" s="2"/>
      <c r="MPC206" s="1"/>
      <c r="MPD206" s="25"/>
      <c r="MPE206" s="5"/>
      <c r="MPF206" s="63"/>
      <c r="MPG206" s="2"/>
      <c r="MPH206" s="1"/>
      <c r="MPI206" s="25"/>
      <c r="MPJ206" s="5"/>
      <c r="MPK206" s="63"/>
      <c r="MPL206" s="2"/>
      <c r="MPM206" s="1"/>
      <c r="MPN206" s="25"/>
      <c r="MPO206" s="5"/>
      <c r="MPP206" s="63"/>
      <c r="MPQ206" s="2"/>
      <c r="MPR206" s="1"/>
      <c r="MPS206" s="25"/>
      <c r="MPT206" s="5"/>
      <c r="MPU206" s="63"/>
      <c r="MPV206" s="2"/>
      <c r="MPW206" s="1"/>
      <c r="MPX206" s="25"/>
      <c r="MPY206" s="5"/>
      <c r="MPZ206" s="63"/>
      <c r="MQA206" s="2"/>
      <c r="MQB206" s="1"/>
      <c r="MQC206" s="25"/>
      <c r="MQD206" s="5"/>
      <c r="MQE206" s="63"/>
      <c r="MQF206" s="2"/>
      <c r="MQG206" s="1"/>
      <c r="MQH206" s="25"/>
      <c r="MQI206" s="5"/>
      <c r="MQJ206" s="63"/>
      <c r="MQK206" s="2"/>
      <c r="MQL206" s="1"/>
      <c r="MQM206" s="25"/>
      <c r="MQN206" s="5"/>
      <c r="MQO206" s="63"/>
      <c r="MQP206" s="2"/>
      <c r="MQQ206" s="1"/>
      <c r="MQR206" s="25"/>
      <c r="MQS206" s="5"/>
      <c r="MQT206" s="63"/>
      <c r="MQU206" s="2"/>
      <c r="MQV206" s="1"/>
      <c r="MQW206" s="25"/>
      <c r="MQX206" s="5"/>
      <c r="MQY206" s="63"/>
      <c r="MQZ206" s="2"/>
      <c r="MRA206" s="1"/>
      <c r="MRB206" s="25"/>
      <c r="MRC206" s="5"/>
      <c r="MRD206" s="63"/>
      <c r="MRE206" s="2"/>
      <c r="MRF206" s="1"/>
      <c r="MRG206" s="25"/>
      <c r="MRH206" s="5"/>
      <c r="MRI206" s="63"/>
      <c r="MRJ206" s="2"/>
      <c r="MRK206" s="1"/>
      <c r="MRL206" s="25"/>
      <c r="MRM206" s="5"/>
      <c r="MRN206" s="63"/>
      <c r="MRO206" s="2"/>
      <c r="MRP206" s="1"/>
      <c r="MRQ206" s="25"/>
      <c r="MRR206" s="5"/>
      <c r="MRS206" s="63"/>
      <c r="MRT206" s="2"/>
      <c r="MRU206" s="1"/>
      <c r="MRV206" s="25"/>
      <c r="MRW206" s="5"/>
      <c r="MRX206" s="63"/>
      <c r="MRY206" s="2"/>
      <c r="MRZ206" s="1"/>
      <c r="MSA206" s="25"/>
      <c r="MSB206" s="5"/>
      <c r="MSC206" s="63"/>
      <c r="MSD206" s="2"/>
      <c r="MSE206" s="1"/>
      <c r="MSF206" s="25"/>
      <c r="MSG206" s="5"/>
      <c r="MSH206" s="63"/>
      <c r="MSI206" s="2"/>
      <c r="MSJ206" s="1"/>
      <c r="MSK206" s="25"/>
      <c r="MSL206" s="5"/>
      <c r="MSM206" s="63"/>
      <c r="MSN206" s="2"/>
      <c r="MSO206" s="1"/>
      <c r="MSP206" s="25"/>
      <c r="MSQ206" s="5"/>
      <c r="MSR206" s="63"/>
      <c r="MSS206" s="2"/>
      <c r="MST206" s="1"/>
      <c r="MSU206" s="25"/>
      <c r="MSV206" s="5"/>
      <c r="MSW206" s="63"/>
      <c r="MSX206" s="2"/>
      <c r="MSY206" s="1"/>
      <c r="MSZ206" s="25"/>
      <c r="MTA206" s="5"/>
      <c r="MTB206" s="63"/>
      <c r="MTC206" s="2"/>
      <c r="MTD206" s="1"/>
      <c r="MTE206" s="25"/>
      <c r="MTF206" s="5"/>
      <c r="MTG206" s="63"/>
      <c r="MTH206" s="2"/>
      <c r="MTI206" s="1"/>
      <c r="MTJ206" s="25"/>
      <c r="MTK206" s="5"/>
      <c r="MTL206" s="63"/>
      <c r="MTM206" s="2"/>
      <c r="MTN206" s="1"/>
      <c r="MTO206" s="25"/>
      <c r="MTP206" s="5"/>
      <c r="MTQ206" s="63"/>
      <c r="MTR206" s="2"/>
      <c r="MTS206" s="1"/>
      <c r="MTT206" s="25"/>
      <c r="MTU206" s="5"/>
      <c r="MTV206" s="63"/>
      <c r="MTW206" s="2"/>
      <c r="MTX206" s="1"/>
      <c r="MTY206" s="25"/>
      <c r="MTZ206" s="5"/>
      <c r="MUA206" s="63"/>
      <c r="MUB206" s="2"/>
      <c r="MUC206" s="1"/>
      <c r="MUD206" s="25"/>
      <c r="MUE206" s="5"/>
      <c r="MUF206" s="63"/>
      <c r="MUG206" s="2"/>
      <c r="MUH206" s="1"/>
      <c r="MUI206" s="25"/>
      <c r="MUJ206" s="5"/>
      <c r="MUK206" s="63"/>
      <c r="MUL206" s="2"/>
      <c r="MUM206" s="1"/>
      <c r="MUN206" s="25"/>
      <c r="MUO206" s="5"/>
      <c r="MUP206" s="63"/>
      <c r="MUQ206" s="2"/>
      <c r="MUR206" s="1"/>
      <c r="MUS206" s="25"/>
      <c r="MUT206" s="5"/>
      <c r="MUU206" s="63"/>
      <c r="MUV206" s="2"/>
      <c r="MUW206" s="1"/>
      <c r="MUX206" s="25"/>
      <c r="MUY206" s="5"/>
      <c r="MUZ206" s="63"/>
      <c r="MVA206" s="2"/>
      <c r="MVB206" s="1"/>
      <c r="MVC206" s="25"/>
      <c r="MVD206" s="5"/>
      <c r="MVE206" s="63"/>
      <c r="MVF206" s="2"/>
      <c r="MVG206" s="1"/>
      <c r="MVH206" s="25"/>
      <c r="MVI206" s="5"/>
      <c r="MVJ206" s="63"/>
      <c r="MVK206" s="2"/>
      <c r="MVL206" s="1"/>
      <c r="MVM206" s="25"/>
      <c r="MVN206" s="5"/>
      <c r="MVO206" s="63"/>
      <c r="MVP206" s="2"/>
      <c r="MVQ206" s="1"/>
      <c r="MVR206" s="25"/>
      <c r="MVS206" s="5"/>
      <c r="MVT206" s="63"/>
      <c r="MVU206" s="2"/>
      <c r="MVV206" s="1"/>
      <c r="MVW206" s="25"/>
      <c r="MVX206" s="5"/>
      <c r="MVY206" s="63"/>
      <c r="MVZ206" s="2"/>
      <c r="MWA206" s="1"/>
      <c r="MWB206" s="25"/>
      <c r="MWC206" s="5"/>
      <c r="MWD206" s="63"/>
      <c r="MWE206" s="2"/>
      <c r="MWF206" s="1"/>
      <c r="MWG206" s="25"/>
      <c r="MWH206" s="5"/>
      <c r="MWI206" s="63"/>
      <c r="MWJ206" s="2"/>
      <c r="MWK206" s="1"/>
      <c r="MWL206" s="25"/>
      <c r="MWM206" s="5"/>
      <c r="MWN206" s="63"/>
      <c r="MWO206" s="2"/>
      <c r="MWP206" s="1"/>
      <c r="MWQ206" s="25"/>
      <c r="MWR206" s="5"/>
      <c r="MWS206" s="63"/>
      <c r="MWT206" s="2"/>
      <c r="MWU206" s="1"/>
      <c r="MWV206" s="25"/>
      <c r="MWW206" s="5"/>
      <c r="MWX206" s="63"/>
      <c r="MWY206" s="2"/>
      <c r="MWZ206" s="1"/>
      <c r="MXA206" s="25"/>
      <c r="MXB206" s="5"/>
      <c r="MXC206" s="63"/>
      <c r="MXD206" s="2"/>
      <c r="MXE206" s="1"/>
      <c r="MXF206" s="25"/>
      <c r="MXG206" s="5"/>
      <c r="MXH206" s="63"/>
      <c r="MXI206" s="2"/>
      <c r="MXJ206" s="1"/>
      <c r="MXK206" s="25"/>
      <c r="MXL206" s="5"/>
      <c r="MXM206" s="63"/>
      <c r="MXN206" s="2"/>
      <c r="MXO206" s="1"/>
      <c r="MXP206" s="25"/>
      <c r="MXQ206" s="5"/>
      <c r="MXR206" s="63"/>
      <c r="MXS206" s="2"/>
      <c r="MXT206" s="1"/>
      <c r="MXU206" s="25"/>
      <c r="MXV206" s="5"/>
      <c r="MXW206" s="63"/>
      <c r="MXX206" s="2"/>
      <c r="MXY206" s="1"/>
      <c r="MXZ206" s="25"/>
      <c r="MYA206" s="5"/>
      <c r="MYB206" s="63"/>
      <c r="MYC206" s="2"/>
      <c r="MYD206" s="1"/>
      <c r="MYE206" s="25"/>
      <c r="MYF206" s="5"/>
      <c r="MYG206" s="63"/>
      <c r="MYH206" s="2"/>
      <c r="MYI206" s="1"/>
      <c r="MYJ206" s="25"/>
      <c r="MYK206" s="5"/>
      <c r="MYL206" s="63"/>
      <c r="MYM206" s="2"/>
      <c r="MYN206" s="1"/>
      <c r="MYO206" s="25"/>
      <c r="MYP206" s="5"/>
      <c r="MYQ206" s="63"/>
      <c r="MYR206" s="2"/>
      <c r="MYS206" s="1"/>
      <c r="MYT206" s="25"/>
      <c r="MYU206" s="5"/>
      <c r="MYV206" s="63"/>
      <c r="MYW206" s="2"/>
      <c r="MYX206" s="1"/>
      <c r="MYY206" s="25"/>
      <c r="MYZ206" s="5"/>
      <c r="MZA206" s="63"/>
      <c r="MZB206" s="2"/>
      <c r="MZC206" s="1"/>
      <c r="MZD206" s="25"/>
      <c r="MZE206" s="5"/>
      <c r="MZF206" s="63"/>
      <c r="MZG206" s="2"/>
      <c r="MZH206" s="1"/>
      <c r="MZI206" s="25"/>
      <c r="MZJ206" s="5"/>
      <c r="MZK206" s="63"/>
      <c r="MZL206" s="2"/>
      <c r="MZM206" s="1"/>
      <c r="MZN206" s="25"/>
      <c r="MZO206" s="5"/>
      <c r="MZP206" s="63"/>
      <c r="MZQ206" s="2"/>
      <c r="MZR206" s="1"/>
      <c r="MZS206" s="25"/>
      <c r="MZT206" s="5"/>
      <c r="MZU206" s="63"/>
      <c r="MZV206" s="2"/>
      <c r="MZW206" s="1"/>
      <c r="MZX206" s="25"/>
      <c r="MZY206" s="5"/>
      <c r="MZZ206" s="63"/>
      <c r="NAA206" s="2"/>
      <c r="NAB206" s="1"/>
      <c r="NAC206" s="25"/>
      <c r="NAD206" s="5"/>
      <c r="NAE206" s="63"/>
      <c r="NAF206" s="2"/>
      <c r="NAG206" s="1"/>
      <c r="NAH206" s="25"/>
      <c r="NAI206" s="5"/>
      <c r="NAJ206" s="63"/>
      <c r="NAK206" s="2"/>
      <c r="NAL206" s="1"/>
      <c r="NAM206" s="25"/>
      <c r="NAN206" s="5"/>
      <c r="NAO206" s="63"/>
      <c r="NAP206" s="2"/>
      <c r="NAQ206" s="1"/>
      <c r="NAR206" s="25"/>
      <c r="NAS206" s="5"/>
      <c r="NAT206" s="63"/>
      <c r="NAU206" s="2"/>
      <c r="NAV206" s="1"/>
      <c r="NAW206" s="25"/>
      <c r="NAX206" s="5"/>
      <c r="NAY206" s="63"/>
      <c r="NAZ206" s="2"/>
      <c r="NBA206" s="1"/>
      <c r="NBB206" s="25"/>
      <c r="NBC206" s="5"/>
      <c r="NBD206" s="63"/>
      <c r="NBE206" s="2"/>
      <c r="NBF206" s="1"/>
      <c r="NBG206" s="25"/>
      <c r="NBH206" s="5"/>
      <c r="NBI206" s="63"/>
      <c r="NBJ206" s="2"/>
      <c r="NBK206" s="1"/>
      <c r="NBL206" s="25"/>
      <c r="NBM206" s="5"/>
      <c r="NBN206" s="63"/>
      <c r="NBO206" s="2"/>
      <c r="NBP206" s="1"/>
      <c r="NBQ206" s="25"/>
      <c r="NBR206" s="5"/>
      <c r="NBS206" s="63"/>
      <c r="NBT206" s="2"/>
      <c r="NBU206" s="1"/>
      <c r="NBV206" s="25"/>
      <c r="NBW206" s="5"/>
      <c r="NBX206" s="63"/>
      <c r="NBY206" s="2"/>
      <c r="NBZ206" s="1"/>
      <c r="NCA206" s="25"/>
      <c r="NCB206" s="5"/>
      <c r="NCC206" s="63"/>
      <c r="NCD206" s="2"/>
      <c r="NCE206" s="1"/>
      <c r="NCF206" s="25"/>
      <c r="NCG206" s="5"/>
      <c r="NCH206" s="63"/>
      <c r="NCI206" s="2"/>
      <c r="NCJ206" s="1"/>
      <c r="NCK206" s="25"/>
      <c r="NCL206" s="5"/>
      <c r="NCM206" s="63"/>
      <c r="NCN206" s="2"/>
      <c r="NCO206" s="1"/>
      <c r="NCP206" s="25"/>
      <c r="NCQ206" s="5"/>
      <c r="NCR206" s="63"/>
      <c r="NCS206" s="2"/>
      <c r="NCT206" s="1"/>
      <c r="NCU206" s="25"/>
      <c r="NCV206" s="5"/>
      <c r="NCW206" s="63"/>
      <c r="NCX206" s="2"/>
      <c r="NCY206" s="1"/>
      <c r="NCZ206" s="25"/>
      <c r="NDA206" s="5"/>
      <c r="NDB206" s="63"/>
      <c r="NDC206" s="2"/>
      <c r="NDD206" s="1"/>
      <c r="NDE206" s="25"/>
      <c r="NDF206" s="5"/>
      <c r="NDG206" s="63"/>
      <c r="NDH206" s="2"/>
      <c r="NDI206" s="1"/>
      <c r="NDJ206" s="25"/>
      <c r="NDK206" s="5"/>
      <c r="NDL206" s="63"/>
      <c r="NDM206" s="2"/>
      <c r="NDN206" s="1"/>
      <c r="NDO206" s="25"/>
      <c r="NDP206" s="5"/>
      <c r="NDQ206" s="63"/>
      <c r="NDR206" s="2"/>
      <c r="NDS206" s="1"/>
      <c r="NDT206" s="25"/>
      <c r="NDU206" s="5"/>
      <c r="NDV206" s="63"/>
      <c r="NDW206" s="2"/>
      <c r="NDX206" s="1"/>
      <c r="NDY206" s="25"/>
      <c r="NDZ206" s="5"/>
      <c r="NEA206" s="63"/>
      <c r="NEB206" s="2"/>
      <c r="NEC206" s="1"/>
      <c r="NED206" s="25"/>
      <c r="NEE206" s="5"/>
      <c r="NEF206" s="63"/>
      <c r="NEG206" s="2"/>
      <c r="NEH206" s="1"/>
      <c r="NEI206" s="25"/>
      <c r="NEJ206" s="5"/>
      <c r="NEK206" s="63"/>
      <c r="NEL206" s="2"/>
      <c r="NEM206" s="1"/>
      <c r="NEN206" s="25"/>
      <c r="NEO206" s="5"/>
      <c r="NEP206" s="63"/>
      <c r="NEQ206" s="2"/>
      <c r="NER206" s="1"/>
      <c r="NES206" s="25"/>
      <c r="NET206" s="5"/>
      <c r="NEU206" s="63"/>
      <c r="NEV206" s="2"/>
      <c r="NEW206" s="1"/>
      <c r="NEX206" s="25"/>
      <c r="NEY206" s="5"/>
      <c r="NEZ206" s="63"/>
      <c r="NFA206" s="2"/>
      <c r="NFB206" s="1"/>
      <c r="NFC206" s="25"/>
      <c r="NFD206" s="5"/>
      <c r="NFE206" s="63"/>
      <c r="NFF206" s="2"/>
      <c r="NFG206" s="1"/>
      <c r="NFH206" s="25"/>
      <c r="NFI206" s="5"/>
      <c r="NFJ206" s="63"/>
      <c r="NFK206" s="2"/>
      <c r="NFL206" s="1"/>
      <c r="NFM206" s="25"/>
      <c r="NFN206" s="5"/>
      <c r="NFO206" s="63"/>
      <c r="NFP206" s="2"/>
      <c r="NFQ206" s="1"/>
      <c r="NFR206" s="25"/>
      <c r="NFS206" s="5"/>
      <c r="NFT206" s="63"/>
      <c r="NFU206" s="2"/>
      <c r="NFV206" s="1"/>
      <c r="NFW206" s="25"/>
      <c r="NFX206" s="5"/>
      <c r="NFY206" s="63"/>
      <c r="NFZ206" s="2"/>
      <c r="NGA206" s="1"/>
      <c r="NGB206" s="25"/>
      <c r="NGC206" s="5"/>
      <c r="NGD206" s="63"/>
      <c r="NGE206" s="2"/>
      <c r="NGF206" s="1"/>
      <c r="NGG206" s="25"/>
      <c r="NGH206" s="5"/>
      <c r="NGI206" s="63"/>
      <c r="NGJ206" s="2"/>
      <c r="NGK206" s="1"/>
      <c r="NGL206" s="25"/>
      <c r="NGM206" s="5"/>
      <c r="NGN206" s="63"/>
      <c r="NGO206" s="2"/>
      <c r="NGP206" s="1"/>
      <c r="NGQ206" s="25"/>
      <c r="NGR206" s="5"/>
      <c r="NGS206" s="63"/>
      <c r="NGT206" s="2"/>
      <c r="NGU206" s="1"/>
      <c r="NGV206" s="25"/>
      <c r="NGW206" s="5"/>
      <c r="NGX206" s="63"/>
      <c r="NGY206" s="2"/>
      <c r="NGZ206" s="1"/>
      <c r="NHA206" s="25"/>
      <c r="NHB206" s="5"/>
      <c r="NHC206" s="63"/>
      <c r="NHD206" s="2"/>
      <c r="NHE206" s="1"/>
      <c r="NHF206" s="25"/>
      <c r="NHG206" s="5"/>
      <c r="NHH206" s="63"/>
      <c r="NHI206" s="2"/>
      <c r="NHJ206" s="1"/>
      <c r="NHK206" s="25"/>
      <c r="NHL206" s="5"/>
      <c r="NHM206" s="63"/>
      <c r="NHN206" s="2"/>
      <c r="NHO206" s="1"/>
      <c r="NHP206" s="25"/>
      <c r="NHQ206" s="5"/>
      <c r="NHR206" s="63"/>
      <c r="NHS206" s="2"/>
      <c r="NHT206" s="1"/>
      <c r="NHU206" s="25"/>
      <c r="NHV206" s="5"/>
      <c r="NHW206" s="63"/>
      <c r="NHX206" s="2"/>
      <c r="NHY206" s="1"/>
      <c r="NHZ206" s="25"/>
      <c r="NIA206" s="5"/>
      <c r="NIB206" s="63"/>
      <c r="NIC206" s="2"/>
      <c r="NID206" s="1"/>
      <c r="NIE206" s="25"/>
      <c r="NIF206" s="5"/>
      <c r="NIG206" s="63"/>
      <c r="NIH206" s="2"/>
      <c r="NII206" s="1"/>
      <c r="NIJ206" s="25"/>
      <c r="NIK206" s="5"/>
      <c r="NIL206" s="63"/>
      <c r="NIM206" s="2"/>
      <c r="NIN206" s="1"/>
      <c r="NIO206" s="25"/>
      <c r="NIP206" s="5"/>
      <c r="NIQ206" s="63"/>
      <c r="NIR206" s="2"/>
      <c r="NIS206" s="1"/>
      <c r="NIT206" s="25"/>
      <c r="NIU206" s="5"/>
      <c r="NIV206" s="63"/>
      <c r="NIW206" s="2"/>
      <c r="NIX206" s="1"/>
      <c r="NIY206" s="25"/>
      <c r="NIZ206" s="5"/>
      <c r="NJA206" s="63"/>
      <c r="NJB206" s="2"/>
      <c r="NJC206" s="1"/>
      <c r="NJD206" s="25"/>
      <c r="NJE206" s="5"/>
      <c r="NJF206" s="63"/>
      <c r="NJG206" s="2"/>
      <c r="NJH206" s="1"/>
      <c r="NJI206" s="25"/>
      <c r="NJJ206" s="5"/>
      <c r="NJK206" s="63"/>
      <c r="NJL206" s="2"/>
      <c r="NJM206" s="1"/>
      <c r="NJN206" s="25"/>
      <c r="NJO206" s="5"/>
      <c r="NJP206" s="63"/>
      <c r="NJQ206" s="2"/>
      <c r="NJR206" s="1"/>
      <c r="NJS206" s="25"/>
      <c r="NJT206" s="5"/>
      <c r="NJU206" s="63"/>
      <c r="NJV206" s="2"/>
      <c r="NJW206" s="1"/>
      <c r="NJX206" s="25"/>
      <c r="NJY206" s="5"/>
      <c r="NJZ206" s="63"/>
      <c r="NKA206" s="2"/>
      <c r="NKB206" s="1"/>
      <c r="NKC206" s="25"/>
      <c r="NKD206" s="5"/>
      <c r="NKE206" s="63"/>
      <c r="NKF206" s="2"/>
      <c r="NKG206" s="1"/>
      <c r="NKH206" s="25"/>
      <c r="NKI206" s="5"/>
      <c r="NKJ206" s="63"/>
      <c r="NKK206" s="2"/>
      <c r="NKL206" s="1"/>
      <c r="NKM206" s="25"/>
      <c r="NKN206" s="5"/>
      <c r="NKO206" s="63"/>
      <c r="NKP206" s="2"/>
      <c r="NKQ206" s="1"/>
      <c r="NKR206" s="25"/>
      <c r="NKS206" s="5"/>
      <c r="NKT206" s="63"/>
      <c r="NKU206" s="2"/>
      <c r="NKV206" s="1"/>
      <c r="NKW206" s="25"/>
      <c r="NKX206" s="5"/>
      <c r="NKY206" s="63"/>
      <c r="NKZ206" s="2"/>
      <c r="NLA206" s="1"/>
      <c r="NLB206" s="25"/>
      <c r="NLC206" s="5"/>
      <c r="NLD206" s="63"/>
      <c r="NLE206" s="2"/>
      <c r="NLF206" s="1"/>
      <c r="NLG206" s="25"/>
      <c r="NLH206" s="5"/>
      <c r="NLI206" s="63"/>
      <c r="NLJ206" s="2"/>
      <c r="NLK206" s="1"/>
      <c r="NLL206" s="25"/>
      <c r="NLM206" s="5"/>
      <c r="NLN206" s="63"/>
      <c r="NLO206" s="2"/>
      <c r="NLP206" s="1"/>
      <c r="NLQ206" s="25"/>
      <c r="NLR206" s="5"/>
      <c r="NLS206" s="63"/>
      <c r="NLT206" s="2"/>
      <c r="NLU206" s="1"/>
      <c r="NLV206" s="25"/>
      <c r="NLW206" s="5"/>
      <c r="NLX206" s="63"/>
      <c r="NLY206" s="2"/>
      <c r="NLZ206" s="1"/>
      <c r="NMA206" s="25"/>
      <c r="NMB206" s="5"/>
      <c r="NMC206" s="63"/>
      <c r="NMD206" s="2"/>
      <c r="NME206" s="1"/>
      <c r="NMF206" s="25"/>
      <c r="NMG206" s="5"/>
      <c r="NMH206" s="63"/>
      <c r="NMI206" s="2"/>
      <c r="NMJ206" s="1"/>
      <c r="NMK206" s="25"/>
      <c r="NML206" s="5"/>
      <c r="NMM206" s="63"/>
      <c r="NMN206" s="2"/>
      <c r="NMO206" s="1"/>
      <c r="NMP206" s="25"/>
      <c r="NMQ206" s="5"/>
      <c r="NMR206" s="63"/>
      <c r="NMS206" s="2"/>
      <c r="NMT206" s="1"/>
      <c r="NMU206" s="25"/>
      <c r="NMV206" s="5"/>
      <c r="NMW206" s="63"/>
      <c r="NMX206" s="2"/>
      <c r="NMY206" s="1"/>
      <c r="NMZ206" s="25"/>
      <c r="NNA206" s="5"/>
      <c r="NNB206" s="63"/>
      <c r="NNC206" s="2"/>
      <c r="NND206" s="1"/>
      <c r="NNE206" s="25"/>
      <c r="NNF206" s="5"/>
      <c r="NNG206" s="63"/>
      <c r="NNH206" s="2"/>
      <c r="NNI206" s="1"/>
      <c r="NNJ206" s="25"/>
      <c r="NNK206" s="5"/>
      <c r="NNL206" s="63"/>
      <c r="NNM206" s="2"/>
      <c r="NNN206" s="1"/>
      <c r="NNO206" s="25"/>
      <c r="NNP206" s="5"/>
      <c r="NNQ206" s="63"/>
      <c r="NNR206" s="2"/>
      <c r="NNS206" s="1"/>
      <c r="NNT206" s="25"/>
      <c r="NNU206" s="5"/>
      <c r="NNV206" s="63"/>
      <c r="NNW206" s="2"/>
      <c r="NNX206" s="1"/>
      <c r="NNY206" s="25"/>
      <c r="NNZ206" s="5"/>
      <c r="NOA206" s="63"/>
      <c r="NOB206" s="2"/>
      <c r="NOC206" s="1"/>
      <c r="NOD206" s="25"/>
      <c r="NOE206" s="5"/>
      <c r="NOF206" s="63"/>
      <c r="NOG206" s="2"/>
      <c r="NOH206" s="1"/>
      <c r="NOI206" s="25"/>
      <c r="NOJ206" s="5"/>
      <c r="NOK206" s="63"/>
      <c r="NOL206" s="2"/>
      <c r="NOM206" s="1"/>
      <c r="NON206" s="25"/>
      <c r="NOO206" s="5"/>
      <c r="NOP206" s="63"/>
      <c r="NOQ206" s="2"/>
      <c r="NOR206" s="1"/>
      <c r="NOS206" s="25"/>
      <c r="NOT206" s="5"/>
      <c r="NOU206" s="63"/>
      <c r="NOV206" s="2"/>
      <c r="NOW206" s="1"/>
      <c r="NOX206" s="25"/>
      <c r="NOY206" s="5"/>
      <c r="NOZ206" s="63"/>
      <c r="NPA206" s="2"/>
      <c r="NPB206" s="1"/>
      <c r="NPC206" s="25"/>
      <c r="NPD206" s="5"/>
      <c r="NPE206" s="63"/>
      <c r="NPF206" s="2"/>
      <c r="NPG206" s="1"/>
      <c r="NPH206" s="25"/>
      <c r="NPI206" s="5"/>
      <c r="NPJ206" s="63"/>
      <c r="NPK206" s="2"/>
      <c r="NPL206" s="1"/>
      <c r="NPM206" s="25"/>
      <c r="NPN206" s="5"/>
      <c r="NPO206" s="63"/>
      <c r="NPP206" s="2"/>
      <c r="NPQ206" s="1"/>
      <c r="NPR206" s="25"/>
      <c r="NPS206" s="5"/>
      <c r="NPT206" s="63"/>
      <c r="NPU206" s="2"/>
      <c r="NPV206" s="1"/>
      <c r="NPW206" s="25"/>
      <c r="NPX206" s="5"/>
      <c r="NPY206" s="63"/>
      <c r="NPZ206" s="2"/>
      <c r="NQA206" s="1"/>
      <c r="NQB206" s="25"/>
      <c r="NQC206" s="5"/>
      <c r="NQD206" s="63"/>
      <c r="NQE206" s="2"/>
      <c r="NQF206" s="1"/>
      <c r="NQG206" s="25"/>
      <c r="NQH206" s="5"/>
      <c r="NQI206" s="63"/>
      <c r="NQJ206" s="2"/>
      <c r="NQK206" s="1"/>
      <c r="NQL206" s="25"/>
      <c r="NQM206" s="5"/>
      <c r="NQN206" s="63"/>
      <c r="NQO206" s="2"/>
      <c r="NQP206" s="1"/>
      <c r="NQQ206" s="25"/>
      <c r="NQR206" s="5"/>
      <c r="NQS206" s="63"/>
      <c r="NQT206" s="2"/>
      <c r="NQU206" s="1"/>
      <c r="NQV206" s="25"/>
      <c r="NQW206" s="5"/>
      <c r="NQX206" s="63"/>
      <c r="NQY206" s="2"/>
      <c r="NQZ206" s="1"/>
      <c r="NRA206" s="25"/>
      <c r="NRB206" s="5"/>
      <c r="NRC206" s="63"/>
      <c r="NRD206" s="2"/>
      <c r="NRE206" s="1"/>
      <c r="NRF206" s="25"/>
      <c r="NRG206" s="5"/>
      <c r="NRH206" s="63"/>
      <c r="NRI206" s="2"/>
      <c r="NRJ206" s="1"/>
      <c r="NRK206" s="25"/>
      <c r="NRL206" s="5"/>
      <c r="NRM206" s="63"/>
      <c r="NRN206" s="2"/>
      <c r="NRO206" s="1"/>
      <c r="NRP206" s="25"/>
      <c r="NRQ206" s="5"/>
      <c r="NRR206" s="63"/>
      <c r="NRS206" s="2"/>
      <c r="NRT206" s="1"/>
      <c r="NRU206" s="25"/>
      <c r="NRV206" s="5"/>
      <c r="NRW206" s="63"/>
      <c r="NRX206" s="2"/>
      <c r="NRY206" s="1"/>
      <c r="NRZ206" s="25"/>
      <c r="NSA206" s="5"/>
      <c r="NSB206" s="63"/>
      <c r="NSC206" s="2"/>
      <c r="NSD206" s="1"/>
      <c r="NSE206" s="25"/>
      <c r="NSF206" s="5"/>
      <c r="NSG206" s="63"/>
      <c r="NSH206" s="2"/>
      <c r="NSI206" s="1"/>
      <c r="NSJ206" s="25"/>
      <c r="NSK206" s="5"/>
      <c r="NSL206" s="63"/>
      <c r="NSM206" s="2"/>
      <c r="NSN206" s="1"/>
      <c r="NSO206" s="25"/>
      <c r="NSP206" s="5"/>
      <c r="NSQ206" s="63"/>
      <c r="NSR206" s="2"/>
      <c r="NSS206" s="1"/>
      <c r="NST206" s="25"/>
      <c r="NSU206" s="5"/>
      <c r="NSV206" s="63"/>
      <c r="NSW206" s="2"/>
      <c r="NSX206" s="1"/>
      <c r="NSY206" s="25"/>
      <c r="NSZ206" s="5"/>
      <c r="NTA206" s="63"/>
      <c r="NTB206" s="2"/>
      <c r="NTC206" s="1"/>
      <c r="NTD206" s="25"/>
      <c r="NTE206" s="5"/>
      <c r="NTF206" s="63"/>
      <c r="NTG206" s="2"/>
      <c r="NTH206" s="1"/>
      <c r="NTI206" s="25"/>
      <c r="NTJ206" s="5"/>
      <c r="NTK206" s="63"/>
      <c r="NTL206" s="2"/>
      <c r="NTM206" s="1"/>
      <c r="NTN206" s="25"/>
      <c r="NTO206" s="5"/>
      <c r="NTP206" s="63"/>
      <c r="NTQ206" s="2"/>
      <c r="NTR206" s="1"/>
      <c r="NTS206" s="25"/>
      <c r="NTT206" s="5"/>
      <c r="NTU206" s="63"/>
      <c r="NTV206" s="2"/>
      <c r="NTW206" s="1"/>
      <c r="NTX206" s="25"/>
      <c r="NTY206" s="5"/>
      <c r="NTZ206" s="63"/>
      <c r="NUA206" s="2"/>
      <c r="NUB206" s="1"/>
      <c r="NUC206" s="25"/>
      <c r="NUD206" s="5"/>
      <c r="NUE206" s="63"/>
      <c r="NUF206" s="2"/>
      <c r="NUG206" s="1"/>
      <c r="NUH206" s="25"/>
      <c r="NUI206" s="5"/>
      <c r="NUJ206" s="63"/>
      <c r="NUK206" s="2"/>
      <c r="NUL206" s="1"/>
      <c r="NUM206" s="25"/>
      <c r="NUN206" s="5"/>
      <c r="NUO206" s="63"/>
      <c r="NUP206" s="2"/>
      <c r="NUQ206" s="1"/>
      <c r="NUR206" s="25"/>
      <c r="NUS206" s="5"/>
      <c r="NUT206" s="63"/>
      <c r="NUU206" s="2"/>
      <c r="NUV206" s="1"/>
      <c r="NUW206" s="25"/>
      <c r="NUX206" s="5"/>
      <c r="NUY206" s="63"/>
      <c r="NUZ206" s="2"/>
      <c r="NVA206" s="1"/>
      <c r="NVB206" s="25"/>
      <c r="NVC206" s="5"/>
      <c r="NVD206" s="63"/>
      <c r="NVE206" s="2"/>
      <c r="NVF206" s="1"/>
      <c r="NVG206" s="25"/>
      <c r="NVH206" s="5"/>
      <c r="NVI206" s="63"/>
      <c r="NVJ206" s="2"/>
      <c r="NVK206" s="1"/>
      <c r="NVL206" s="25"/>
      <c r="NVM206" s="5"/>
      <c r="NVN206" s="63"/>
      <c r="NVO206" s="2"/>
      <c r="NVP206" s="1"/>
      <c r="NVQ206" s="25"/>
      <c r="NVR206" s="5"/>
      <c r="NVS206" s="63"/>
      <c r="NVT206" s="2"/>
      <c r="NVU206" s="1"/>
      <c r="NVV206" s="25"/>
      <c r="NVW206" s="5"/>
      <c r="NVX206" s="63"/>
      <c r="NVY206" s="2"/>
      <c r="NVZ206" s="1"/>
      <c r="NWA206" s="25"/>
      <c r="NWB206" s="5"/>
      <c r="NWC206" s="63"/>
      <c r="NWD206" s="2"/>
      <c r="NWE206" s="1"/>
      <c r="NWF206" s="25"/>
      <c r="NWG206" s="5"/>
      <c r="NWH206" s="63"/>
      <c r="NWI206" s="2"/>
      <c r="NWJ206" s="1"/>
      <c r="NWK206" s="25"/>
      <c r="NWL206" s="5"/>
      <c r="NWM206" s="63"/>
      <c r="NWN206" s="2"/>
      <c r="NWO206" s="1"/>
      <c r="NWP206" s="25"/>
      <c r="NWQ206" s="5"/>
      <c r="NWR206" s="63"/>
      <c r="NWS206" s="2"/>
      <c r="NWT206" s="1"/>
      <c r="NWU206" s="25"/>
      <c r="NWV206" s="5"/>
      <c r="NWW206" s="63"/>
      <c r="NWX206" s="2"/>
      <c r="NWY206" s="1"/>
      <c r="NWZ206" s="25"/>
      <c r="NXA206" s="5"/>
      <c r="NXB206" s="63"/>
      <c r="NXC206" s="2"/>
      <c r="NXD206" s="1"/>
      <c r="NXE206" s="25"/>
      <c r="NXF206" s="5"/>
      <c r="NXG206" s="63"/>
      <c r="NXH206" s="2"/>
      <c r="NXI206" s="1"/>
      <c r="NXJ206" s="25"/>
      <c r="NXK206" s="5"/>
      <c r="NXL206" s="63"/>
      <c r="NXM206" s="2"/>
      <c r="NXN206" s="1"/>
      <c r="NXO206" s="25"/>
      <c r="NXP206" s="5"/>
      <c r="NXQ206" s="63"/>
      <c r="NXR206" s="2"/>
      <c r="NXS206" s="1"/>
      <c r="NXT206" s="25"/>
      <c r="NXU206" s="5"/>
      <c r="NXV206" s="63"/>
      <c r="NXW206" s="2"/>
      <c r="NXX206" s="1"/>
      <c r="NXY206" s="25"/>
      <c r="NXZ206" s="5"/>
      <c r="NYA206" s="63"/>
      <c r="NYB206" s="2"/>
      <c r="NYC206" s="1"/>
      <c r="NYD206" s="25"/>
      <c r="NYE206" s="5"/>
      <c r="NYF206" s="63"/>
      <c r="NYG206" s="2"/>
      <c r="NYH206" s="1"/>
      <c r="NYI206" s="25"/>
      <c r="NYJ206" s="5"/>
      <c r="NYK206" s="63"/>
      <c r="NYL206" s="2"/>
      <c r="NYM206" s="1"/>
      <c r="NYN206" s="25"/>
      <c r="NYO206" s="5"/>
      <c r="NYP206" s="63"/>
      <c r="NYQ206" s="2"/>
      <c r="NYR206" s="1"/>
      <c r="NYS206" s="25"/>
      <c r="NYT206" s="5"/>
      <c r="NYU206" s="63"/>
      <c r="NYV206" s="2"/>
      <c r="NYW206" s="1"/>
      <c r="NYX206" s="25"/>
      <c r="NYY206" s="5"/>
      <c r="NYZ206" s="63"/>
      <c r="NZA206" s="2"/>
      <c r="NZB206" s="1"/>
      <c r="NZC206" s="25"/>
      <c r="NZD206" s="5"/>
      <c r="NZE206" s="63"/>
      <c r="NZF206" s="2"/>
      <c r="NZG206" s="1"/>
      <c r="NZH206" s="25"/>
      <c r="NZI206" s="5"/>
      <c r="NZJ206" s="63"/>
      <c r="NZK206" s="2"/>
      <c r="NZL206" s="1"/>
      <c r="NZM206" s="25"/>
      <c r="NZN206" s="5"/>
      <c r="NZO206" s="63"/>
      <c r="NZP206" s="2"/>
      <c r="NZQ206" s="1"/>
      <c r="NZR206" s="25"/>
      <c r="NZS206" s="5"/>
      <c r="NZT206" s="63"/>
      <c r="NZU206" s="2"/>
      <c r="NZV206" s="1"/>
      <c r="NZW206" s="25"/>
      <c r="NZX206" s="5"/>
      <c r="NZY206" s="63"/>
      <c r="NZZ206" s="2"/>
      <c r="OAA206" s="1"/>
      <c r="OAB206" s="25"/>
      <c r="OAC206" s="5"/>
      <c r="OAD206" s="63"/>
      <c r="OAE206" s="2"/>
      <c r="OAF206" s="1"/>
      <c r="OAG206" s="25"/>
      <c r="OAH206" s="5"/>
      <c r="OAI206" s="63"/>
      <c r="OAJ206" s="2"/>
      <c r="OAK206" s="1"/>
      <c r="OAL206" s="25"/>
      <c r="OAM206" s="5"/>
      <c r="OAN206" s="63"/>
      <c r="OAO206" s="2"/>
      <c r="OAP206" s="1"/>
      <c r="OAQ206" s="25"/>
      <c r="OAR206" s="5"/>
      <c r="OAS206" s="63"/>
      <c r="OAT206" s="2"/>
      <c r="OAU206" s="1"/>
      <c r="OAV206" s="25"/>
      <c r="OAW206" s="5"/>
      <c r="OAX206" s="63"/>
      <c r="OAY206" s="2"/>
      <c r="OAZ206" s="1"/>
      <c r="OBA206" s="25"/>
      <c r="OBB206" s="5"/>
      <c r="OBC206" s="63"/>
      <c r="OBD206" s="2"/>
      <c r="OBE206" s="1"/>
      <c r="OBF206" s="25"/>
      <c r="OBG206" s="5"/>
      <c r="OBH206" s="63"/>
      <c r="OBI206" s="2"/>
      <c r="OBJ206" s="1"/>
      <c r="OBK206" s="25"/>
      <c r="OBL206" s="5"/>
      <c r="OBM206" s="63"/>
      <c r="OBN206" s="2"/>
      <c r="OBO206" s="1"/>
      <c r="OBP206" s="25"/>
      <c r="OBQ206" s="5"/>
      <c r="OBR206" s="63"/>
      <c r="OBS206" s="2"/>
      <c r="OBT206" s="1"/>
      <c r="OBU206" s="25"/>
      <c r="OBV206" s="5"/>
      <c r="OBW206" s="63"/>
      <c r="OBX206" s="2"/>
      <c r="OBY206" s="1"/>
      <c r="OBZ206" s="25"/>
      <c r="OCA206" s="5"/>
      <c r="OCB206" s="63"/>
      <c r="OCC206" s="2"/>
      <c r="OCD206" s="1"/>
      <c r="OCE206" s="25"/>
      <c r="OCF206" s="5"/>
      <c r="OCG206" s="63"/>
      <c r="OCH206" s="2"/>
      <c r="OCI206" s="1"/>
      <c r="OCJ206" s="25"/>
      <c r="OCK206" s="5"/>
      <c r="OCL206" s="63"/>
      <c r="OCM206" s="2"/>
      <c r="OCN206" s="1"/>
      <c r="OCO206" s="25"/>
      <c r="OCP206" s="5"/>
      <c r="OCQ206" s="63"/>
      <c r="OCR206" s="2"/>
      <c r="OCS206" s="1"/>
      <c r="OCT206" s="25"/>
      <c r="OCU206" s="5"/>
      <c r="OCV206" s="63"/>
      <c r="OCW206" s="2"/>
      <c r="OCX206" s="1"/>
      <c r="OCY206" s="25"/>
      <c r="OCZ206" s="5"/>
      <c r="ODA206" s="63"/>
      <c r="ODB206" s="2"/>
      <c r="ODC206" s="1"/>
      <c r="ODD206" s="25"/>
      <c r="ODE206" s="5"/>
      <c r="ODF206" s="63"/>
      <c r="ODG206" s="2"/>
      <c r="ODH206" s="1"/>
      <c r="ODI206" s="25"/>
      <c r="ODJ206" s="5"/>
      <c r="ODK206" s="63"/>
      <c r="ODL206" s="2"/>
      <c r="ODM206" s="1"/>
      <c r="ODN206" s="25"/>
      <c r="ODO206" s="5"/>
      <c r="ODP206" s="63"/>
      <c r="ODQ206" s="2"/>
      <c r="ODR206" s="1"/>
      <c r="ODS206" s="25"/>
      <c r="ODT206" s="5"/>
      <c r="ODU206" s="63"/>
      <c r="ODV206" s="2"/>
      <c r="ODW206" s="1"/>
      <c r="ODX206" s="25"/>
      <c r="ODY206" s="5"/>
      <c r="ODZ206" s="63"/>
      <c r="OEA206" s="2"/>
      <c r="OEB206" s="1"/>
      <c r="OEC206" s="25"/>
      <c r="OED206" s="5"/>
      <c r="OEE206" s="63"/>
      <c r="OEF206" s="2"/>
      <c r="OEG206" s="1"/>
      <c r="OEH206" s="25"/>
      <c r="OEI206" s="5"/>
      <c r="OEJ206" s="63"/>
      <c r="OEK206" s="2"/>
      <c r="OEL206" s="1"/>
      <c r="OEM206" s="25"/>
      <c r="OEN206" s="5"/>
      <c r="OEO206" s="63"/>
      <c r="OEP206" s="2"/>
      <c r="OEQ206" s="1"/>
      <c r="OER206" s="25"/>
      <c r="OES206" s="5"/>
      <c r="OET206" s="63"/>
      <c r="OEU206" s="2"/>
      <c r="OEV206" s="1"/>
      <c r="OEW206" s="25"/>
      <c r="OEX206" s="5"/>
      <c r="OEY206" s="63"/>
      <c r="OEZ206" s="2"/>
      <c r="OFA206" s="1"/>
      <c r="OFB206" s="25"/>
      <c r="OFC206" s="5"/>
      <c r="OFD206" s="63"/>
      <c r="OFE206" s="2"/>
      <c r="OFF206" s="1"/>
      <c r="OFG206" s="25"/>
      <c r="OFH206" s="5"/>
      <c r="OFI206" s="63"/>
      <c r="OFJ206" s="2"/>
      <c r="OFK206" s="1"/>
      <c r="OFL206" s="25"/>
      <c r="OFM206" s="5"/>
      <c r="OFN206" s="63"/>
      <c r="OFO206" s="2"/>
      <c r="OFP206" s="1"/>
      <c r="OFQ206" s="25"/>
      <c r="OFR206" s="5"/>
      <c r="OFS206" s="63"/>
      <c r="OFT206" s="2"/>
      <c r="OFU206" s="1"/>
      <c r="OFV206" s="25"/>
      <c r="OFW206" s="5"/>
      <c r="OFX206" s="63"/>
      <c r="OFY206" s="2"/>
      <c r="OFZ206" s="1"/>
      <c r="OGA206" s="25"/>
      <c r="OGB206" s="5"/>
      <c r="OGC206" s="63"/>
      <c r="OGD206" s="2"/>
      <c r="OGE206" s="1"/>
      <c r="OGF206" s="25"/>
      <c r="OGG206" s="5"/>
      <c r="OGH206" s="63"/>
      <c r="OGI206" s="2"/>
      <c r="OGJ206" s="1"/>
      <c r="OGK206" s="25"/>
      <c r="OGL206" s="5"/>
      <c r="OGM206" s="63"/>
      <c r="OGN206" s="2"/>
      <c r="OGO206" s="1"/>
      <c r="OGP206" s="25"/>
      <c r="OGQ206" s="5"/>
      <c r="OGR206" s="63"/>
      <c r="OGS206" s="2"/>
      <c r="OGT206" s="1"/>
      <c r="OGU206" s="25"/>
      <c r="OGV206" s="5"/>
      <c r="OGW206" s="63"/>
      <c r="OGX206" s="2"/>
      <c r="OGY206" s="1"/>
      <c r="OGZ206" s="25"/>
      <c r="OHA206" s="5"/>
      <c r="OHB206" s="63"/>
      <c r="OHC206" s="2"/>
      <c r="OHD206" s="1"/>
      <c r="OHE206" s="25"/>
      <c r="OHF206" s="5"/>
      <c r="OHG206" s="63"/>
      <c r="OHH206" s="2"/>
      <c r="OHI206" s="1"/>
      <c r="OHJ206" s="25"/>
      <c r="OHK206" s="5"/>
      <c r="OHL206" s="63"/>
      <c r="OHM206" s="2"/>
      <c r="OHN206" s="1"/>
      <c r="OHO206" s="25"/>
      <c r="OHP206" s="5"/>
      <c r="OHQ206" s="63"/>
      <c r="OHR206" s="2"/>
      <c r="OHS206" s="1"/>
      <c r="OHT206" s="25"/>
      <c r="OHU206" s="5"/>
      <c r="OHV206" s="63"/>
      <c r="OHW206" s="2"/>
      <c r="OHX206" s="1"/>
      <c r="OHY206" s="25"/>
      <c r="OHZ206" s="5"/>
      <c r="OIA206" s="63"/>
      <c r="OIB206" s="2"/>
      <c r="OIC206" s="1"/>
      <c r="OID206" s="25"/>
      <c r="OIE206" s="5"/>
      <c r="OIF206" s="63"/>
      <c r="OIG206" s="2"/>
      <c r="OIH206" s="1"/>
      <c r="OII206" s="25"/>
      <c r="OIJ206" s="5"/>
      <c r="OIK206" s="63"/>
      <c r="OIL206" s="2"/>
      <c r="OIM206" s="1"/>
      <c r="OIN206" s="25"/>
      <c r="OIO206" s="5"/>
      <c r="OIP206" s="63"/>
      <c r="OIQ206" s="2"/>
      <c r="OIR206" s="1"/>
      <c r="OIS206" s="25"/>
      <c r="OIT206" s="5"/>
      <c r="OIU206" s="63"/>
      <c r="OIV206" s="2"/>
      <c r="OIW206" s="1"/>
      <c r="OIX206" s="25"/>
      <c r="OIY206" s="5"/>
      <c r="OIZ206" s="63"/>
      <c r="OJA206" s="2"/>
      <c r="OJB206" s="1"/>
      <c r="OJC206" s="25"/>
      <c r="OJD206" s="5"/>
      <c r="OJE206" s="63"/>
      <c r="OJF206" s="2"/>
      <c r="OJG206" s="1"/>
      <c r="OJH206" s="25"/>
      <c r="OJI206" s="5"/>
      <c r="OJJ206" s="63"/>
      <c r="OJK206" s="2"/>
      <c r="OJL206" s="1"/>
      <c r="OJM206" s="25"/>
      <c r="OJN206" s="5"/>
      <c r="OJO206" s="63"/>
      <c r="OJP206" s="2"/>
      <c r="OJQ206" s="1"/>
      <c r="OJR206" s="25"/>
      <c r="OJS206" s="5"/>
      <c r="OJT206" s="63"/>
      <c r="OJU206" s="2"/>
      <c r="OJV206" s="1"/>
      <c r="OJW206" s="25"/>
      <c r="OJX206" s="5"/>
      <c r="OJY206" s="63"/>
      <c r="OJZ206" s="2"/>
      <c r="OKA206" s="1"/>
      <c r="OKB206" s="25"/>
      <c r="OKC206" s="5"/>
      <c r="OKD206" s="63"/>
      <c r="OKE206" s="2"/>
      <c r="OKF206" s="1"/>
      <c r="OKG206" s="25"/>
      <c r="OKH206" s="5"/>
      <c r="OKI206" s="63"/>
      <c r="OKJ206" s="2"/>
      <c r="OKK206" s="1"/>
      <c r="OKL206" s="25"/>
      <c r="OKM206" s="5"/>
      <c r="OKN206" s="63"/>
      <c r="OKO206" s="2"/>
      <c r="OKP206" s="1"/>
      <c r="OKQ206" s="25"/>
      <c r="OKR206" s="5"/>
      <c r="OKS206" s="63"/>
      <c r="OKT206" s="2"/>
      <c r="OKU206" s="1"/>
      <c r="OKV206" s="25"/>
      <c r="OKW206" s="5"/>
      <c r="OKX206" s="63"/>
      <c r="OKY206" s="2"/>
      <c r="OKZ206" s="1"/>
      <c r="OLA206" s="25"/>
      <c r="OLB206" s="5"/>
      <c r="OLC206" s="63"/>
      <c r="OLD206" s="2"/>
      <c r="OLE206" s="1"/>
      <c r="OLF206" s="25"/>
      <c r="OLG206" s="5"/>
      <c r="OLH206" s="63"/>
      <c r="OLI206" s="2"/>
      <c r="OLJ206" s="1"/>
      <c r="OLK206" s="25"/>
      <c r="OLL206" s="5"/>
      <c r="OLM206" s="63"/>
      <c r="OLN206" s="2"/>
      <c r="OLO206" s="1"/>
      <c r="OLP206" s="25"/>
      <c r="OLQ206" s="5"/>
      <c r="OLR206" s="63"/>
      <c r="OLS206" s="2"/>
      <c r="OLT206" s="1"/>
      <c r="OLU206" s="25"/>
      <c r="OLV206" s="5"/>
      <c r="OLW206" s="63"/>
      <c r="OLX206" s="2"/>
      <c r="OLY206" s="1"/>
      <c r="OLZ206" s="25"/>
      <c r="OMA206" s="5"/>
      <c r="OMB206" s="63"/>
      <c r="OMC206" s="2"/>
      <c r="OMD206" s="1"/>
      <c r="OME206" s="25"/>
      <c r="OMF206" s="5"/>
      <c r="OMG206" s="63"/>
      <c r="OMH206" s="2"/>
      <c r="OMI206" s="1"/>
      <c r="OMJ206" s="25"/>
      <c r="OMK206" s="5"/>
      <c r="OML206" s="63"/>
      <c r="OMM206" s="2"/>
      <c r="OMN206" s="1"/>
      <c r="OMO206" s="25"/>
      <c r="OMP206" s="5"/>
      <c r="OMQ206" s="63"/>
      <c r="OMR206" s="2"/>
      <c r="OMS206" s="1"/>
      <c r="OMT206" s="25"/>
      <c r="OMU206" s="5"/>
      <c r="OMV206" s="63"/>
      <c r="OMW206" s="2"/>
      <c r="OMX206" s="1"/>
      <c r="OMY206" s="25"/>
      <c r="OMZ206" s="5"/>
      <c r="ONA206" s="63"/>
      <c r="ONB206" s="2"/>
      <c r="ONC206" s="1"/>
      <c r="OND206" s="25"/>
      <c r="ONE206" s="5"/>
      <c r="ONF206" s="63"/>
      <c r="ONG206" s="2"/>
      <c r="ONH206" s="1"/>
      <c r="ONI206" s="25"/>
      <c r="ONJ206" s="5"/>
      <c r="ONK206" s="63"/>
      <c r="ONL206" s="2"/>
      <c r="ONM206" s="1"/>
      <c r="ONN206" s="25"/>
      <c r="ONO206" s="5"/>
      <c r="ONP206" s="63"/>
      <c r="ONQ206" s="2"/>
      <c r="ONR206" s="1"/>
      <c r="ONS206" s="25"/>
      <c r="ONT206" s="5"/>
      <c r="ONU206" s="63"/>
      <c r="ONV206" s="2"/>
      <c r="ONW206" s="1"/>
      <c r="ONX206" s="25"/>
      <c r="ONY206" s="5"/>
      <c r="ONZ206" s="63"/>
      <c r="OOA206" s="2"/>
      <c r="OOB206" s="1"/>
      <c r="OOC206" s="25"/>
      <c r="OOD206" s="5"/>
      <c r="OOE206" s="63"/>
      <c r="OOF206" s="2"/>
      <c r="OOG206" s="1"/>
      <c r="OOH206" s="25"/>
      <c r="OOI206" s="5"/>
      <c r="OOJ206" s="63"/>
      <c r="OOK206" s="2"/>
      <c r="OOL206" s="1"/>
      <c r="OOM206" s="25"/>
      <c r="OON206" s="5"/>
      <c r="OOO206" s="63"/>
      <c r="OOP206" s="2"/>
      <c r="OOQ206" s="1"/>
      <c r="OOR206" s="25"/>
      <c r="OOS206" s="5"/>
      <c r="OOT206" s="63"/>
      <c r="OOU206" s="2"/>
      <c r="OOV206" s="1"/>
      <c r="OOW206" s="25"/>
      <c r="OOX206" s="5"/>
      <c r="OOY206" s="63"/>
      <c r="OOZ206" s="2"/>
      <c r="OPA206" s="1"/>
      <c r="OPB206" s="25"/>
      <c r="OPC206" s="5"/>
      <c r="OPD206" s="63"/>
      <c r="OPE206" s="2"/>
      <c r="OPF206" s="1"/>
      <c r="OPG206" s="25"/>
      <c r="OPH206" s="5"/>
      <c r="OPI206" s="63"/>
      <c r="OPJ206" s="2"/>
      <c r="OPK206" s="1"/>
      <c r="OPL206" s="25"/>
      <c r="OPM206" s="5"/>
      <c r="OPN206" s="63"/>
      <c r="OPO206" s="2"/>
      <c r="OPP206" s="1"/>
      <c r="OPQ206" s="25"/>
      <c r="OPR206" s="5"/>
      <c r="OPS206" s="63"/>
      <c r="OPT206" s="2"/>
      <c r="OPU206" s="1"/>
      <c r="OPV206" s="25"/>
      <c r="OPW206" s="5"/>
      <c r="OPX206" s="63"/>
      <c r="OPY206" s="2"/>
      <c r="OPZ206" s="1"/>
      <c r="OQA206" s="25"/>
      <c r="OQB206" s="5"/>
      <c r="OQC206" s="63"/>
      <c r="OQD206" s="2"/>
      <c r="OQE206" s="1"/>
      <c r="OQF206" s="25"/>
      <c r="OQG206" s="5"/>
      <c r="OQH206" s="63"/>
      <c r="OQI206" s="2"/>
      <c r="OQJ206" s="1"/>
      <c r="OQK206" s="25"/>
      <c r="OQL206" s="5"/>
      <c r="OQM206" s="63"/>
      <c r="OQN206" s="2"/>
      <c r="OQO206" s="1"/>
      <c r="OQP206" s="25"/>
      <c r="OQQ206" s="5"/>
      <c r="OQR206" s="63"/>
      <c r="OQS206" s="2"/>
      <c r="OQT206" s="1"/>
      <c r="OQU206" s="25"/>
      <c r="OQV206" s="5"/>
      <c r="OQW206" s="63"/>
      <c r="OQX206" s="2"/>
      <c r="OQY206" s="1"/>
      <c r="OQZ206" s="25"/>
      <c r="ORA206" s="5"/>
      <c r="ORB206" s="63"/>
      <c r="ORC206" s="2"/>
      <c r="ORD206" s="1"/>
      <c r="ORE206" s="25"/>
      <c r="ORF206" s="5"/>
      <c r="ORG206" s="63"/>
      <c r="ORH206" s="2"/>
      <c r="ORI206" s="1"/>
      <c r="ORJ206" s="25"/>
      <c r="ORK206" s="5"/>
      <c r="ORL206" s="63"/>
      <c r="ORM206" s="2"/>
      <c r="ORN206" s="1"/>
      <c r="ORO206" s="25"/>
      <c r="ORP206" s="5"/>
      <c r="ORQ206" s="63"/>
      <c r="ORR206" s="2"/>
      <c r="ORS206" s="1"/>
      <c r="ORT206" s="25"/>
      <c r="ORU206" s="5"/>
      <c r="ORV206" s="63"/>
      <c r="ORW206" s="2"/>
      <c r="ORX206" s="1"/>
      <c r="ORY206" s="25"/>
      <c r="ORZ206" s="5"/>
      <c r="OSA206" s="63"/>
      <c r="OSB206" s="2"/>
      <c r="OSC206" s="1"/>
      <c r="OSD206" s="25"/>
      <c r="OSE206" s="5"/>
      <c r="OSF206" s="63"/>
      <c r="OSG206" s="2"/>
      <c r="OSH206" s="1"/>
      <c r="OSI206" s="25"/>
      <c r="OSJ206" s="5"/>
      <c r="OSK206" s="63"/>
      <c r="OSL206" s="2"/>
      <c r="OSM206" s="1"/>
      <c r="OSN206" s="25"/>
      <c r="OSO206" s="5"/>
      <c r="OSP206" s="63"/>
      <c r="OSQ206" s="2"/>
      <c r="OSR206" s="1"/>
      <c r="OSS206" s="25"/>
      <c r="OST206" s="5"/>
      <c r="OSU206" s="63"/>
      <c r="OSV206" s="2"/>
      <c r="OSW206" s="1"/>
      <c r="OSX206" s="25"/>
      <c r="OSY206" s="5"/>
      <c r="OSZ206" s="63"/>
      <c r="OTA206" s="2"/>
      <c r="OTB206" s="1"/>
      <c r="OTC206" s="25"/>
      <c r="OTD206" s="5"/>
      <c r="OTE206" s="63"/>
      <c r="OTF206" s="2"/>
      <c r="OTG206" s="1"/>
      <c r="OTH206" s="25"/>
      <c r="OTI206" s="5"/>
      <c r="OTJ206" s="63"/>
      <c r="OTK206" s="2"/>
      <c r="OTL206" s="1"/>
      <c r="OTM206" s="25"/>
      <c r="OTN206" s="5"/>
      <c r="OTO206" s="63"/>
      <c r="OTP206" s="2"/>
      <c r="OTQ206" s="1"/>
      <c r="OTR206" s="25"/>
      <c r="OTS206" s="5"/>
      <c r="OTT206" s="63"/>
      <c r="OTU206" s="2"/>
      <c r="OTV206" s="1"/>
      <c r="OTW206" s="25"/>
      <c r="OTX206" s="5"/>
      <c r="OTY206" s="63"/>
      <c r="OTZ206" s="2"/>
      <c r="OUA206" s="1"/>
      <c r="OUB206" s="25"/>
      <c r="OUC206" s="5"/>
      <c r="OUD206" s="63"/>
      <c r="OUE206" s="2"/>
      <c r="OUF206" s="1"/>
      <c r="OUG206" s="25"/>
      <c r="OUH206" s="5"/>
      <c r="OUI206" s="63"/>
      <c r="OUJ206" s="2"/>
      <c r="OUK206" s="1"/>
      <c r="OUL206" s="25"/>
      <c r="OUM206" s="5"/>
      <c r="OUN206" s="63"/>
      <c r="OUO206" s="2"/>
      <c r="OUP206" s="1"/>
      <c r="OUQ206" s="25"/>
      <c r="OUR206" s="5"/>
      <c r="OUS206" s="63"/>
      <c r="OUT206" s="2"/>
      <c r="OUU206" s="1"/>
      <c r="OUV206" s="25"/>
      <c r="OUW206" s="5"/>
      <c r="OUX206" s="63"/>
      <c r="OUY206" s="2"/>
      <c r="OUZ206" s="1"/>
      <c r="OVA206" s="25"/>
      <c r="OVB206" s="5"/>
      <c r="OVC206" s="63"/>
      <c r="OVD206" s="2"/>
      <c r="OVE206" s="1"/>
      <c r="OVF206" s="25"/>
      <c r="OVG206" s="5"/>
      <c r="OVH206" s="63"/>
      <c r="OVI206" s="2"/>
      <c r="OVJ206" s="1"/>
      <c r="OVK206" s="25"/>
      <c r="OVL206" s="5"/>
      <c r="OVM206" s="63"/>
      <c r="OVN206" s="2"/>
      <c r="OVO206" s="1"/>
      <c r="OVP206" s="25"/>
      <c r="OVQ206" s="5"/>
      <c r="OVR206" s="63"/>
      <c r="OVS206" s="2"/>
      <c r="OVT206" s="1"/>
      <c r="OVU206" s="25"/>
      <c r="OVV206" s="5"/>
      <c r="OVW206" s="63"/>
      <c r="OVX206" s="2"/>
      <c r="OVY206" s="1"/>
      <c r="OVZ206" s="25"/>
      <c r="OWA206" s="5"/>
      <c r="OWB206" s="63"/>
      <c r="OWC206" s="2"/>
      <c r="OWD206" s="1"/>
      <c r="OWE206" s="25"/>
      <c r="OWF206" s="5"/>
      <c r="OWG206" s="63"/>
      <c r="OWH206" s="2"/>
      <c r="OWI206" s="1"/>
      <c r="OWJ206" s="25"/>
      <c r="OWK206" s="5"/>
      <c r="OWL206" s="63"/>
      <c r="OWM206" s="2"/>
      <c r="OWN206" s="1"/>
      <c r="OWO206" s="25"/>
      <c r="OWP206" s="5"/>
      <c r="OWQ206" s="63"/>
      <c r="OWR206" s="2"/>
      <c r="OWS206" s="1"/>
      <c r="OWT206" s="25"/>
      <c r="OWU206" s="5"/>
      <c r="OWV206" s="63"/>
      <c r="OWW206" s="2"/>
      <c r="OWX206" s="1"/>
      <c r="OWY206" s="25"/>
      <c r="OWZ206" s="5"/>
      <c r="OXA206" s="63"/>
      <c r="OXB206" s="2"/>
      <c r="OXC206" s="1"/>
      <c r="OXD206" s="25"/>
      <c r="OXE206" s="5"/>
      <c r="OXF206" s="63"/>
      <c r="OXG206" s="2"/>
      <c r="OXH206" s="1"/>
      <c r="OXI206" s="25"/>
      <c r="OXJ206" s="5"/>
      <c r="OXK206" s="63"/>
      <c r="OXL206" s="2"/>
      <c r="OXM206" s="1"/>
      <c r="OXN206" s="25"/>
      <c r="OXO206" s="5"/>
      <c r="OXP206" s="63"/>
      <c r="OXQ206" s="2"/>
      <c r="OXR206" s="1"/>
      <c r="OXS206" s="25"/>
      <c r="OXT206" s="5"/>
      <c r="OXU206" s="63"/>
      <c r="OXV206" s="2"/>
      <c r="OXW206" s="1"/>
      <c r="OXX206" s="25"/>
      <c r="OXY206" s="5"/>
      <c r="OXZ206" s="63"/>
      <c r="OYA206" s="2"/>
      <c r="OYB206" s="1"/>
      <c r="OYC206" s="25"/>
      <c r="OYD206" s="5"/>
      <c r="OYE206" s="63"/>
      <c r="OYF206" s="2"/>
      <c r="OYG206" s="1"/>
      <c r="OYH206" s="25"/>
      <c r="OYI206" s="5"/>
      <c r="OYJ206" s="63"/>
      <c r="OYK206" s="2"/>
      <c r="OYL206" s="1"/>
      <c r="OYM206" s="25"/>
      <c r="OYN206" s="5"/>
      <c r="OYO206" s="63"/>
      <c r="OYP206" s="2"/>
      <c r="OYQ206" s="1"/>
      <c r="OYR206" s="25"/>
      <c r="OYS206" s="5"/>
      <c r="OYT206" s="63"/>
      <c r="OYU206" s="2"/>
      <c r="OYV206" s="1"/>
      <c r="OYW206" s="25"/>
      <c r="OYX206" s="5"/>
      <c r="OYY206" s="63"/>
      <c r="OYZ206" s="2"/>
      <c r="OZA206" s="1"/>
      <c r="OZB206" s="25"/>
      <c r="OZC206" s="5"/>
      <c r="OZD206" s="63"/>
      <c r="OZE206" s="2"/>
      <c r="OZF206" s="1"/>
      <c r="OZG206" s="25"/>
      <c r="OZH206" s="5"/>
      <c r="OZI206" s="63"/>
      <c r="OZJ206" s="2"/>
      <c r="OZK206" s="1"/>
      <c r="OZL206" s="25"/>
      <c r="OZM206" s="5"/>
      <c r="OZN206" s="63"/>
      <c r="OZO206" s="2"/>
      <c r="OZP206" s="1"/>
      <c r="OZQ206" s="25"/>
      <c r="OZR206" s="5"/>
      <c r="OZS206" s="63"/>
      <c r="OZT206" s="2"/>
      <c r="OZU206" s="1"/>
      <c r="OZV206" s="25"/>
      <c r="OZW206" s="5"/>
      <c r="OZX206" s="63"/>
      <c r="OZY206" s="2"/>
      <c r="OZZ206" s="1"/>
      <c r="PAA206" s="25"/>
      <c r="PAB206" s="5"/>
      <c r="PAC206" s="63"/>
      <c r="PAD206" s="2"/>
      <c r="PAE206" s="1"/>
      <c r="PAF206" s="25"/>
      <c r="PAG206" s="5"/>
      <c r="PAH206" s="63"/>
      <c r="PAI206" s="2"/>
      <c r="PAJ206" s="1"/>
      <c r="PAK206" s="25"/>
      <c r="PAL206" s="5"/>
      <c r="PAM206" s="63"/>
      <c r="PAN206" s="2"/>
      <c r="PAO206" s="1"/>
      <c r="PAP206" s="25"/>
      <c r="PAQ206" s="5"/>
      <c r="PAR206" s="63"/>
      <c r="PAS206" s="2"/>
      <c r="PAT206" s="1"/>
      <c r="PAU206" s="25"/>
      <c r="PAV206" s="5"/>
      <c r="PAW206" s="63"/>
      <c r="PAX206" s="2"/>
      <c r="PAY206" s="1"/>
      <c r="PAZ206" s="25"/>
      <c r="PBA206" s="5"/>
      <c r="PBB206" s="63"/>
      <c r="PBC206" s="2"/>
      <c r="PBD206" s="1"/>
      <c r="PBE206" s="25"/>
      <c r="PBF206" s="5"/>
      <c r="PBG206" s="63"/>
      <c r="PBH206" s="2"/>
      <c r="PBI206" s="1"/>
      <c r="PBJ206" s="25"/>
      <c r="PBK206" s="5"/>
      <c r="PBL206" s="63"/>
      <c r="PBM206" s="2"/>
      <c r="PBN206" s="1"/>
      <c r="PBO206" s="25"/>
      <c r="PBP206" s="5"/>
      <c r="PBQ206" s="63"/>
      <c r="PBR206" s="2"/>
      <c r="PBS206" s="1"/>
      <c r="PBT206" s="25"/>
      <c r="PBU206" s="5"/>
      <c r="PBV206" s="63"/>
      <c r="PBW206" s="2"/>
      <c r="PBX206" s="1"/>
      <c r="PBY206" s="25"/>
      <c r="PBZ206" s="5"/>
      <c r="PCA206" s="63"/>
      <c r="PCB206" s="2"/>
      <c r="PCC206" s="1"/>
      <c r="PCD206" s="25"/>
      <c r="PCE206" s="5"/>
      <c r="PCF206" s="63"/>
      <c r="PCG206" s="2"/>
      <c r="PCH206" s="1"/>
      <c r="PCI206" s="25"/>
      <c r="PCJ206" s="5"/>
      <c r="PCK206" s="63"/>
      <c r="PCL206" s="2"/>
      <c r="PCM206" s="1"/>
      <c r="PCN206" s="25"/>
      <c r="PCO206" s="5"/>
      <c r="PCP206" s="63"/>
      <c r="PCQ206" s="2"/>
      <c r="PCR206" s="1"/>
      <c r="PCS206" s="25"/>
      <c r="PCT206" s="5"/>
      <c r="PCU206" s="63"/>
      <c r="PCV206" s="2"/>
      <c r="PCW206" s="1"/>
      <c r="PCX206" s="25"/>
      <c r="PCY206" s="5"/>
      <c r="PCZ206" s="63"/>
      <c r="PDA206" s="2"/>
      <c r="PDB206" s="1"/>
      <c r="PDC206" s="25"/>
      <c r="PDD206" s="5"/>
      <c r="PDE206" s="63"/>
      <c r="PDF206" s="2"/>
      <c r="PDG206" s="1"/>
      <c r="PDH206" s="25"/>
      <c r="PDI206" s="5"/>
      <c r="PDJ206" s="63"/>
      <c r="PDK206" s="2"/>
      <c r="PDL206" s="1"/>
      <c r="PDM206" s="25"/>
      <c r="PDN206" s="5"/>
      <c r="PDO206" s="63"/>
      <c r="PDP206" s="2"/>
      <c r="PDQ206" s="1"/>
      <c r="PDR206" s="25"/>
      <c r="PDS206" s="5"/>
      <c r="PDT206" s="63"/>
      <c r="PDU206" s="2"/>
      <c r="PDV206" s="1"/>
      <c r="PDW206" s="25"/>
      <c r="PDX206" s="5"/>
      <c r="PDY206" s="63"/>
      <c r="PDZ206" s="2"/>
      <c r="PEA206" s="1"/>
      <c r="PEB206" s="25"/>
      <c r="PEC206" s="5"/>
      <c r="PED206" s="63"/>
      <c r="PEE206" s="2"/>
      <c r="PEF206" s="1"/>
      <c r="PEG206" s="25"/>
      <c r="PEH206" s="5"/>
      <c r="PEI206" s="63"/>
      <c r="PEJ206" s="2"/>
      <c r="PEK206" s="1"/>
      <c r="PEL206" s="25"/>
      <c r="PEM206" s="5"/>
      <c r="PEN206" s="63"/>
      <c r="PEO206" s="2"/>
      <c r="PEP206" s="1"/>
      <c r="PEQ206" s="25"/>
      <c r="PER206" s="5"/>
      <c r="PES206" s="63"/>
      <c r="PET206" s="2"/>
      <c r="PEU206" s="1"/>
      <c r="PEV206" s="25"/>
      <c r="PEW206" s="5"/>
      <c r="PEX206" s="63"/>
      <c r="PEY206" s="2"/>
      <c r="PEZ206" s="1"/>
      <c r="PFA206" s="25"/>
      <c r="PFB206" s="5"/>
      <c r="PFC206" s="63"/>
      <c r="PFD206" s="2"/>
      <c r="PFE206" s="1"/>
      <c r="PFF206" s="25"/>
      <c r="PFG206" s="5"/>
      <c r="PFH206" s="63"/>
      <c r="PFI206" s="2"/>
      <c r="PFJ206" s="1"/>
      <c r="PFK206" s="25"/>
      <c r="PFL206" s="5"/>
      <c r="PFM206" s="63"/>
      <c r="PFN206" s="2"/>
      <c r="PFO206" s="1"/>
      <c r="PFP206" s="25"/>
      <c r="PFQ206" s="5"/>
      <c r="PFR206" s="63"/>
      <c r="PFS206" s="2"/>
      <c r="PFT206" s="1"/>
      <c r="PFU206" s="25"/>
      <c r="PFV206" s="5"/>
      <c r="PFW206" s="63"/>
      <c r="PFX206" s="2"/>
      <c r="PFY206" s="1"/>
      <c r="PFZ206" s="25"/>
      <c r="PGA206" s="5"/>
      <c r="PGB206" s="63"/>
      <c r="PGC206" s="2"/>
      <c r="PGD206" s="1"/>
      <c r="PGE206" s="25"/>
      <c r="PGF206" s="5"/>
      <c r="PGG206" s="63"/>
      <c r="PGH206" s="2"/>
      <c r="PGI206" s="1"/>
      <c r="PGJ206" s="25"/>
      <c r="PGK206" s="5"/>
      <c r="PGL206" s="63"/>
      <c r="PGM206" s="2"/>
      <c r="PGN206" s="1"/>
      <c r="PGO206" s="25"/>
      <c r="PGP206" s="5"/>
      <c r="PGQ206" s="63"/>
      <c r="PGR206" s="2"/>
      <c r="PGS206" s="1"/>
      <c r="PGT206" s="25"/>
      <c r="PGU206" s="5"/>
      <c r="PGV206" s="63"/>
      <c r="PGW206" s="2"/>
      <c r="PGX206" s="1"/>
      <c r="PGY206" s="25"/>
      <c r="PGZ206" s="5"/>
      <c r="PHA206" s="63"/>
      <c r="PHB206" s="2"/>
      <c r="PHC206" s="1"/>
      <c r="PHD206" s="25"/>
      <c r="PHE206" s="5"/>
      <c r="PHF206" s="63"/>
      <c r="PHG206" s="2"/>
      <c r="PHH206" s="1"/>
      <c r="PHI206" s="25"/>
      <c r="PHJ206" s="5"/>
      <c r="PHK206" s="63"/>
      <c r="PHL206" s="2"/>
      <c r="PHM206" s="1"/>
      <c r="PHN206" s="25"/>
      <c r="PHO206" s="5"/>
      <c r="PHP206" s="63"/>
      <c r="PHQ206" s="2"/>
      <c r="PHR206" s="1"/>
      <c r="PHS206" s="25"/>
      <c r="PHT206" s="5"/>
      <c r="PHU206" s="63"/>
      <c r="PHV206" s="2"/>
      <c r="PHW206" s="1"/>
      <c r="PHX206" s="25"/>
      <c r="PHY206" s="5"/>
      <c r="PHZ206" s="63"/>
      <c r="PIA206" s="2"/>
      <c r="PIB206" s="1"/>
      <c r="PIC206" s="25"/>
      <c r="PID206" s="5"/>
      <c r="PIE206" s="63"/>
      <c r="PIF206" s="2"/>
      <c r="PIG206" s="1"/>
      <c r="PIH206" s="25"/>
      <c r="PII206" s="5"/>
      <c r="PIJ206" s="63"/>
      <c r="PIK206" s="2"/>
      <c r="PIL206" s="1"/>
      <c r="PIM206" s="25"/>
      <c r="PIN206" s="5"/>
      <c r="PIO206" s="63"/>
      <c r="PIP206" s="2"/>
      <c r="PIQ206" s="1"/>
      <c r="PIR206" s="25"/>
      <c r="PIS206" s="5"/>
      <c r="PIT206" s="63"/>
      <c r="PIU206" s="2"/>
      <c r="PIV206" s="1"/>
      <c r="PIW206" s="25"/>
      <c r="PIX206" s="5"/>
      <c r="PIY206" s="63"/>
      <c r="PIZ206" s="2"/>
      <c r="PJA206" s="1"/>
      <c r="PJB206" s="25"/>
      <c r="PJC206" s="5"/>
      <c r="PJD206" s="63"/>
      <c r="PJE206" s="2"/>
      <c r="PJF206" s="1"/>
      <c r="PJG206" s="25"/>
      <c r="PJH206" s="5"/>
      <c r="PJI206" s="63"/>
      <c r="PJJ206" s="2"/>
      <c r="PJK206" s="1"/>
      <c r="PJL206" s="25"/>
      <c r="PJM206" s="5"/>
      <c r="PJN206" s="63"/>
      <c r="PJO206" s="2"/>
      <c r="PJP206" s="1"/>
      <c r="PJQ206" s="25"/>
      <c r="PJR206" s="5"/>
      <c r="PJS206" s="63"/>
      <c r="PJT206" s="2"/>
      <c r="PJU206" s="1"/>
      <c r="PJV206" s="25"/>
      <c r="PJW206" s="5"/>
      <c r="PJX206" s="63"/>
      <c r="PJY206" s="2"/>
      <c r="PJZ206" s="1"/>
      <c r="PKA206" s="25"/>
      <c r="PKB206" s="5"/>
      <c r="PKC206" s="63"/>
      <c r="PKD206" s="2"/>
      <c r="PKE206" s="1"/>
      <c r="PKF206" s="25"/>
      <c r="PKG206" s="5"/>
      <c r="PKH206" s="63"/>
      <c r="PKI206" s="2"/>
      <c r="PKJ206" s="1"/>
      <c r="PKK206" s="25"/>
      <c r="PKL206" s="5"/>
      <c r="PKM206" s="63"/>
      <c r="PKN206" s="2"/>
      <c r="PKO206" s="1"/>
      <c r="PKP206" s="25"/>
      <c r="PKQ206" s="5"/>
      <c r="PKR206" s="63"/>
      <c r="PKS206" s="2"/>
      <c r="PKT206" s="1"/>
      <c r="PKU206" s="25"/>
      <c r="PKV206" s="5"/>
      <c r="PKW206" s="63"/>
      <c r="PKX206" s="2"/>
      <c r="PKY206" s="1"/>
      <c r="PKZ206" s="25"/>
      <c r="PLA206" s="5"/>
      <c r="PLB206" s="63"/>
      <c r="PLC206" s="2"/>
      <c r="PLD206" s="1"/>
      <c r="PLE206" s="25"/>
      <c r="PLF206" s="5"/>
      <c r="PLG206" s="63"/>
      <c r="PLH206" s="2"/>
      <c r="PLI206" s="1"/>
      <c r="PLJ206" s="25"/>
      <c r="PLK206" s="5"/>
      <c r="PLL206" s="63"/>
      <c r="PLM206" s="2"/>
      <c r="PLN206" s="1"/>
      <c r="PLO206" s="25"/>
      <c r="PLP206" s="5"/>
      <c r="PLQ206" s="63"/>
      <c r="PLR206" s="2"/>
      <c r="PLS206" s="1"/>
      <c r="PLT206" s="25"/>
      <c r="PLU206" s="5"/>
      <c r="PLV206" s="63"/>
      <c r="PLW206" s="2"/>
      <c r="PLX206" s="1"/>
      <c r="PLY206" s="25"/>
      <c r="PLZ206" s="5"/>
      <c r="PMA206" s="63"/>
      <c r="PMB206" s="2"/>
      <c r="PMC206" s="1"/>
      <c r="PMD206" s="25"/>
      <c r="PME206" s="5"/>
      <c r="PMF206" s="63"/>
      <c r="PMG206" s="2"/>
      <c r="PMH206" s="1"/>
      <c r="PMI206" s="25"/>
      <c r="PMJ206" s="5"/>
      <c r="PMK206" s="63"/>
      <c r="PML206" s="2"/>
      <c r="PMM206" s="1"/>
      <c r="PMN206" s="25"/>
      <c r="PMO206" s="5"/>
      <c r="PMP206" s="63"/>
      <c r="PMQ206" s="2"/>
      <c r="PMR206" s="1"/>
      <c r="PMS206" s="25"/>
      <c r="PMT206" s="5"/>
      <c r="PMU206" s="63"/>
      <c r="PMV206" s="2"/>
      <c r="PMW206" s="1"/>
      <c r="PMX206" s="25"/>
      <c r="PMY206" s="5"/>
      <c r="PMZ206" s="63"/>
      <c r="PNA206" s="2"/>
      <c r="PNB206" s="1"/>
      <c r="PNC206" s="25"/>
      <c r="PND206" s="5"/>
      <c r="PNE206" s="63"/>
      <c r="PNF206" s="2"/>
      <c r="PNG206" s="1"/>
      <c r="PNH206" s="25"/>
      <c r="PNI206" s="5"/>
      <c r="PNJ206" s="63"/>
      <c r="PNK206" s="2"/>
      <c r="PNL206" s="1"/>
      <c r="PNM206" s="25"/>
      <c r="PNN206" s="5"/>
      <c r="PNO206" s="63"/>
      <c r="PNP206" s="2"/>
      <c r="PNQ206" s="1"/>
      <c r="PNR206" s="25"/>
      <c r="PNS206" s="5"/>
      <c r="PNT206" s="63"/>
      <c r="PNU206" s="2"/>
      <c r="PNV206" s="1"/>
      <c r="PNW206" s="25"/>
      <c r="PNX206" s="5"/>
      <c r="PNY206" s="63"/>
      <c r="PNZ206" s="2"/>
      <c r="POA206" s="1"/>
      <c r="POB206" s="25"/>
      <c r="POC206" s="5"/>
      <c r="POD206" s="63"/>
      <c r="POE206" s="2"/>
      <c r="POF206" s="1"/>
      <c r="POG206" s="25"/>
      <c r="POH206" s="5"/>
      <c r="POI206" s="63"/>
      <c r="POJ206" s="2"/>
      <c r="POK206" s="1"/>
      <c r="POL206" s="25"/>
      <c r="POM206" s="5"/>
      <c r="PON206" s="63"/>
      <c r="POO206" s="2"/>
      <c r="POP206" s="1"/>
      <c r="POQ206" s="25"/>
      <c r="POR206" s="5"/>
      <c r="POS206" s="63"/>
      <c r="POT206" s="2"/>
      <c r="POU206" s="1"/>
      <c r="POV206" s="25"/>
      <c r="POW206" s="5"/>
      <c r="POX206" s="63"/>
      <c r="POY206" s="2"/>
      <c r="POZ206" s="1"/>
      <c r="PPA206" s="25"/>
      <c r="PPB206" s="5"/>
      <c r="PPC206" s="63"/>
      <c r="PPD206" s="2"/>
      <c r="PPE206" s="1"/>
      <c r="PPF206" s="25"/>
      <c r="PPG206" s="5"/>
      <c r="PPH206" s="63"/>
      <c r="PPI206" s="2"/>
      <c r="PPJ206" s="1"/>
      <c r="PPK206" s="25"/>
      <c r="PPL206" s="5"/>
      <c r="PPM206" s="63"/>
      <c r="PPN206" s="2"/>
      <c r="PPO206" s="1"/>
      <c r="PPP206" s="25"/>
      <c r="PPQ206" s="5"/>
      <c r="PPR206" s="63"/>
      <c r="PPS206" s="2"/>
      <c r="PPT206" s="1"/>
      <c r="PPU206" s="25"/>
      <c r="PPV206" s="5"/>
      <c r="PPW206" s="63"/>
      <c r="PPX206" s="2"/>
      <c r="PPY206" s="1"/>
      <c r="PPZ206" s="25"/>
      <c r="PQA206" s="5"/>
      <c r="PQB206" s="63"/>
      <c r="PQC206" s="2"/>
      <c r="PQD206" s="1"/>
      <c r="PQE206" s="25"/>
      <c r="PQF206" s="5"/>
      <c r="PQG206" s="63"/>
      <c r="PQH206" s="2"/>
      <c r="PQI206" s="1"/>
      <c r="PQJ206" s="25"/>
      <c r="PQK206" s="5"/>
      <c r="PQL206" s="63"/>
      <c r="PQM206" s="2"/>
      <c r="PQN206" s="1"/>
      <c r="PQO206" s="25"/>
      <c r="PQP206" s="5"/>
      <c r="PQQ206" s="63"/>
      <c r="PQR206" s="2"/>
      <c r="PQS206" s="1"/>
      <c r="PQT206" s="25"/>
      <c r="PQU206" s="5"/>
      <c r="PQV206" s="63"/>
      <c r="PQW206" s="2"/>
      <c r="PQX206" s="1"/>
      <c r="PQY206" s="25"/>
      <c r="PQZ206" s="5"/>
      <c r="PRA206" s="63"/>
      <c r="PRB206" s="2"/>
      <c r="PRC206" s="1"/>
      <c r="PRD206" s="25"/>
      <c r="PRE206" s="5"/>
      <c r="PRF206" s="63"/>
      <c r="PRG206" s="2"/>
      <c r="PRH206" s="1"/>
      <c r="PRI206" s="25"/>
      <c r="PRJ206" s="5"/>
      <c r="PRK206" s="63"/>
      <c r="PRL206" s="2"/>
      <c r="PRM206" s="1"/>
      <c r="PRN206" s="25"/>
      <c r="PRO206" s="5"/>
      <c r="PRP206" s="63"/>
      <c r="PRQ206" s="2"/>
      <c r="PRR206" s="1"/>
      <c r="PRS206" s="25"/>
      <c r="PRT206" s="5"/>
      <c r="PRU206" s="63"/>
      <c r="PRV206" s="2"/>
      <c r="PRW206" s="1"/>
      <c r="PRX206" s="25"/>
      <c r="PRY206" s="5"/>
      <c r="PRZ206" s="63"/>
      <c r="PSA206" s="2"/>
      <c r="PSB206" s="1"/>
      <c r="PSC206" s="25"/>
      <c r="PSD206" s="5"/>
      <c r="PSE206" s="63"/>
      <c r="PSF206" s="2"/>
      <c r="PSG206" s="1"/>
      <c r="PSH206" s="25"/>
      <c r="PSI206" s="5"/>
      <c r="PSJ206" s="63"/>
      <c r="PSK206" s="2"/>
      <c r="PSL206" s="1"/>
      <c r="PSM206" s="25"/>
      <c r="PSN206" s="5"/>
      <c r="PSO206" s="63"/>
      <c r="PSP206" s="2"/>
      <c r="PSQ206" s="1"/>
      <c r="PSR206" s="25"/>
      <c r="PSS206" s="5"/>
      <c r="PST206" s="63"/>
      <c r="PSU206" s="2"/>
      <c r="PSV206" s="1"/>
      <c r="PSW206" s="25"/>
      <c r="PSX206" s="5"/>
      <c r="PSY206" s="63"/>
      <c r="PSZ206" s="2"/>
      <c r="PTA206" s="1"/>
      <c r="PTB206" s="25"/>
      <c r="PTC206" s="5"/>
      <c r="PTD206" s="63"/>
      <c r="PTE206" s="2"/>
      <c r="PTF206" s="1"/>
      <c r="PTG206" s="25"/>
      <c r="PTH206" s="5"/>
      <c r="PTI206" s="63"/>
      <c r="PTJ206" s="2"/>
      <c r="PTK206" s="1"/>
      <c r="PTL206" s="25"/>
      <c r="PTM206" s="5"/>
      <c r="PTN206" s="63"/>
      <c r="PTO206" s="2"/>
      <c r="PTP206" s="1"/>
      <c r="PTQ206" s="25"/>
      <c r="PTR206" s="5"/>
      <c r="PTS206" s="63"/>
      <c r="PTT206" s="2"/>
      <c r="PTU206" s="1"/>
      <c r="PTV206" s="25"/>
      <c r="PTW206" s="5"/>
      <c r="PTX206" s="63"/>
      <c r="PTY206" s="2"/>
      <c r="PTZ206" s="1"/>
      <c r="PUA206" s="25"/>
      <c r="PUB206" s="5"/>
      <c r="PUC206" s="63"/>
      <c r="PUD206" s="2"/>
      <c r="PUE206" s="1"/>
      <c r="PUF206" s="25"/>
      <c r="PUG206" s="5"/>
      <c r="PUH206" s="63"/>
      <c r="PUI206" s="2"/>
      <c r="PUJ206" s="1"/>
      <c r="PUK206" s="25"/>
      <c r="PUL206" s="5"/>
      <c r="PUM206" s="63"/>
      <c r="PUN206" s="2"/>
      <c r="PUO206" s="1"/>
      <c r="PUP206" s="25"/>
      <c r="PUQ206" s="5"/>
      <c r="PUR206" s="63"/>
      <c r="PUS206" s="2"/>
      <c r="PUT206" s="1"/>
      <c r="PUU206" s="25"/>
      <c r="PUV206" s="5"/>
      <c r="PUW206" s="63"/>
      <c r="PUX206" s="2"/>
      <c r="PUY206" s="1"/>
      <c r="PUZ206" s="25"/>
      <c r="PVA206" s="5"/>
      <c r="PVB206" s="63"/>
      <c r="PVC206" s="2"/>
      <c r="PVD206" s="1"/>
      <c r="PVE206" s="25"/>
      <c r="PVF206" s="5"/>
      <c r="PVG206" s="63"/>
      <c r="PVH206" s="2"/>
      <c r="PVI206" s="1"/>
      <c r="PVJ206" s="25"/>
      <c r="PVK206" s="5"/>
      <c r="PVL206" s="63"/>
      <c r="PVM206" s="2"/>
      <c r="PVN206" s="1"/>
      <c r="PVO206" s="25"/>
      <c r="PVP206" s="5"/>
      <c r="PVQ206" s="63"/>
      <c r="PVR206" s="2"/>
      <c r="PVS206" s="1"/>
      <c r="PVT206" s="25"/>
      <c r="PVU206" s="5"/>
      <c r="PVV206" s="63"/>
      <c r="PVW206" s="2"/>
      <c r="PVX206" s="1"/>
      <c r="PVY206" s="25"/>
      <c r="PVZ206" s="5"/>
      <c r="PWA206" s="63"/>
      <c r="PWB206" s="2"/>
      <c r="PWC206" s="1"/>
      <c r="PWD206" s="25"/>
      <c r="PWE206" s="5"/>
      <c r="PWF206" s="63"/>
      <c r="PWG206" s="2"/>
      <c r="PWH206" s="1"/>
      <c r="PWI206" s="25"/>
      <c r="PWJ206" s="5"/>
      <c r="PWK206" s="63"/>
      <c r="PWL206" s="2"/>
      <c r="PWM206" s="1"/>
      <c r="PWN206" s="25"/>
      <c r="PWO206" s="5"/>
      <c r="PWP206" s="63"/>
      <c r="PWQ206" s="2"/>
      <c r="PWR206" s="1"/>
      <c r="PWS206" s="25"/>
      <c r="PWT206" s="5"/>
      <c r="PWU206" s="63"/>
      <c r="PWV206" s="2"/>
      <c r="PWW206" s="1"/>
      <c r="PWX206" s="25"/>
      <c r="PWY206" s="5"/>
      <c r="PWZ206" s="63"/>
      <c r="PXA206" s="2"/>
      <c r="PXB206" s="1"/>
      <c r="PXC206" s="25"/>
      <c r="PXD206" s="5"/>
      <c r="PXE206" s="63"/>
      <c r="PXF206" s="2"/>
      <c r="PXG206" s="1"/>
      <c r="PXH206" s="25"/>
      <c r="PXI206" s="5"/>
      <c r="PXJ206" s="63"/>
      <c r="PXK206" s="2"/>
      <c r="PXL206" s="1"/>
      <c r="PXM206" s="25"/>
      <c r="PXN206" s="5"/>
      <c r="PXO206" s="63"/>
      <c r="PXP206" s="2"/>
      <c r="PXQ206" s="1"/>
      <c r="PXR206" s="25"/>
      <c r="PXS206" s="5"/>
      <c r="PXT206" s="63"/>
      <c r="PXU206" s="2"/>
      <c r="PXV206" s="1"/>
      <c r="PXW206" s="25"/>
      <c r="PXX206" s="5"/>
      <c r="PXY206" s="63"/>
      <c r="PXZ206" s="2"/>
      <c r="PYA206" s="1"/>
      <c r="PYB206" s="25"/>
      <c r="PYC206" s="5"/>
      <c r="PYD206" s="63"/>
      <c r="PYE206" s="2"/>
      <c r="PYF206" s="1"/>
      <c r="PYG206" s="25"/>
      <c r="PYH206" s="5"/>
      <c r="PYI206" s="63"/>
      <c r="PYJ206" s="2"/>
      <c r="PYK206" s="1"/>
      <c r="PYL206" s="25"/>
      <c r="PYM206" s="5"/>
      <c r="PYN206" s="63"/>
      <c r="PYO206" s="2"/>
      <c r="PYP206" s="1"/>
      <c r="PYQ206" s="25"/>
      <c r="PYR206" s="5"/>
      <c r="PYS206" s="63"/>
      <c r="PYT206" s="2"/>
      <c r="PYU206" s="1"/>
      <c r="PYV206" s="25"/>
      <c r="PYW206" s="5"/>
      <c r="PYX206" s="63"/>
      <c r="PYY206" s="2"/>
      <c r="PYZ206" s="1"/>
      <c r="PZA206" s="25"/>
      <c r="PZB206" s="5"/>
      <c r="PZC206" s="63"/>
      <c r="PZD206" s="2"/>
      <c r="PZE206" s="1"/>
      <c r="PZF206" s="25"/>
      <c r="PZG206" s="5"/>
      <c r="PZH206" s="63"/>
      <c r="PZI206" s="2"/>
      <c r="PZJ206" s="1"/>
      <c r="PZK206" s="25"/>
      <c r="PZL206" s="5"/>
      <c r="PZM206" s="63"/>
      <c r="PZN206" s="2"/>
      <c r="PZO206" s="1"/>
      <c r="PZP206" s="25"/>
      <c r="PZQ206" s="5"/>
      <c r="PZR206" s="63"/>
      <c r="PZS206" s="2"/>
      <c r="PZT206" s="1"/>
      <c r="PZU206" s="25"/>
      <c r="PZV206" s="5"/>
      <c r="PZW206" s="63"/>
      <c r="PZX206" s="2"/>
      <c r="PZY206" s="1"/>
      <c r="PZZ206" s="25"/>
      <c r="QAA206" s="5"/>
      <c r="QAB206" s="63"/>
      <c r="QAC206" s="2"/>
      <c r="QAD206" s="1"/>
      <c r="QAE206" s="25"/>
      <c r="QAF206" s="5"/>
      <c r="QAG206" s="63"/>
      <c r="QAH206" s="2"/>
      <c r="QAI206" s="1"/>
      <c r="QAJ206" s="25"/>
      <c r="QAK206" s="5"/>
      <c r="QAL206" s="63"/>
      <c r="QAM206" s="2"/>
      <c r="QAN206" s="1"/>
      <c r="QAO206" s="25"/>
      <c r="QAP206" s="5"/>
      <c r="QAQ206" s="63"/>
      <c r="QAR206" s="2"/>
      <c r="QAS206" s="1"/>
      <c r="QAT206" s="25"/>
      <c r="QAU206" s="5"/>
      <c r="QAV206" s="63"/>
      <c r="QAW206" s="2"/>
      <c r="QAX206" s="1"/>
      <c r="QAY206" s="25"/>
      <c r="QAZ206" s="5"/>
      <c r="QBA206" s="63"/>
      <c r="QBB206" s="2"/>
      <c r="QBC206" s="1"/>
      <c r="QBD206" s="25"/>
      <c r="QBE206" s="5"/>
      <c r="QBF206" s="63"/>
      <c r="QBG206" s="2"/>
      <c r="QBH206" s="1"/>
      <c r="QBI206" s="25"/>
      <c r="QBJ206" s="5"/>
      <c r="QBK206" s="63"/>
      <c r="QBL206" s="2"/>
      <c r="QBM206" s="1"/>
      <c r="QBN206" s="25"/>
      <c r="QBO206" s="5"/>
      <c r="QBP206" s="63"/>
      <c r="QBQ206" s="2"/>
      <c r="QBR206" s="1"/>
      <c r="QBS206" s="25"/>
      <c r="QBT206" s="5"/>
      <c r="QBU206" s="63"/>
      <c r="QBV206" s="2"/>
      <c r="QBW206" s="1"/>
      <c r="QBX206" s="25"/>
      <c r="QBY206" s="5"/>
      <c r="QBZ206" s="63"/>
      <c r="QCA206" s="2"/>
      <c r="QCB206" s="1"/>
      <c r="QCC206" s="25"/>
      <c r="QCD206" s="5"/>
      <c r="QCE206" s="63"/>
      <c r="QCF206" s="2"/>
      <c r="QCG206" s="1"/>
      <c r="QCH206" s="25"/>
      <c r="QCI206" s="5"/>
      <c r="QCJ206" s="63"/>
      <c r="QCK206" s="2"/>
      <c r="QCL206" s="1"/>
      <c r="QCM206" s="25"/>
      <c r="QCN206" s="5"/>
      <c r="QCO206" s="63"/>
      <c r="QCP206" s="2"/>
      <c r="QCQ206" s="1"/>
      <c r="QCR206" s="25"/>
      <c r="QCS206" s="5"/>
      <c r="QCT206" s="63"/>
      <c r="QCU206" s="2"/>
      <c r="QCV206" s="1"/>
      <c r="QCW206" s="25"/>
      <c r="QCX206" s="5"/>
      <c r="QCY206" s="63"/>
      <c r="QCZ206" s="2"/>
      <c r="QDA206" s="1"/>
      <c r="QDB206" s="25"/>
      <c r="QDC206" s="5"/>
      <c r="QDD206" s="63"/>
      <c r="QDE206" s="2"/>
      <c r="QDF206" s="1"/>
      <c r="QDG206" s="25"/>
      <c r="QDH206" s="5"/>
      <c r="QDI206" s="63"/>
      <c r="QDJ206" s="2"/>
      <c r="QDK206" s="1"/>
      <c r="QDL206" s="25"/>
      <c r="QDM206" s="5"/>
      <c r="QDN206" s="63"/>
      <c r="QDO206" s="2"/>
      <c r="QDP206" s="1"/>
      <c r="QDQ206" s="25"/>
      <c r="QDR206" s="5"/>
      <c r="QDS206" s="63"/>
      <c r="QDT206" s="2"/>
      <c r="QDU206" s="1"/>
      <c r="QDV206" s="25"/>
      <c r="QDW206" s="5"/>
      <c r="QDX206" s="63"/>
      <c r="QDY206" s="2"/>
      <c r="QDZ206" s="1"/>
      <c r="QEA206" s="25"/>
      <c r="QEB206" s="5"/>
      <c r="QEC206" s="63"/>
      <c r="QED206" s="2"/>
      <c r="QEE206" s="1"/>
      <c r="QEF206" s="25"/>
      <c r="QEG206" s="5"/>
      <c r="QEH206" s="63"/>
      <c r="QEI206" s="2"/>
      <c r="QEJ206" s="1"/>
      <c r="QEK206" s="25"/>
      <c r="QEL206" s="5"/>
      <c r="QEM206" s="63"/>
      <c r="QEN206" s="2"/>
      <c r="QEO206" s="1"/>
      <c r="QEP206" s="25"/>
      <c r="QEQ206" s="5"/>
      <c r="QER206" s="63"/>
      <c r="QES206" s="2"/>
      <c r="QET206" s="1"/>
      <c r="QEU206" s="25"/>
      <c r="QEV206" s="5"/>
      <c r="QEW206" s="63"/>
      <c r="QEX206" s="2"/>
      <c r="QEY206" s="1"/>
      <c r="QEZ206" s="25"/>
      <c r="QFA206" s="5"/>
      <c r="QFB206" s="63"/>
      <c r="QFC206" s="2"/>
      <c r="QFD206" s="1"/>
      <c r="QFE206" s="25"/>
      <c r="QFF206" s="5"/>
      <c r="QFG206" s="63"/>
      <c r="QFH206" s="2"/>
      <c r="QFI206" s="1"/>
      <c r="QFJ206" s="25"/>
      <c r="QFK206" s="5"/>
      <c r="QFL206" s="63"/>
      <c r="QFM206" s="2"/>
      <c r="QFN206" s="1"/>
      <c r="QFO206" s="25"/>
      <c r="QFP206" s="5"/>
      <c r="QFQ206" s="63"/>
      <c r="QFR206" s="2"/>
      <c r="QFS206" s="1"/>
      <c r="QFT206" s="25"/>
      <c r="QFU206" s="5"/>
      <c r="QFV206" s="63"/>
      <c r="QFW206" s="2"/>
      <c r="QFX206" s="1"/>
      <c r="QFY206" s="25"/>
      <c r="QFZ206" s="5"/>
      <c r="QGA206" s="63"/>
      <c r="QGB206" s="2"/>
      <c r="QGC206" s="1"/>
      <c r="QGD206" s="25"/>
      <c r="QGE206" s="5"/>
      <c r="QGF206" s="63"/>
      <c r="QGG206" s="2"/>
      <c r="QGH206" s="1"/>
      <c r="QGI206" s="25"/>
      <c r="QGJ206" s="5"/>
      <c r="QGK206" s="63"/>
      <c r="QGL206" s="2"/>
      <c r="QGM206" s="1"/>
      <c r="QGN206" s="25"/>
      <c r="QGO206" s="5"/>
      <c r="QGP206" s="63"/>
      <c r="QGQ206" s="2"/>
      <c r="QGR206" s="1"/>
      <c r="QGS206" s="25"/>
      <c r="QGT206" s="5"/>
      <c r="QGU206" s="63"/>
      <c r="QGV206" s="2"/>
      <c r="QGW206" s="1"/>
      <c r="QGX206" s="25"/>
      <c r="QGY206" s="5"/>
      <c r="QGZ206" s="63"/>
      <c r="QHA206" s="2"/>
      <c r="QHB206" s="1"/>
      <c r="QHC206" s="25"/>
      <c r="QHD206" s="5"/>
      <c r="QHE206" s="63"/>
      <c r="QHF206" s="2"/>
      <c r="QHG206" s="1"/>
      <c r="QHH206" s="25"/>
      <c r="QHI206" s="5"/>
      <c r="QHJ206" s="63"/>
      <c r="QHK206" s="2"/>
      <c r="QHL206" s="1"/>
      <c r="QHM206" s="25"/>
      <c r="QHN206" s="5"/>
      <c r="QHO206" s="63"/>
      <c r="QHP206" s="2"/>
      <c r="QHQ206" s="1"/>
      <c r="QHR206" s="25"/>
      <c r="QHS206" s="5"/>
      <c r="QHT206" s="63"/>
      <c r="QHU206" s="2"/>
      <c r="QHV206" s="1"/>
      <c r="QHW206" s="25"/>
      <c r="QHX206" s="5"/>
      <c r="QHY206" s="63"/>
      <c r="QHZ206" s="2"/>
      <c r="QIA206" s="1"/>
      <c r="QIB206" s="25"/>
      <c r="QIC206" s="5"/>
      <c r="QID206" s="63"/>
      <c r="QIE206" s="2"/>
      <c r="QIF206" s="1"/>
      <c r="QIG206" s="25"/>
      <c r="QIH206" s="5"/>
      <c r="QII206" s="63"/>
      <c r="QIJ206" s="2"/>
      <c r="QIK206" s="1"/>
      <c r="QIL206" s="25"/>
      <c r="QIM206" s="5"/>
      <c r="QIN206" s="63"/>
      <c r="QIO206" s="2"/>
      <c r="QIP206" s="1"/>
      <c r="QIQ206" s="25"/>
      <c r="QIR206" s="5"/>
      <c r="QIS206" s="63"/>
      <c r="QIT206" s="2"/>
      <c r="QIU206" s="1"/>
      <c r="QIV206" s="25"/>
      <c r="QIW206" s="5"/>
      <c r="QIX206" s="63"/>
      <c r="QIY206" s="2"/>
      <c r="QIZ206" s="1"/>
      <c r="QJA206" s="25"/>
      <c r="QJB206" s="5"/>
      <c r="QJC206" s="63"/>
      <c r="QJD206" s="2"/>
      <c r="QJE206" s="1"/>
      <c r="QJF206" s="25"/>
      <c r="QJG206" s="5"/>
      <c r="QJH206" s="63"/>
      <c r="QJI206" s="2"/>
      <c r="QJJ206" s="1"/>
      <c r="QJK206" s="25"/>
      <c r="QJL206" s="5"/>
      <c r="QJM206" s="63"/>
      <c r="QJN206" s="2"/>
      <c r="QJO206" s="1"/>
      <c r="QJP206" s="25"/>
      <c r="QJQ206" s="5"/>
      <c r="QJR206" s="63"/>
      <c r="QJS206" s="2"/>
      <c r="QJT206" s="1"/>
      <c r="QJU206" s="25"/>
      <c r="QJV206" s="5"/>
      <c r="QJW206" s="63"/>
      <c r="QJX206" s="2"/>
      <c r="QJY206" s="1"/>
      <c r="QJZ206" s="25"/>
      <c r="QKA206" s="5"/>
      <c r="QKB206" s="63"/>
      <c r="QKC206" s="2"/>
      <c r="QKD206" s="1"/>
      <c r="QKE206" s="25"/>
      <c r="QKF206" s="5"/>
      <c r="QKG206" s="63"/>
      <c r="QKH206" s="2"/>
      <c r="QKI206" s="1"/>
      <c r="QKJ206" s="25"/>
      <c r="QKK206" s="5"/>
      <c r="QKL206" s="63"/>
      <c r="QKM206" s="2"/>
      <c r="QKN206" s="1"/>
      <c r="QKO206" s="25"/>
      <c r="QKP206" s="5"/>
      <c r="QKQ206" s="63"/>
      <c r="QKR206" s="2"/>
      <c r="QKS206" s="1"/>
      <c r="QKT206" s="25"/>
      <c r="QKU206" s="5"/>
      <c r="QKV206" s="63"/>
      <c r="QKW206" s="2"/>
      <c r="QKX206" s="1"/>
      <c r="QKY206" s="25"/>
      <c r="QKZ206" s="5"/>
      <c r="QLA206" s="63"/>
      <c r="QLB206" s="2"/>
      <c r="QLC206" s="1"/>
      <c r="QLD206" s="25"/>
      <c r="QLE206" s="5"/>
      <c r="QLF206" s="63"/>
      <c r="QLG206" s="2"/>
      <c r="QLH206" s="1"/>
      <c r="QLI206" s="25"/>
      <c r="QLJ206" s="5"/>
      <c r="QLK206" s="63"/>
      <c r="QLL206" s="2"/>
      <c r="QLM206" s="1"/>
      <c r="QLN206" s="25"/>
      <c r="QLO206" s="5"/>
      <c r="QLP206" s="63"/>
      <c r="QLQ206" s="2"/>
      <c r="QLR206" s="1"/>
      <c r="QLS206" s="25"/>
      <c r="QLT206" s="5"/>
      <c r="QLU206" s="63"/>
      <c r="QLV206" s="2"/>
      <c r="QLW206" s="1"/>
      <c r="QLX206" s="25"/>
      <c r="QLY206" s="5"/>
      <c r="QLZ206" s="63"/>
      <c r="QMA206" s="2"/>
      <c r="QMB206" s="1"/>
      <c r="QMC206" s="25"/>
      <c r="QMD206" s="5"/>
      <c r="QME206" s="63"/>
      <c r="QMF206" s="2"/>
      <c r="QMG206" s="1"/>
      <c r="QMH206" s="25"/>
      <c r="QMI206" s="5"/>
      <c r="QMJ206" s="63"/>
      <c r="QMK206" s="2"/>
      <c r="QML206" s="1"/>
      <c r="QMM206" s="25"/>
      <c r="QMN206" s="5"/>
      <c r="QMO206" s="63"/>
      <c r="QMP206" s="2"/>
      <c r="QMQ206" s="1"/>
      <c r="QMR206" s="25"/>
      <c r="QMS206" s="5"/>
      <c r="QMT206" s="63"/>
      <c r="QMU206" s="2"/>
      <c r="QMV206" s="1"/>
      <c r="QMW206" s="25"/>
      <c r="QMX206" s="5"/>
      <c r="QMY206" s="63"/>
      <c r="QMZ206" s="2"/>
      <c r="QNA206" s="1"/>
      <c r="QNB206" s="25"/>
      <c r="QNC206" s="5"/>
      <c r="QND206" s="63"/>
      <c r="QNE206" s="2"/>
      <c r="QNF206" s="1"/>
      <c r="QNG206" s="25"/>
      <c r="QNH206" s="5"/>
      <c r="QNI206" s="63"/>
      <c r="QNJ206" s="2"/>
      <c r="QNK206" s="1"/>
      <c r="QNL206" s="25"/>
      <c r="QNM206" s="5"/>
      <c r="QNN206" s="63"/>
      <c r="QNO206" s="2"/>
      <c r="QNP206" s="1"/>
      <c r="QNQ206" s="25"/>
      <c r="QNR206" s="5"/>
      <c r="QNS206" s="63"/>
      <c r="QNT206" s="2"/>
      <c r="QNU206" s="1"/>
      <c r="QNV206" s="25"/>
      <c r="QNW206" s="5"/>
      <c r="QNX206" s="63"/>
      <c r="QNY206" s="2"/>
      <c r="QNZ206" s="1"/>
      <c r="QOA206" s="25"/>
      <c r="QOB206" s="5"/>
      <c r="QOC206" s="63"/>
      <c r="QOD206" s="2"/>
      <c r="QOE206" s="1"/>
      <c r="QOF206" s="25"/>
      <c r="QOG206" s="5"/>
      <c r="QOH206" s="63"/>
      <c r="QOI206" s="2"/>
      <c r="QOJ206" s="1"/>
      <c r="QOK206" s="25"/>
      <c r="QOL206" s="5"/>
      <c r="QOM206" s="63"/>
      <c r="QON206" s="2"/>
      <c r="QOO206" s="1"/>
      <c r="QOP206" s="25"/>
      <c r="QOQ206" s="5"/>
      <c r="QOR206" s="63"/>
      <c r="QOS206" s="2"/>
      <c r="QOT206" s="1"/>
      <c r="QOU206" s="25"/>
      <c r="QOV206" s="5"/>
      <c r="QOW206" s="63"/>
      <c r="QOX206" s="2"/>
      <c r="QOY206" s="1"/>
      <c r="QOZ206" s="25"/>
      <c r="QPA206" s="5"/>
      <c r="QPB206" s="63"/>
      <c r="QPC206" s="2"/>
      <c r="QPD206" s="1"/>
      <c r="QPE206" s="25"/>
      <c r="QPF206" s="5"/>
      <c r="QPG206" s="63"/>
      <c r="QPH206" s="2"/>
      <c r="QPI206" s="1"/>
      <c r="QPJ206" s="25"/>
      <c r="QPK206" s="5"/>
      <c r="QPL206" s="63"/>
      <c r="QPM206" s="2"/>
      <c r="QPN206" s="1"/>
      <c r="QPO206" s="25"/>
      <c r="QPP206" s="5"/>
      <c r="QPQ206" s="63"/>
      <c r="QPR206" s="2"/>
      <c r="QPS206" s="1"/>
      <c r="QPT206" s="25"/>
      <c r="QPU206" s="5"/>
      <c r="QPV206" s="63"/>
      <c r="QPW206" s="2"/>
      <c r="QPX206" s="1"/>
      <c r="QPY206" s="25"/>
      <c r="QPZ206" s="5"/>
      <c r="QQA206" s="63"/>
      <c r="QQB206" s="2"/>
      <c r="QQC206" s="1"/>
      <c r="QQD206" s="25"/>
      <c r="QQE206" s="5"/>
      <c r="QQF206" s="63"/>
      <c r="QQG206" s="2"/>
      <c r="QQH206" s="1"/>
      <c r="QQI206" s="25"/>
      <c r="QQJ206" s="5"/>
      <c r="QQK206" s="63"/>
      <c r="QQL206" s="2"/>
      <c r="QQM206" s="1"/>
      <c r="QQN206" s="25"/>
      <c r="QQO206" s="5"/>
      <c r="QQP206" s="63"/>
      <c r="QQQ206" s="2"/>
      <c r="QQR206" s="1"/>
      <c r="QQS206" s="25"/>
      <c r="QQT206" s="5"/>
      <c r="QQU206" s="63"/>
      <c r="QQV206" s="2"/>
      <c r="QQW206" s="1"/>
      <c r="QQX206" s="25"/>
      <c r="QQY206" s="5"/>
      <c r="QQZ206" s="63"/>
      <c r="QRA206" s="2"/>
      <c r="QRB206" s="1"/>
      <c r="QRC206" s="25"/>
      <c r="QRD206" s="5"/>
      <c r="QRE206" s="63"/>
      <c r="QRF206" s="2"/>
      <c r="QRG206" s="1"/>
      <c r="QRH206" s="25"/>
      <c r="QRI206" s="5"/>
      <c r="QRJ206" s="63"/>
      <c r="QRK206" s="2"/>
      <c r="QRL206" s="1"/>
      <c r="QRM206" s="25"/>
      <c r="QRN206" s="5"/>
      <c r="QRO206" s="63"/>
      <c r="QRP206" s="2"/>
      <c r="QRQ206" s="1"/>
      <c r="QRR206" s="25"/>
      <c r="QRS206" s="5"/>
      <c r="QRT206" s="63"/>
      <c r="QRU206" s="2"/>
      <c r="QRV206" s="1"/>
      <c r="QRW206" s="25"/>
      <c r="QRX206" s="5"/>
      <c r="QRY206" s="63"/>
      <c r="QRZ206" s="2"/>
      <c r="QSA206" s="1"/>
      <c r="QSB206" s="25"/>
      <c r="QSC206" s="5"/>
      <c r="QSD206" s="63"/>
      <c r="QSE206" s="2"/>
      <c r="QSF206" s="1"/>
      <c r="QSG206" s="25"/>
      <c r="QSH206" s="5"/>
      <c r="QSI206" s="63"/>
      <c r="QSJ206" s="2"/>
      <c r="QSK206" s="1"/>
      <c r="QSL206" s="25"/>
      <c r="QSM206" s="5"/>
      <c r="QSN206" s="63"/>
      <c r="QSO206" s="2"/>
      <c r="QSP206" s="1"/>
      <c r="QSQ206" s="25"/>
      <c r="QSR206" s="5"/>
      <c r="QSS206" s="63"/>
      <c r="QST206" s="2"/>
      <c r="QSU206" s="1"/>
      <c r="QSV206" s="25"/>
      <c r="QSW206" s="5"/>
      <c r="QSX206" s="63"/>
      <c r="QSY206" s="2"/>
      <c r="QSZ206" s="1"/>
      <c r="QTA206" s="25"/>
      <c r="QTB206" s="5"/>
      <c r="QTC206" s="63"/>
      <c r="QTD206" s="2"/>
      <c r="QTE206" s="1"/>
      <c r="QTF206" s="25"/>
      <c r="QTG206" s="5"/>
      <c r="QTH206" s="63"/>
      <c r="QTI206" s="2"/>
      <c r="QTJ206" s="1"/>
      <c r="QTK206" s="25"/>
      <c r="QTL206" s="5"/>
      <c r="QTM206" s="63"/>
      <c r="QTN206" s="2"/>
      <c r="QTO206" s="1"/>
      <c r="QTP206" s="25"/>
      <c r="QTQ206" s="5"/>
      <c r="QTR206" s="63"/>
      <c r="QTS206" s="2"/>
      <c r="QTT206" s="1"/>
      <c r="QTU206" s="25"/>
      <c r="QTV206" s="5"/>
      <c r="QTW206" s="63"/>
      <c r="QTX206" s="2"/>
      <c r="QTY206" s="1"/>
      <c r="QTZ206" s="25"/>
      <c r="QUA206" s="5"/>
      <c r="QUB206" s="63"/>
      <c r="QUC206" s="2"/>
      <c r="QUD206" s="1"/>
      <c r="QUE206" s="25"/>
      <c r="QUF206" s="5"/>
      <c r="QUG206" s="63"/>
      <c r="QUH206" s="2"/>
      <c r="QUI206" s="1"/>
      <c r="QUJ206" s="25"/>
      <c r="QUK206" s="5"/>
      <c r="QUL206" s="63"/>
      <c r="QUM206" s="2"/>
      <c r="QUN206" s="1"/>
      <c r="QUO206" s="25"/>
      <c r="QUP206" s="5"/>
      <c r="QUQ206" s="63"/>
      <c r="QUR206" s="2"/>
      <c r="QUS206" s="1"/>
      <c r="QUT206" s="25"/>
      <c r="QUU206" s="5"/>
      <c r="QUV206" s="63"/>
      <c r="QUW206" s="2"/>
      <c r="QUX206" s="1"/>
      <c r="QUY206" s="25"/>
      <c r="QUZ206" s="5"/>
      <c r="QVA206" s="63"/>
      <c r="QVB206" s="2"/>
      <c r="QVC206" s="1"/>
      <c r="QVD206" s="25"/>
      <c r="QVE206" s="5"/>
      <c r="QVF206" s="63"/>
      <c r="QVG206" s="2"/>
      <c r="QVH206" s="1"/>
      <c r="QVI206" s="25"/>
      <c r="QVJ206" s="5"/>
      <c r="QVK206" s="63"/>
      <c r="QVL206" s="2"/>
      <c r="QVM206" s="1"/>
      <c r="QVN206" s="25"/>
      <c r="QVO206" s="5"/>
      <c r="QVP206" s="63"/>
      <c r="QVQ206" s="2"/>
      <c r="QVR206" s="1"/>
      <c r="QVS206" s="25"/>
      <c r="QVT206" s="5"/>
      <c r="QVU206" s="63"/>
      <c r="QVV206" s="2"/>
      <c r="QVW206" s="1"/>
      <c r="QVX206" s="25"/>
      <c r="QVY206" s="5"/>
      <c r="QVZ206" s="63"/>
      <c r="QWA206" s="2"/>
      <c r="QWB206" s="1"/>
      <c r="QWC206" s="25"/>
      <c r="QWD206" s="5"/>
      <c r="QWE206" s="63"/>
      <c r="QWF206" s="2"/>
      <c r="QWG206" s="1"/>
      <c r="QWH206" s="25"/>
      <c r="QWI206" s="5"/>
      <c r="QWJ206" s="63"/>
      <c r="QWK206" s="2"/>
      <c r="QWL206" s="1"/>
      <c r="QWM206" s="25"/>
      <c r="QWN206" s="5"/>
      <c r="QWO206" s="63"/>
      <c r="QWP206" s="2"/>
      <c r="QWQ206" s="1"/>
      <c r="QWR206" s="25"/>
      <c r="QWS206" s="5"/>
      <c r="QWT206" s="63"/>
      <c r="QWU206" s="2"/>
      <c r="QWV206" s="1"/>
      <c r="QWW206" s="25"/>
      <c r="QWX206" s="5"/>
      <c r="QWY206" s="63"/>
      <c r="QWZ206" s="2"/>
      <c r="QXA206" s="1"/>
      <c r="QXB206" s="25"/>
      <c r="QXC206" s="5"/>
      <c r="QXD206" s="63"/>
      <c r="QXE206" s="2"/>
      <c r="QXF206" s="1"/>
      <c r="QXG206" s="25"/>
      <c r="QXH206" s="5"/>
      <c r="QXI206" s="63"/>
      <c r="QXJ206" s="2"/>
      <c r="QXK206" s="1"/>
      <c r="QXL206" s="25"/>
      <c r="QXM206" s="5"/>
      <c r="QXN206" s="63"/>
      <c r="QXO206" s="2"/>
      <c r="QXP206" s="1"/>
      <c r="QXQ206" s="25"/>
      <c r="QXR206" s="5"/>
      <c r="QXS206" s="63"/>
      <c r="QXT206" s="2"/>
      <c r="QXU206" s="1"/>
      <c r="QXV206" s="25"/>
      <c r="QXW206" s="5"/>
      <c r="QXX206" s="63"/>
      <c r="QXY206" s="2"/>
      <c r="QXZ206" s="1"/>
      <c r="QYA206" s="25"/>
      <c r="QYB206" s="5"/>
      <c r="QYC206" s="63"/>
      <c r="QYD206" s="2"/>
      <c r="QYE206" s="1"/>
      <c r="QYF206" s="25"/>
      <c r="QYG206" s="5"/>
      <c r="QYH206" s="63"/>
      <c r="QYI206" s="2"/>
      <c r="QYJ206" s="1"/>
      <c r="QYK206" s="25"/>
      <c r="QYL206" s="5"/>
      <c r="QYM206" s="63"/>
      <c r="QYN206" s="2"/>
      <c r="QYO206" s="1"/>
      <c r="QYP206" s="25"/>
      <c r="QYQ206" s="5"/>
      <c r="QYR206" s="63"/>
      <c r="QYS206" s="2"/>
      <c r="QYT206" s="1"/>
      <c r="QYU206" s="25"/>
      <c r="QYV206" s="5"/>
      <c r="QYW206" s="63"/>
      <c r="QYX206" s="2"/>
      <c r="QYY206" s="1"/>
      <c r="QYZ206" s="25"/>
      <c r="QZA206" s="5"/>
      <c r="QZB206" s="63"/>
      <c r="QZC206" s="2"/>
      <c r="QZD206" s="1"/>
      <c r="QZE206" s="25"/>
      <c r="QZF206" s="5"/>
      <c r="QZG206" s="63"/>
      <c r="QZH206" s="2"/>
      <c r="QZI206" s="1"/>
      <c r="QZJ206" s="25"/>
      <c r="QZK206" s="5"/>
      <c r="QZL206" s="63"/>
      <c r="QZM206" s="2"/>
      <c r="QZN206" s="1"/>
      <c r="QZO206" s="25"/>
      <c r="QZP206" s="5"/>
      <c r="QZQ206" s="63"/>
      <c r="QZR206" s="2"/>
      <c r="QZS206" s="1"/>
      <c r="QZT206" s="25"/>
      <c r="QZU206" s="5"/>
      <c r="QZV206" s="63"/>
      <c r="QZW206" s="2"/>
      <c r="QZX206" s="1"/>
      <c r="QZY206" s="25"/>
      <c r="QZZ206" s="5"/>
      <c r="RAA206" s="63"/>
      <c r="RAB206" s="2"/>
      <c r="RAC206" s="1"/>
      <c r="RAD206" s="25"/>
      <c r="RAE206" s="5"/>
      <c r="RAF206" s="63"/>
      <c r="RAG206" s="2"/>
      <c r="RAH206" s="1"/>
      <c r="RAI206" s="25"/>
      <c r="RAJ206" s="5"/>
      <c r="RAK206" s="63"/>
      <c r="RAL206" s="2"/>
      <c r="RAM206" s="1"/>
      <c r="RAN206" s="25"/>
      <c r="RAO206" s="5"/>
      <c r="RAP206" s="63"/>
      <c r="RAQ206" s="2"/>
      <c r="RAR206" s="1"/>
      <c r="RAS206" s="25"/>
      <c r="RAT206" s="5"/>
      <c r="RAU206" s="63"/>
      <c r="RAV206" s="2"/>
      <c r="RAW206" s="1"/>
      <c r="RAX206" s="25"/>
      <c r="RAY206" s="5"/>
      <c r="RAZ206" s="63"/>
      <c r="RBA206" s="2"/>
      <c r="RBB206" s="1"/>
      <c r="RBC206" s="25"/>
      <c r="RBD206" s="5"/>
      <c r="RBE206" s="63"/>
      <c r="RBF206" s="2"/>
      <c r="RBG206" s="1"/>
      <c r="RBH206" s="25"/>
      <c r="RBI206" s="5"/>
      <c r="RBJ206" s="63"/>
      <c r="RBK206" s="2"/>
      <c r="RBL206" s="1"/>
      <c r="RBM206" s="25"/>
      <c r="RBN206" s="5"/>
      <c r="RBO206" s="63"/>
      <c r="RBP206" s="2"/>
      <c r="RBQ206" s="1"/>
      <c r="RBR206" s="25"/>
      <c r="RBS206" s="5"/>
      <c r="RBT206" s="63"/>
      <c r="RBU206" s="2"/>
      <c r="RBV206" s="1"/>
      <c r="RBW206" s="25"/>
      <c r="RBX206" s="5"/>
      <c r="RBY206" s="63"/>
      <c r="RBZ206" s="2"/>
      <c r="RCA206" s="1"/>
      <c r="RCB206" s="25"/>
      <c r="RCC206" s="5"/>
      <c r="RCD206" s="63"/>
      <c r="RCE206" s="2"/>
      <c r="RCF206" s="1"/>
      <c r="RCG206" s="25"/>
      <c r="RCH206" s="5"/>
      <c r="RCI206" s="63"/>
      <c r="RCJ206" s="2"/>
      <c r="RCK206" s="1"/>
      <c r="RCL206" s="25"/>
      <c r="RCM206" s="5"/>
      <c r="RCN206" s="63"/>
      <c r="RCO206" s="2"/>
      <c r="RCP206" s="1"/>
      <c r="RCQ206" s="25"/>
      <c r="RCR206" s="5"/>
      <c r="RCS206" s="63"/>
      <c r="RCT206" s="2"/>
      <c r="RCU206" s="1"/>
      <c r="RCV206" s="25"/>
      <c r="RCW206" s="5"/>
      <c r="RCX206" s="63"/>
      <c r="RCY206" s="2"/>
      <c r="RCZ206" s="1"/>
      <c r="RDA206" s="25"/>
      <c r="RDB206" s="5"/>
      <c r="RDC206" s="63"/>
      <c r="RDD206" s="2"/>
      <c r="RDE206" s="1"/>
      <c r="RDF206" s="25"/>
      <c r="RDG206" s="5"/>
      <c r="RDH206" s="63"/>
      <c r="RDI206" s="2"/>
      <c r="RDJ206" s="1"/>
      <c r="RDK206" s="25"/>
      <c r="RDL206" s="5"/>
      <c r="RDM206" s="63"/>
      <c r="RDN206" s="2"/>
      <c r="RDO206" s="1"/>
      <c r="RDP206" s="25"/>
      <c r="RDQ206" s="5"/>
      <c r="RDR206" s="63"/>
      <c r="RDS206" s="2"/>
      <c r="RDT206" s="1"/>
      <c r="RDU206" s="25"/>
      <c r="RDV206" s="5"/>
      <c r="RDW206" s="63"/>
      <c r="RDX206" s="2"/>
      <c r="RDY206" s="1"/>
      <c r="RDZ206" s="25"/>
      <c r="REA206" s="5"/>
      <c r="REB206" s="63"/>
      <c r="REC206" s="2"/>
      <c r="RED206" s="1"/>
      <c r="REE206" s="25"/>
      <c r="REF206" s="5"/>
      <c r="REG206" s="63"/>
      <c r="REH206" s="2"/>
      <c r="REI206" s="1"/>
      <c r="REJ206" s="25"/>
      <c r="REK206" s="5"/>
      <c r="REL206" s="63"/>
      <c r="REM206" s="2"/>
      <c r="REN206" s="1"/>
      <c r="REO206" s="25"/>
      <c r="REP206" s="5"/>
      <c r="REQ206" s="63"/>
      <c r="RER206" s="2"/>
      <c r="RES206" s="1"/>
      <c r="RET206" s="25"/>
      <c r="REU206" s="5"/>
      <c r="REV206" s="63"/>
      <c r="REW206" s="2"/>
      <c r="REX206" s="1"/>
      <c r="REY206" s="25"/>
      <c r="REZ206" s="5"/>
      <c r="RFA206" s="63"/>
      <c r="RFB206" s="2"/>
      <c r="RFC206" s="1"/>
      <c r="RFD206" s="25"/>
      <c r="RFE206" s="5"/>
      <c r="RFF206" s="63"/>
      <c r="RFG206" s="2"/>
      <c r="RFH206" s="1"/>
      <c r="RFI206" s="25"/>
      <c r="RFJ206" s="5"/>
      <c r="RFK206" s="63"/>
      <c r="RFL206" s="2"/>
      <c r="RFM206" s="1"/>
      <c r="RFN206" s="25"/>
      <c r="RFO206" s="5"/>
      <c r="RFP206" s="63"/>
      <c r="RFQ206" s="2"/>
      <c r="RFR206" s="1"/>
      <c r="RFS206" s="25"/>
      <c r="RFT206" s="5"/>
      <c r="RFU206" s="63"/>
      <c r="RFV206" s="2"/>
      <c r="RFW206" s="1"/>
      <c r="RFX206" s="25"/>
      <c r="RFY206" s="5"/>
      <c r="RFZ206" s="63"/>
      <c r="RGA206" s="2"/>
      <c r="RGB206" s="1"/>
      <c r="RGC206" s="25"/>
      <c r="RGD206" s="5"/>
      <c r="RGE206" s="63"/>
      <c r="RGF206" s="2"/>
      <c r="RGG206" s="1"/>
      <c r="RGH206" s="25"/>
      <c r="RGI206" s="5"/>
      <c r="RGJ206" s="63"/>
      <c r="RGK206" s="2"/>
      <c r="RGL206" s="1"/>
      <c r="RGM206" s="25"/>
      <c r="RGN206" s="5"/>
      <c r="RGO206" s="63"/>
      <c r="RGP206" s="2"/>
      <c r="RGQ206" s="1"/>
      <c r="RGR206" s="25"/>
      <c r="RGS206" s="5"/>
      <c r="RGT206" s="63"/>
      <c r="RGU206" s="2"/>
      <c r="RGV206" s="1"/>
      <c r="RGW206" s="25"/>
      <c r="RGX206" s="5"/>
      <c r="RGY206" s="63"/>
      <c r="RGZ206" s="2"/>
      <c r="RHA206" s="1"/>
      <c r="RHB206" s="25"/>
      <c r="RHC206" s="5"/>
      <c r="RHD206" s="63"/>
      <c r="RHE206" s="2"/>
      <c r="RHF206" s="1"/>
      <c r="RHG206" s="25"/>
      <c r="RHH206" s="5"/>
      <c r="RHI206" s="63"/>
      <c r="RHJ206" s="2"/>
      <c r="RHK206" s="1"/>
      <c r="RHL206" s="25"/>
      <c r="RHM206" s="5"/>
      <c r="RHN206" s="63"/>
      <c r="RHO206" s="2"/>
      <c r="RHP206" s="1"/>
      <c r="RHQ206" s="25"/>
      <c r="RHR206" s="5"/>
      <c r="RHS206" s="63"/>
      <c r="RHT206" s="2"/>
      <c r="RHU206" s="1"/>
      <c r="RHV206" s="25"/>
      <c r="RHW206" s="5"/>
      <c r="RHX206" s="63"/>
      <c r="RHY206" s="2"/>
      <c r="RHZ206" s="1"/>
      <c r="RIA206" s="25"/>
      <c r="RIB206" s="5"/>
      <c r="RIC206" s="63"/>
      <c r="RID206" s="2"/>
      <c r="RIE206" s="1"/>
      <c r="RIF206" s="25"/>
      <c r="RIG206" s="5"/>
      <c r="RIH206" s="63"/>
      <c r="RII206" s="2"/>
      <c r="RIJ206" s="1"/>
      <c r="RIK206" s="25"/>
      <c r="RIL206" s="5"/>
      <c r="RIM206" s="63"/>
      <c r="RIN206" s="2"/>
      <c r="RIO206" s="1"/>
      <c r="RIP206" s="25"/>
      <c r="RIQ206" s="5"/>
      <c r="RIR206" s="63"/>
      <c r="RIS206" s="2"/>
      <c r="RIT206" s="1"/>
      <c r="RIU206" s="25"/>
      <c r="RIV206" s="5"/>
      <c r="RIW206" s="63"/>
      <c r="RIX206" s="2"/>
      <c r="RIY206" s="1"/>
      <c r="RIZ206" s="25"/>
      <c r="RJA206" s="5"/>
      <c r="RJB206" s="63"/>
      <c r="RJC206" s="2"/>
      <c r="RJD206" s="1"/>
      <c r="RJE206" s="25"/>
      <c r="RJF206" s="5"/>
      <c r="RJG206" s="63"/>
      <c r="RJH206" s="2"/>
      <c r="RJI206" s="1"/>
      <c r="RJJ206" s="25"/>
      <c r="RJK206" s="5"/>
      <c r="RJL206" s="63"/>
      <c r="RJM206" s="2"/>
      <c r="RJN206" s="1"/>
      <c r="RJO206" s="25"/>
      <c r="RJP206" s="5"/>
      <c r="RJQ206" s="63"/>
      <c r="RJR206" s="2"/>
      <c r="RJS206" s="1"/>
      <c r="RJT206" s="25"/>
      <c r="RJU206" s="5"/>
      <c r="RJV206" s="63"/>
      <c r="RJW206" s="2"/>
      <c r="RJX206" s="1"/>
      <c r="RJY206" s="25"/>
      <c r="RJZ206" s="5"/>
      <c r="RKA206" s="63"/>
      <c r="RKB206" s="2"/>
      <c r="RKC206" s="1"/>
      <c r="RKD206" s="25"/>
      <c r="RKE206" s="5"/>
      <c r="RKF206" s="63"/>
      <c r="RKG206" s="2"/>
      <c r="RKH206" s="1"/>
      <c r="RKI206" s="25"/>
      <c r="RKJ206" s="5"/>
      <c r="RKK206" s="63"/>
      <c r="RKL206" s="2"/>
      <c r="RKM206" s="1"/>
      <c r="RKN206" s="25"/>
      <c r="RKO206" s="5"/>
      <c r="RKP206" s="63"/>
      <c r="RKQ206" s="2"/>
      <c r="RKR206" s="1"/>
      <c r="RKS206" s="25"/>
      <c r="RKT206" s="5"/>
      <c r="RKU206" s="63"/>
      <c r="RKV206" s="2"/>
      <c r="RKW206" s="1"/>
      <c r="RKX206" s="25"/>
      <c r="RKY206" s="5"/>
      <c r="RKZ206" s="63"/>
      <c r="RLA206" s="2"/>
      <c r="RLB206" s="1"/>
      <c r="RLC206" s="25"/>
      <c r="RLD206" s="5"/>
      <c r="RLE206" s="63"/>
      <c r="RLF206" s="2"/>
      <c r="RLG206" s="1"/>
      <c r="RLH206" s="25"/>
      <c r="RLI206" s="5"/>
      <c r="RLJ206" s="63"/>
      <c r="RLK206" s="2"/>
      <c r="RLL206" s="1"/>
      <c r="RLM206" s="25"/>
      <c r="RLN206" s="5"/>
      <c r="RLO206" s="63"/>
      <c r="RLP206" s="2"/>
      <c r="RLQ206" s="1"/>
      <c r="RLR206" s="25"/>
      <c r="RLS206" s="5"/>
      <c r="RLT206" s="63"/>
      <c r="RLU206" s="2"/>
      <c r="RLV206" s="1"/>
      <c r="RLW206" s="25"/>
      <c r="RLX206" s="5"/>
      <c r="RLY206" s="63"/>
      <c r="RLZ206" s="2"/>
      <c r="RMA206" s="1"/>
      <c r="RMB206" s="25"/>
      <c r="RMC206" s="5"/>
      <c r="RMD206" s="63"/>
      <c r="RME206" s="2"/>
      <c r="RMF206" s="1"/>
      <c r="RMG206" s="25"/>
      <c r="RMH206" s="5"/>
      <c r="RMI206" s="63"/>
      <c r="RMJ206" s="2"/>
      <c r="RMK206" s="1"/>
      <c r="RML206" s="25"/>
      <c r="RMM206" s="5"/>
      <c r="RMN206" s="63"/>
      <c r="RMO206" s="2"/>
      <c r="RMP206" s="1"/>
      <c r="RMQ206" s="25"/>
      <c r="RMR206" s="5"/>
      <c r="RMS206" s="63"/>
      <c r="RMT206" s="2"/>
      <c r="RMU206" s="1"/>
      <c r="RMV206" s="25"/>
      <c r="RMW206" s="5"/>
      <c r="RMX206" s="63"/>
      <c r="RMY206" s="2"/>
      <c r="RMZ206" s="1"/>
      <c r="RNA206" s="25"/>
      <c r="RNB206" s="5"/>
      <c r="RNC206" s="63"/>
      <c r="RND206" s="2"/>
      <c r="RNE206" s="1"/>
      <c r="RNF206" s="25"/>
      <c r="RNG206" s="5"/>
      <c r="RNH206" s="63"/>
      <c r="RNI206" s="2"/>
      <c r="RNJ206" s="1"/>
      <c r="RNK206" s="25"/>
      <c r="RNL206" s="5"/>
      <c r="RNM206" s="63"/>
      <c r="RNN206" s="2"/>
      <c r="RNO206" s="1"/>
      <c r="RNP206" s="25"/>
      <c r="RNQ206" s="5"/>
      <c r="RNR206" s="63"/>
      <c r="RNS206" s="2"/>
      <c r="RNT206" s="1"/>
      <c r="RNU206" s="25"/>
      <c r="RNV206" s="5"/>
      <c r="RNW206" s="63"/>
      <c r="RNX206" s="2"/>
      <c r="RNY206" s="1"/>
      <c r="RNZ206" s="25"/>
      <c r="ROA206" s="5"/>
      <c r="ROB206" s="63"/>
      <c r="ROC206" s="2"/>
      <c r="ROD206" s="1"/>
      <c r="ROE206" s="25"/>
      <c r="ROF206" s="5"/>
      <c r="ROG206" s="63"/>
      <c r="ROH206" s="2"/>
      <c r="ROI206" s="1"/>
      <c r="ROJ206" s="25"/>
      <c r="ROK206" s="5"/>
      <c r="ROL206" s="63"/>
      <c r="ROM206" s="2"/>
      <c r="RON206" s="1"/>
      <c r="ROO206" s="25"/>
      <c r="ROP206" s="5"/>
      <c r="ROQ206" s="63"/>
      <c r="ROR206" s="2"/>
      <c r="ROS206" s="1"/>
      <c r="ROT206" s="25"/>
      <c r="ROU206" s="5"/>
      <c r="ROV206" s="63"/>
      <c r="ROW206" s="2"/>
      <c r="ROX206" s="1"/>
      <c r="ROY206" s="25"/>
      <c r="ROZ206" s="5"/>
      <c r="RPA206" s="63"/>
      <c r="RPB206" s="2"/>
      <c r="RPC206" s="1"/>
      <c r="RPD206" s="25"/>
      <c r="RPE206" s="5"/>
      <c r="RPF206" s="63"/>
      <c r="RPG206" s="2"/>
      <c r="RPH206" s="1"/>
      <c r="RPI206" s="25"/>
      <c r="RPJ206" s="5"/>
      <c r="RPK206" s="63"/>
      <c r="RPL206" s="2"/>
      <c r="RPM206" s="1"/>
      <c r="RPN206" s="25"/>
      <c r="RPO206" s="5"/>
      <c r="RPP206" s="63"/>
      <c r="RPQ206" s="2"/>
      <c r="RPR206" s="1"/>
      <c r="RPS206" s="25"/>
      <c r="RPT206" s="5"/>
      <c r="RPU206" s="63"/>
      <c r="RPV206" s="2"/>
      <c r="RPW206" s="1"/>
      <c r="RPX206" s="25"/>
      <c r="RPY206" s="5"/>
      <c r="RPZ206" s="63"/>
      <c r="RQA206" s="2"/>
      <c r="RQB206" s="1"/>
      <c r="RQC206" s="25"/>
      <c r="RQD206" s="5"/>
      <c r="RQE206" s="63"/>
      <c r="RQF206" s="2"/>
      <c r="RQG206" s="1"/>
      <c r="RQH206" s="25"/>
      <c r="RQI206" s="5"/>
      <c r="RQJ206" s="63"/>
      <c r="RQK206" s="2"/>
      <c r="RQL206" s="1"/>
      <c r="RQM206" s="25"/>
      <c r="RQN206" s="5"/>
      <c r="RQO206" s="63"/>
      <c r="RQP206" s="2"/>
      <c r="RQQ206" s="1"/>
      <c r="RQR206" s="25"/>
      <c r="RQS206" s="5"/>
      <c r="RQT206" s="63"/>
      <c r="RQU206" s="2"/>
      <c r="RQV206" s="1"/>
      <c r="RQW206" s="25"/>
      <c r="RQX206" s="5"/>
      <c r="RQY206" s="63"/>
      <c r="RQZ206" s="2"/>
      <c r="RRA206" s="1"/>
      <c r="RRB206" s="25"/>
      <c r="RRC206" s="5"/>
      <c r="RRD206" s="63"/>
      <c r="RRE206" s="2"/>
      <c r="RRF206" s="1"/>
      <c r="RRG206" s="25"/>
      <c r="RRH206" s="5"/>
      <c r="RRI206" s="63"/>
      <c r="RRJ206" s="2"/>
      <c r="RRK206" s="1"/>
      <c r="RRL206" s="25"/>
      <c r="RRM206" s="5"/>
      <c r="RRN206" s="63"/>
      <c r="RRO206" s="2"/>
      <c r="RRP206" s="1"/>
      <c r="RRQ206" s="25"/>
      <c r="RRR206" s="5"/>
      <c r="RRS206" s="63"/>
      <c r="RRT206" s="2"/>
      <c r="RRU206" s="1"/>
      <c r="RRV206" s="25"/>
      <c r="RRW206" s="5"/>
      <c r="RRX206" s="63"/>
      <c r="RRY206" s="2"/>
      <c r="RRZ206" s="1"/>
      <c r="RSA206" s="25"/>
      <c r="RSB206" s="5"/>
      <c r="RSC206" s="63"/>
      <c r="RSD206" s="2"/>
      <c r="RSE206" s="1"/>
      <c r="RSF206" s="25"/>
      <c r="RSG206" s="5"/>
      <c r="RSH206" s="63"/>
      <c r="RSI206" s="2"/>
      <c r="RSJ206" s="1"/>
      <c r="RSK206" s="25"/>
      <c r="RSL206" s="5"/>
      <c r="RSM206" s="63"/>
      <c r="RSN206" s="2"/>
      <c r="RSO206" s="1"/>
      <c r="RSP206" s="25"/>
      <c r="RSQ206" s="5"/>
      <c r="RSR206" s="63"/>
      <c r="RSS206" s="2"/>
      <c r="RST206" s="1"/>
      <c r="RSU206" s="25"/>
      <c r="RSV206" s="5"/>
      <c r="RSW206" s="63"/>
      <c r="RSX206" s="2"/>
      <c r="RSY206" s="1"/>
      <c r="RSZ206" s="25"/>
      <c r="RTA206" s="5"/>
      <c r="RTB206" s="63"/>
      <c r="RTC206" s="2"/>
      <c r="RTD206" s="1"/>
      <c r="RTE206" s="25"/>
      <c r="RTF206" s="5"/>
      <c r="RTG206" s="63"/>
      <c r="RTH206" s="2"/>
      <c r="RTI206" s="1"/>
      <c r="RTJ206" s="25"/>
      <c r="RTK206" s="5"/>
      <c r="RTL206" s="63"/>
      <c r="RTM206" s="2"/>
      <c r="RTN206" s="1"/>
      <c r="RTO206" s="25"/>
      <c r="RTP206" s="5"/>
      <c r="RTQ206" s="63"/>
      <c r="RTR206" s="2"/>
      <c r="RTS206" s="1"/>
      <c r="RTT206" s="25"/>
      <c r="RTU206" s="5"/>
      <c r="RTV206" s="63"/>
      <c r="RTW206" s="2"/>
      <c r="RTX206" s="1"/>
      <c r="RTY206" s="25"/>
      <c r="RTZ206" s="5"/>
      <c r="RUA206" s="63"/>
      <c r="RUB206" s="2"/>
      <c r="RUC206" s="1"/>
      <c r="RUD206" s="25"/>
      <c r="RUE206" s="5"/>
      <c r="RUF206" s="63"/>
      <c r="RUG206" s="2"/>
      <c r="RUH206" s="1"/>
      <c r="RUI206" s="25"/>
      <c r="RUJ206" s="5"/>
      <c r="RUK206" s="63"/>
      <c r="RUL206" s="2"/>
      <c r="RUM206" s="1"/>
      <c r="RUN206" s="25"/>
      <c r="RUO206" s="5"/>
      <c r="RUP206" s="63"/>
      <c r="RUQ206" s="2"/>
      <c r="RUR206" s="1"/>
      <c r="RUS206" s="25"/>
      <c r="RUT206" s="5"/>
      <c r="RUU206" s="63"/>
      <c r="RUV206" s="2"/>
      <c r="RUW206" s="1"/>
      <c r="RUX206" s="25"/>
      <c r="RUY206" s="5"/>
      <c r="RUZ206" s="63"/>
      <c r="RVA206" s="2"/>
      <c r="RVB206" s="1"/>
      <c r="RVC206" s="25"/>
      <c r="RVD206" s="5"/>
      <c r="RVE206" s="63"/>
      <c r="RVF206" s="2"/>
      <c r="RVG206" s="1"/>
      <c r="RVH206" s="25"/>
      <c r="RVI206" s="5"/>
      <c r="RVJ206" s="63"/>
      <c r="RVK206" s="2"/>
      <c r="RVL206" s="1"/>
      <c r="RVM206" s="25"/>
      <c r="RVN206" s="5"/>
      <c r="RVO206" s="63"/>
      <c r="RVP206" s="2"/>
      <c r="RVQ206" s="1"/>
      <c r="RVR206" s="25"/>
      <c r="RVS206" s="5"/>
      <c r="RVT206" s="63"/>
      <c r="RVU206" s="2"/>
      <c r="RVV206" s="1"/>
      <c r="RVW206" s="25"/>
      <c r="RVX206" s="5"/>
      <c r="RVY206" s="63"/>
      <c r="RVZ206" s="2"/>
      <c r="RWA206" s="1"/>
      <c r="RWB206" s="25"/>
      <c r="RWC206" s="5"/>
      <c r="RWD206" s="63"/>
      <c r="RWE206" s="2"/>
      <c r="RWF206" s="1"/>
      <c r="RWG206" s="25"/>
      <c r="RWH206" s="5"/>
      <c r="RWI206" s="63"/>
      <c r="RWJ206" s="2"/>
      <c r="RWK206" s="1"/>
      <c r="RWL206" s="25"/>
      <c r="RWM206" s="5"/>
      <c r="RWN206" s="63"/>
      <c r="RWO206" s="2"/>
      <c r="RWP206" s="1"/>
      <c r="RWQ206" s="25"/>
      <c r="RWR206" s="5"/>
      <c r="RWS206" s="63"/>
      <c r="RWT206" s="2"/>
      <c r="RWU206" s="1"/>
      <c r="RWV206" s="25"/>
      <c r="RWW206" s="5"/>
      <c r="RWX206" s="63"/>
      <c r="RWY206" s="2"/>
      <c r="RWZ206" s="1"/>
      <c r="RXA206" s="25"/>
      <c r="RXB206" s="5"/>
      <c r="RXC206" s="63"/>
      <c r="RXD206" s="2"/>
      <c r="RXE206" s="1"/>
      <c r="RXF206" s="25"/>
      <c r="RXG206" s="5"/>
      <c r="RXH206" s="63"/>
      <c r="RXI206" s="2"/>
      <c r="RXJ206" s="1"/>
      <c r="RXK206" s="25"/>
      <c r="RXL206" s="5"/>
      <c r="RXM206" s="63"/>
      <c r="RXN206" s="2"/>
      <c r="RXO206" s="1"/>
      <c r="RXP206" s="25"/>
      <c r="RXQ206" s="5"/>
      <c r="RXR206" s="63"/>
      <c r="RXS206" s="2"/>
      <c r="RXT206" s="1"/>
      <c r="RXU206" s="25"/>
      <c r="RXV206" s="5"/>
      <c r="RXW206" s="63"/>
      <c r="RXX206" s="2"/>
      <c r="RXY206" s="1"/>
      <c r="RXZ206" s="25"/>
      <c r="RYA206" s="5"/>
      <c r="RYB206" s="63"/>
      <c r="RYC206" s="2"/>
      <c r="RYD206" s="1"/>
      <c r="RYE206" s="25"/>
      <c r="RYF206" s="5"/>
      <c r="RYG206" s="63"/>
      <c r="RYH206" s="2"/>
      <c r="RYI206" s="1"/>
      <c r="RYJ206" s="25"/>
      <c r="RYK206" s="5"/>
      <c r="RYL206" s="63"/>
      <c r="RYM206" s="2"/>
      <c r="RYN206" s="1"/>
      <c r="RYO206" s="25"/>
      <c r="RYP206" s="5"/>
      <c r="RYQ206" s="63"/>
      <c r="RYR206" s="2"/>
      <c r="RYS206" s="1"/>
      <c r="RYT206" s="25"/>
      <c r="RYU206" s="5"/>
      <c r="RYV206" s="63"/>
      <c r="RYW206" s="2"/>
      <c r="RYX206" s="1"/>
      <c r="RYY206" s="25"/>
      <c r="RYZ206" s="5"/>
      <c r="RZA206" s="63"/>
      <c r="RZB206" s="2"/>
      <c r="RZC206" s="1"/>
      <c r="RZD206" s="25"/>
      <c r="RZE206" s="5"/>
      <c r="RZF206" s="63"/>
      <c r="RZG206" s="2"/>
      <c r="RZH206" s="1"/>
      <c r="RZI206" s="25"/>
      <c r="RZJ206" s="5"/>
      <c r="RZK206" s="63"/>
      <c r="RZL206" s="2"/>
      <c r="RZM206" s="1"/>
      <c r="RZN206" s="25"/>
      <c r="RZO206" s="5"/>
      <c r="RZP206" s="63"/>
      <c r="RZQ206" s="2"/>
      <c r="RZR206" s="1"/>
      <c r="RZS206" s="25"/>
      <c r="RZT206" s="5"/>
      <c r="RZU206" s="63"/>
      <c r="RZV206" s="2"/>
      <c r="RZW206" s="1"/>
      <c r="RZX206" s="25"/>
      <c r="RZY206" s="5"/>
      <c r="RZZ206" s="63"/>
      <c r="SAA206" s="2"/>
      <c r="SAB206" s="1"/>
      <c r="SAC206" s="25"/>
      <c r="SAD206" s="5"/>
      <c r="SAE206" s="63"/>
      <c r="SAF206" s="2"/>
      <c r="SAG206" s="1"/>
      <c r="SAH206" s="25"/>
      <c r="SAI206" s="5"/>
      <c r="SAJ206" s="63"/>
      <c r="SAK206" s="2"/>
      <c r="SAL206" s="1"/>
      <c r="SAM206" s="25"/>
      <c r="SAN206" s="5"/>
      <c r="SAO206" s="63"/>
      <c r="SAP206" s="2"/>
      <c r="SAQ206" s="1"/>
      <c r="SAR206" s="25"/>
      <c r="SAS206" s="5"/>
      <c r="SAT206" s="63"/>
      <c r="SAU206" s="2"/>
      <c r="SAV206" s="1"/>
      <c r="SAW206" s="25"/>
      <c r="SAX206" s="5"/>
      <c r="SAY206" s="63"/>
      <c r="SAZ206" s="2"/>
      <c r="SBA206" s="1"/>
      <c r="SBB206" s="25"/>
      <c r="SBC206" s="5"/>
      <c r="SBD206" s="63"/>
      <c r="SBE206" s="2"/>
      <c r="SBF206" s="1"/>
      <c r="SBG206" s="25"/>
      <c r="SBH206" s="5"/>
      <c r="SBI206" s="63"/>
      <c r="SBJ206" s="2"/>
      <c r="SBK206" s="1"/>
      <c r="SBL206" s="25"/>
      <c r="SBM206" s="5"/>
      <c r="SBN206" s="63"/>
      <c r="SBO206" s="2"/>
      <c r="SBP206" s="1"/>
      <c r="SBQ206" s="25"/>
      <c r="SBR206" s="5"/>
      <c r="SBS206" s="63"/>
      <c r="SBT206" s="2"/>
      <c r="SBU206" s="1"/>
      <c r="SBV206" s="25"/>
      <c r="SBW206" s="5"/>
      <c r="SBX206" s="63"/>
      <c r="SBY206" s="2"/>
      <c r="SBZ206" s="1"/>
      <c r="SCA206" s="25"/>
      <c r="SCB206" s="5"/>
      <c r="SCC206" s="63"/>
      <c r="SCD206" s="2"/>
      <c r="SCE206" s="1"/>
      <c r="SCF206" s="25"/>
      <c r="SCG206" s="5"/>
      <c r="SCH206" s="63"/>
      <c r="SCI206" s="2"/>
      <c r="SCJ206" s="1"/>
      <c r="SCK206" s="25"/>
      <c r="SCL206" s="5"/>
      <c r="SCM206" s="63"/>
      <c r="SCN206" s="2"/>
      <c r="SCO206" s="1"/>
      <c r="SCP206" s="25"/>
      <c r="SCQ206" s="5"/>
      <c r="SCR206" s="63"/>
      <c r="SCS206" s="2"/>
      <c r="SCT206" s="1"/>
      <c r="SCU206" s="25"/>
      <c r="SCV206" s="5"/>
      <c r="SCW206" s="63"/>
      <c r="SCX206" s="2"/>
      <c r="SCY206" s="1"/>
      <c r="SCZ206" s="25"/>
      <c r="SDA206" s="5"/>
      <c r="SDB206" s="63"/>
      <c r="SDC206" s="2"/>
      <c r="SDD206" s="1"/>
      <c r="SDE206" s="25"/>
      <c r="SDF206" s="5"/>
      <c r="SDG206" s="63"/>
      <c r="SDH206" s="2"/>
      <c r="SDI206" s="1"/>
      <c r="SDJ206" s="25"/>
      <c r="SDK206" s="5"/>
      <c r="SDL206" s="63"/>
      <c r="SDM206" s="2"/>
      <c r="SDN206" s="1"/>
      <c r="SDO206" s="25"/>
      <c r="SDP206" s="5"/>
      <c r="SDQ206" s="63"/>
      <c r="SDR206" s="2"/>
      <c r="SDS206" s="1"/>
      <c r="SDT206" s="25"/>
      <c r="SDU206" s="5"/>
      <c r="SDV206" s="63"/>
      <c r="SDW206" s="2"/>
      <c r="SDX206" s="1"/>
      <c r="SDY206" s="25"/>
      <c r="SDZ206" s="5"/>
      <c r="SEA206" s="63"/>
      <c r="SEB206" s="2"/>
      <c r="SEC206" s="1"/>
      <c r="SED206" s="25"/>
      <c r="SEE206" s="5"/>
      <c r="SEF206" s="63"/>
      <c r="SEG206" s="2"/>
      <c r="SEH206" s="1"/>
      <c r="SEI206" s="25"/>
      <c r="SEJ206" s="5"/>
      <c r="SEK206" s="63"/>
      <c r="SEL206" s="2"/>
      <c r="SEM206" s="1"/>
      <c r="SEN206" s="25"/>
      <c r="SEO206" s="5"/>
      <c r="SEP206" s="63"/>
      <c r="SEQ206" s="2"/>
      <c r="SER206" s="1"/>
      <c r="SES206" s="25"/>
      <c r="SET206" s="5"/>
      <c r="SEU206" s="63"/>
      <c r="SEV206" s="2"/>
      <c r="SEW206" s="1"/>
      <c r="SEX206" s="25"/>
      <c r="SEY206" s="5"/>
      <c r="SEZ206" s="63"/>
      <c r="SFA206" s="2"/>
      <c r="SFB206" s="1"/>
      <c r="SFC206" s="25"/>
      <c r="SFD206" s="5"/>
      <c r="SFE206" s="63"/>
      <c r="SFF206" s="2"/>
      <c r="SFG206" s="1"/>
      <c r="SFH206" s="25"/>
      <c r="SFI206" s="5"/>
      <c r="SFJ206" s="63"/>
      <c r="SFK206" s="2"/>
      <c r="SFL206" s="1"/>
      <c r="SFM206" s="25"/>
      <c r="SFN206" s="5"/>
      <c r="SFO206" s="63"/>
      <c r="SFP206" s="2"/>
      <c r="SFQ206" s="1"/>
      <c r="SFR206" s="25"/>
      <c r="SFS206" s="5"/>
      <c r="SFT206" s="63"/>
      <c r="SFU206" s="2"/>
      <c r="SFV206" s="1"/>
      <c r="SFW206" s="25"/>
      <c r="SFX206" s="5"/>
      <c r="SFY206" s="63"/>
      <c r="SFZ206" s="2"/>
      <c r="SGA206" s="1"/>
      <c r="SGB206" s="25"/>
      <c r="SGC206" s="5"/>
      <c r="SGD206" s="63"/>
      <c r="SGE206" s="2"/>
      <c r="SGF206" s="1"/>
      <c r="SGG206" s="25"/>
      <c r="SGH206" s="5"/>
      <c r="SGI206" s="63"/>
      <c r="SGJ206" s="2"/>
      <c r="SGK206" s="1"/>
      <c r="SGL206" s="25"/>
      <c r="SGM206" s="5"/>
      <c r="SGN206" s="63"/>
      <c r="SGO206" s="2"/>
      <c r="SGP206" s="1"/>
      <c r="SGQ206" s="25"/>
      <c r="SGR206" s="5"/>
      <c r="SGS206" s="63"/>
      <c r="SGT206" s="2"/>
      <c r="SGU206" s="1"/>
      <c r="SGV206" s="25"/>
      <c r="SGW206" s="5"/>
      <c r="SGX206" s="63"/>
      <c r="SGY206" s="2"/>
      <c r="SGZ206" s="1"/>
      <c r="SHA206" s="25"/>
      <c r="SHB206" s="5"/>
      <c r="SHC206" s="63"/>
      <c r="SHD206" s="2"/>
      <c r="SHE206" s="1"/>
      <c r="SHF206" s="25"/>
      <c r="SHG206" s="5"/>
      <c r="SHH206" s="63"/>
      <c r="SHI206" s="2"/>
      <c r="SHJ206" s="1"/>
      <c r="SHK206" s="25"/>
      <c r="SHL206" s="5"/>
      <c r="SHM206" s="63"/>
      <c r="SHN206" s="2"/>
      <c r="SHO206" s="1"/>
      <c r="SHP206" s="25"/>
      <c r="SHQ206" s="5"/>
      <c r="SHR206" s="63"/>
      <c r="SHS206" s="2"/>
      <c r="SHT206" s="1"/>
      <c r="SHU206" s="25"/>
      <c r="SHV206" s="5"/>
      <c r="SHW206" s="63"/>
      <c r="SHX206" s="2"/>
      <c r="SHY206" s="1"/>
      <c r="SHZ206" s="25"/>
      <c r="SIA206" s="5"/>
      <c r="SIB206" s="63"/>
      <c r="SIC206" s="2"/>
      <c r="SID206" s="1"/>
      <c r="SIE206" s="25"/>
      <c r="SIF206" s="5"/>
      <c r="SIG206" s="63"/>
      <c r="SIH206" s="2"/>
      <c r="SII206" s="1"/>
      <c r="SIJ206" s="25"/>
      <c r="SIK206" s="5"/>
      <c r="SIL206" s="63"/>
      <c r="SIM206" s="2"/>
      <c r="SIN206" s="1"/>
      <c r="SIO206" s="25"/>
      <c r="SIP206" s="5"/>
      <c r="SIQ206" s="63"/>
      <c r="SIR206" s="2"/>
      <c r="SIS206" s="1"/>
      <c r="SIT206" s="25"/>
      <c r="SIU206" s="5"/>
      <c r="SIV206" s="63"/>
      <c r="SIW206" s="2"/>
      <c r="SIX206" s="1"/>
      <c r="SIY206" s="25"/>
      <c r="SIZ206" s="5"/>
      <c r="SJA206" s="63"/>
      <c r="SJB206" s="2"/>
      <c r="SJC206" s="1"/>
      <c r="SJD206" s="25"/>
      <c r="SJE206" s="5"/>
      <c r="SJF206" s="63"/>
      <c r="SJG206" s="2"/>
      <c r="SJH206" s="1"/>
      <c r="SJI206" s="25"/>
      <c r="SJJ206" s="5"/>
      <c r="SJK206" s="63"/>
      <c r="SJL206" s="2"/>
      <c r="SJM206" s="1"/>
      <c r="SJN206" s="25"/>
      <c r="SJO206" s="5"/>
      <c r="SJP206" s="63"/>
      <c r="SJQ206" s="2"/>
      <c r="SJR206" s="1"/>
      <c r="SJS206" s="25"/>
      <c r="SJT206" s="5"/>
      <c r="SJU206" s="63"/>
      <c r="SJV206" s="2"/>
      <c r="SJW206" s="1"/>
      <c r="SJX206" s="25"/>
      <c r="SJY206" s="5"/>
      <c r="SJZ206" s="63"/>
      <c r="SKA206" s="2"/>
      <c r="SKB206" s="1"/>
      <c r="SKC206" s="25"/>
      <c r="SKD206" s="5"/>
      <c r="SKE206" s="63"/>
      <c r="SKF206" s="2"/>
      <c r="SKG206" s="1"/>
      <c r="SKH206" s="25"/>
      <c r="SKI206" s="5"/>
      <c r="SKJ206" s="63"/>
      <c r="SKK206" s="2"/>
      <c r="SKL206" s="1"/>
      <c r="SKM206" s="25"/>
      <c r="SKN206" s="5"/>
      <c r="SKO206" s="63"/>
      <c r="SKP206" s="2"/>
      <c r="SKQ206" s="1"/>
      <c r="SKR206" s="25"/>
      <c r="SKS206" s="5"/>
      <c r="SKT206" s="63"/>
      <c r="SKU206" s="2"/>
      <c r="SKV206" s="1"/>
      <c r="SKW206" s="25"/>
      <c r="SKX206" s="5"/>
      <c r="SKY206" s="63"/>
      <c r="SKZ206" s="2"/>
      <c r="SLA206" s="1"/>
      <c r="SLB206" s="25"/>
      <c r="SLC206" s="5"/>
      <c r="SLD206" s="63"/>
      <c r="SLE206" s="2"/>
      <c r="SLF206" s="1"/>
      <c r="SLG206" s="25"/>
      <c r="SLH206" s="5"/>
      <c r="SLI206" s="63"/>
      <c r="SLJ206" s="2"/>
      <c r="SLK206" s="1"/>
      <c r="SLL206" s="25"/>
      <c r="SLM206" s="5"/>
      <c r="SLN206" s="63"/>
      <c r="SLO206" s="2"/>
      <c r="SLP206" s="1"/>
      <c r="SLQ206" s="25"/>
      <c r="SLR206" s="5"/>
      <c r="SLS206" s="63"/>
      <c r="SLT206" s="2"/>
      <c r="SLU206" s="1"/>
      <c r="SLV206" s="25"/>
      <c r="SLW206" s="5"/>
      <c r="SLX206" s="63"/>
      <c r="SLY206" s="2"/>
      <c r="SLZ206" s="1"/>
      <c r="SMA206" s="25"/>
      <c r="SMB206" s="5"/>
      <c r="SMC206" s="63"/>
      <c r="SMD206" s="2"/>
      <c r="SME206" s="1"/>
      <c r="SMF206" s="25"/>
      <c r="SMG206" s="5"/>
      <c r="SMH206" s="63"/>
      <c r="SMI206" s="2"/>
      <c r="SMJ206" s="1"/>
      <c r="SMK206" s="25"/>
      <c r="SML206" s="5"/>
      <c r="SMM206" s="63"/>
      <c r="SMN206" s="2"/>
      <c r="SMO206" s="1"/>
      <c r="SMP206" s="25"/>
      <c r="SMQ206" s="5"/>
      <c r="SMR206" s="63"/>
      <c r="SMS206" s="2"/>
      <c r="SMT206" s="1"/>
      <c r="SMU206" s="25"/>
      <c r="SMV206" s="5"/>
      <c r="SMW206" s="63"/>
      <c r="SMX206" s="2"/>
      <c r="SMY206" s="1"/>
      <c r="SMZ206" s="25"/>
      <c r="SNA206" s="5"/>
      <c r="SNB206" s="63"/>
      <c r="SNC206" s="2"/>
      <c r="SND206" s="1"/>
      <c r="SNE206" s="25"/>
      <c r="SNF206" s="5"/>
      <c r="SNG206" s="63"/>
      <c r="SNH206" s="2"/>
      <c r="SNI206" s="1"/>
      <c r="SNJ206" s="25"/>
      <c r="SNK206" s="5"/>
      <c r="SNL206" s="63"/>
      <c r="SNM206" s="2"/>
      <c r="SNN206" s="1"/>
      <c r="SNO206" s="25"/>
      <c r="SNP206" s="5"/>
      <c r="SNQ206" s="63"/>
      <c r="SNR206" s="2"/>
      <c r="SNS206" s="1"/>
      <c r="SNT206" s="25"/>
      <c r="SNU206" s="5"/>
      <c r="SNV206" s="63"/>
      <c r="SNW206" s="2"/>
      <c r="SNX206" s="1"/>
      <c r="SNY206" s="25"/>
      <c r="SNZ206" s="5"/>
      <c r="SOA206" s="63"/>
      <c r="SOB206" s="2"/>
      <c r="SOC206" s="1"/>
      <c r="SOD206" s="25"/>
      <c r="SOE206" s="5"/>
      <c r="SOF206" s="63"/>
      <c r="SOG206" s="2"/>
      <c r="SOH206" s="1"/>
      <c r="SOI206" s="25"/>
      <c r="SOJ206" s="5"/>
      <c r="SOK206" s="63"/>
      <c r="SOL206" s="2"/>
      <c r="SOM206" s="1"/>
      <c r="SON206" s="25"/>
      <c r="SOO206" s="5"/>
      <c r="SOP206" s="63"/>
      <c r="SOQ206" s="2"/>
      <c r="SOR206" s="1"/>
      <c r="SOS206" s="25"/>
      <c r="SOT206" s="5"/>
      <c r="SOU206" s="63"/>
      <c r="SOV206" s="2"/>
      <c r="SOW206" s="1"/>
      <c r="SOX206" s="25"/>
      <c r="SOY206" s="5"/>
      <c r="SOZ206" s="63"/>
      <c r="SPA206" s="2"/>
      <c r="SPB206" s="1"/>
      <c r="SPC206" s="25"/>
      <c r="SPD206" s="5"/>
      <c r="SPE206" s="63"/>
      <c r="SPF206" s="2"/>
      <c r="SPG206" s="1"/>
      <c r="SPH206" s="25"/>
      <c r="SPI206" s="5"/>
      <c r="SPJ206" s="63"/>
      <c r="SPK206" s="2"/>
      <c r="SPL206" s="1"/>
      <c r="SPM206" s="25"/>
      <c r="SPN206" s="5"/>
      <c r="SPO206" s="63"/>
      <c r="SPP206" s="2"/>
      <c r="SPQ206" s="1"/>
      <c r="SPR206" s="25"/>
      <c r="SPS206" s="5"/>
      <c r="SPT206" s="63"/>
      <c r="SPU206" s="2"/>
      <c r="SPV206" s="1"/>
      <c r="SPW206" s="25"/>
      <c r="SPX206" s="5"/>
      <c r="SPY206" s="63"/>
      <c r="SPZ206" s="2"/>
      <c r="SQA206" s="1"/>
      <c r="SQB206" s="25"/>
      <c r="SQC206" s="5"/>
      <c r="SQD206" s="63"/>
      <c r="SQE206" s="2"/>
      <c r="SQF206" s="1"/>
      <c r="SQG206" s="25"/>
      <c r="SQH206" s="5"/>
      <c r="SQI206" s="63"/>
      <c r="SQJ206" s="2"/>
      <c r="SQK206" s="1"/>
      <c r="SQL206" s="25"/>
      <c r="SQM206" s="5"/>
      <c r="SQN206" s="63"/>
      <c r="SQO206" s="2"/>
      <c r="SQP206" s="1"/>
      <c r="SQQ206" s="25"/>
      <c r="SQR206" s="5"/>
      <c r="SQS206" s="63"/>
      <c r="SQT206" s="2"/>
      <c r="SQU206" s="1"/>
      <c r="SQV206" s="25"/>
      <c r="SQW206" s="5"/>
      <c r="SQX206" s="63"/>
      <c r="SQY206" s="2"/>
      <c r="SQZ206" s="1"/>
      <c r="SRA206" s="25"/>
      <c r="SRB206" s="5"/>
      <c r="SRC206" s="63"/>
      <c r="SRD206" s="2"/>
      <c r="SRE206" s="1"/>
      <c r="SRF206" s="25"/>
      <c r="SRG206" s="5"/>
      <c r="SRH206" s="63"/>
      <c r="SRI206" s="2"/>
      <c r="SRJ206" s="1"/>
      <c r="SRK206" s="25"/>
      <c r="SRL206" s="5"/>
      <c r="SRM206" s="63"/>
      <c r="SRN206" s="2"/>
      <c r="SRO206" s="1"/>
      <c r="SRP206" s="25"/>
      <c r="SRQ206" s="5"/>
      <c r="SRR206" s="63"/>
      <c r="SRS206" s="2"/>
      <c r="SRT206" s="1"/>
      <c r="SRU206" s="25"/>
      <c r="SRV206" s="5"/>
      <c r="SRW206" s="63"/>
      <c r="SRX206" s="2"/>
      <c r="SRY206" s="1"/>
      <c r="SRZ206" s="25"/>
      <c r="SSA206" s="5"/>
      <c r="SSB206" s="63"/>
      <c r="SSC206" s="2"/>
      <c r="SSD206" s="1"/>
      <c r="SSE206" s="25"/>
      <c r="SSF206" s="5"/>
      <c r="SSG206" s="63"/>
      <c r="SSH206" s="2"/>
      <c r="SSI206" s="1"/>
      <c r="SSJ206" s="25"/>
      <c r="SSK206" s="5"/>
      <c r="SSL206" s="63"/>
      <c r="SSM206" s="2"/>
      <c r="SSN206" s="1"/>
      <c r="SSO206" s="25"/>
      <c r="SSP206" s="5"/>
      <c r="SSQ206" s="63"/>
      <c r="SSR206" s="2"/>
      <c r="SSS206" s="1"/>
      <c r="SST206" s="25"/>
      <c r="SSU206" s="5"/>
      <c r="SSV206" s="63"/>
      <c r="SSW206" s="2"/>
      <c r="SSX206" s="1"/>
      <c r="SSY206" s="25"/>
      <c r="SSZ206" s="5"/>
      <c r="STA206" s="63"/>
      <c r="STB206" s="2"/>
      <c r="STC206" s="1"/>
      <c r="STD206" s="25"/>
      <c r="STE206" s="5"/>
      <c r="STF206" s="63"/>
      <c r="STG206" s="2"/>
      <c r="STH206" s="1"/>
      <c r="STI206" s="25"/>
      <c r="STJ206" s="5"/>
      <c r="STK206" s="63"/>
      <c r="STL206" s="2"/>
      <c r="STM206" s="1"/>
      <c r="STN206" s="25"/>
      <c r="STO206" s="5"/>
      <c r="STP206" s="63"/>
      <c r="STQ206" s="2"/>
      <c r="STR206" s="1"/>
      <c r="STS206" s="25"/>
      <c r="STT206" s="5"/>
      <c r="STU206" s="63"/>
      <c r="STV206" s="2"/>
      <c r="STW206" s="1"/>
      <c r="STX206" s="25"/>
      <c r="STY206" s="5"/>
      <c r="STZ206" s="63"/>
      <c r="SUA206" s="2"/>
      <c r="SUB206" s="1"/>
      <c r="SUC206" s="25"/>
      <c r="SUD206" s="5"/>
      <c r="SUE206" s="63"/>
      <c r="SUF206" s="2"/>
      <c r="SUG206" s="1"/>
      <c r="SUH206" s="25"/>
      <c r="SUI206" s="5"/>
      <c r="SUJ206" s="63"/>
      <c r="SUK206" s="2"/>
      <c r="SUL206" s="1"/>
      <c r="SUM206" s="25"/>
      <c r="SUN206" s="5"/>
      <c r="SUO206" s="63"/>
      <c r="SUP206" s="2"/>
      <c r="SUQ206" s="1"/>
      <c r="SUR206" s="25"/>
      <c r="SUS206" s="5"/>
      <c r="SUT206" s="63"/>
      <c r="SUU206" s="2"/>
      <c r="SUV206" s="1"/>
      <c r="SUW206" s="25"/>
      <c r="SUX206" s="5"/>
      <c r="SUY206" s="63"/>
      <c r="SUZ206" s="2"/>
      <c r="SVA206" s="1"/>
      <c r="SVB206" s="25"/>
      <c r="SVC206" s="5"/>
      <c r="SVD206" s="63"/>
      <c r="SVE206" s="2"/>
      <c r="SVF206" s="1"/>
      <c r="SVG206" s="25"/>
      <c r="SVH206" s="5"/>
      <c r="SVI206" s="63"/>
      <c r="SVJ206" s="2"/>
      <c r="SVK206" s="1"/>
      <c r="SVL206" s="25"/>
      <c r="SVM206" s="5"/>
      <c r="SVN206" s="63"/>
      <c r="SVO206" s="2"/>
      <c r="SVP206" s="1"/>
      <c r="SVQ206" s="25"/>
      <c r="SVR206" s="5"/>
      <c r="SVS206" s="63"/>
      <c r="SVT206" s="2"/>
      <c r="SVU206" s="1"/>
      <c r="SVV206" s="25"/>
      <c r="SVW206" s="5"/>
      <c r="SVX206" s="63"/>
      <c r="SVY206" s="2"/>
      <c r="SVZ206" s="1"/>
      <c r="SWA206" s="25"/>
      <c r="SWB206" s="5"/>
      <c r="SWC206" s="63"/>
      <c r="SWD206" s="2"/>
      <c r="SWE206" s="1"/>
      <c r="SWF206" s="25"/>
      <c r="SWG206" s="5"/>
      <c r="SWH206" s="63"/>
      <c r="SWI206" s="2"/>
      <c r="SWJ206" s="1"/>
      <c r="SWK206" s="25"/>
      <c r="SWL206" s="5"/>
      <c r="SWM206" s="63"/>
      <c r="SWN206" s="2"/>
      <c r="SWO206" s="1"/>
      <c r="SWP206" s="25"/>
      <c r="SWQ206" s="5"/>
      <c r="SWR206" s="63"/>
      <c r="SWS206" s="2"/>
      <c r="SWT206" s="1"/>
      <c r="SWU206" s="25"/>
      <c r="SWV206" s="5"/>
      <c r="SWW206" s="63"/>
      <c r="SWX206" s="2"/>
      <c r="SWY206" s="1"/>
      <c r="SWZ206" s="25"/>
      <c r="SXA206" s="5"/>
      <c r="SXB206" s="63"/>
      <c r="SXC206" s="2"/>
      <c r="SXD206" s="1"/>
      <c r="SXE206" s="25"/>
      <c r="SXF206" s="5"/>
      <c r="SXG206" s="63"/>
      <c r="SXH206" s="2"/>
      <c r="SXI206" s="1"/>
      <c r="SXJ206" s="25"/>
      <c r="SXK206" s="5"/>
      <c r="SXL206" s="63"/>
      <c r="SXM206" s="2"/>
      <c r="SXN206" s="1"/>
      <c r="SXO206" s="25"/>
      <c r="SXP206" s="5"/>
      <c r="SXQ206" s="63"/>
      <c r="SXR206" s="2"/>
      <c r="SXS206" s="1"/>
      <c r="SXT206" s="25"/>
      <c r="SXU206" s="5"/>
      <c r="SXV206" s="63"/>
      <c r="SXW206" s="2"/>
      <c r="SXX206" s="1"/>
      <c r="SXY206" s="25"/>
      <c r="SXZ206" s="5"/>
      <c r="SYA206" s="63"/>
      <c r="SYB206" s="2"/>
      <c r="SYC206" s="1"/>
      <c r="SYD206" s="25"/>
      <c r="SYE206" s="5"/>
      <c r="SYF206" s="63"/>
      <c r="SYG206" s="2"/>
      <c r="SYH206" s="1"/>
      <c r="SYI206" s="25"/>
      <c r="SYJ206" s="5"/>
      <c r="SYK206" s="63"/>
      <c r="SYL206" s="2"/>
      <c r="SYM206" s="1"/>
      <c r="SYN206" s="25"/>
      <c r="SYO206" s="5"/>
      <c r="SYP206" s="63"/>
      <c r="SYQ206" s="2"/>
      <c r="SYR206" s="1"/>
      <c r="SYS206" s="25"/>
      <c r="SYT206" s="5"/>
      <c r="SYU206" s="63"/>
      <c r="SYV206" s="2"/>
      <c r="SYW206" s="1"/>
      <c r="SYX206" s="25"/>
      <c r="SYY206" s="5"/>
      <c r="SYZ206" s="63"/>
      <c r="SZA206" s="2"/>
      <c r="SZB206" s="1"/>
      <c r="SZC206" s="25"/>
      <c r="SZD206" s="5"/>
      <c r="SZE206" s="63"/>
      <c r="SZF206" s="2"/>
      <c r="SZG206" s="1"/>
      <c r="SZH206" s="25"/>
      <c r="SZI206" s="5"/>
      <c r="SZJ206" s="63"/>
      <c r="SZK206" s="2"/>
      <c r="SZL206" s="1"/>
      <c r="SZM206" s="25"/>
      <c r="SZN206" s="5"/>
      <c r="SZO206" s="63"/>
      <c r="SZP206" s="2"/>
      <c r="SZQ206" s="1"/>
      <c r="SZR206" s="25"/>
      <c r="SZS206" s="5"/>
      <c r="SZT206" s="63"/>
      <c r="SZU206" s="2"/>
      <c r="SZV206" s="1"/>
      <c r="SZW206" s="25"/>
      <c r="SZX206" s="5"/>
      <c r="SZY206" s="63"/>
      <c r="SZZ206" s="2"/>
      <c r="TAA206" s="1"/>
      <c r="TAB206" s="25"/>
      <c r="TAC206" s="5"/>
      <c r="TAD206" s="63"/>
      <c r="TAE206" s="2"/>
      <c r="TAF206" s="1"/>
      <c r="TAG206" s="25"/>
      <c r="TAH206" s="5"/>
      <c r="TAI206" s="63"/>
      <c r="TAJ206" s="2"/>
      <c r="TAK206" s="1"/>
      <c r="TAL206" s="25"/>
      <c r="TAM206" s="5"/>
      <c r="TAN206" s="63"/>
      <c r="TAO206" s="2"/>
      <c r="TAP206" s="1"/>
      <c r="TAQ206" s="25"/>
      <c r="TAR206" s="5"/>
      <c r="TAS206" s="63"/>
      <c r="TAT206" s="2"/>
      <c r="TAU206" s="1"/>
      <c r="TAV206" s="25"/>
      <c r="TAW206" s="5"/>
      <c r="TAX206" s="63"/>
      <c r="TAY206" s="2"/>
      <c r="TAZ206" s="1"/>
      <c r="TBA206" s="25"/>
      <c r="TBB206" s="5"/>
      <c r="TBC206" s="63"/>
      <c r="TBD206" s="2"/>
      <c r="TBE206" s="1"/>
      <c r="TBF206" s="25"/>
      <c r="TBG206" s="5"/>
      <c r="TBH206" s="63"/>
      <c r="TBI206" s="2"/>
      <c r="TBJ206" s="1"/>
      <c r="TBK206" s="25"/>
      <c r="TBL206" s="5"/>
      <c r="TBM206" s="63"/>
      <c r="TBN206" s="2"/>
      <c r="TBO206" s="1"/>
      <c r="TBP206" s="25"/>
      <c r="TBQ206" s="5"/>
      <c r="TBR206" s="63"/>
      <c r="TBS206" s="2"/>
      <c r="TBT206" s="1"/>
      <c r="TBU206" s="25"/>
      <c r="TBV206" s="5"/>
      <c r="TBW206" s="63"/>
      <c r="TBX206" s="2"/>
      <c r="TBY206" s="1"/>
      <c r="TBZ206" s="25"/>
      <c r="TCA206" s="5"/>
      <c r="TCB206" s="63"/>
      <c r="TCC206" s="2"/>
      <c r="TCD206" s="1"/>
      <c r="TCE206" s="25"/>
      <c r="TCF206" s="5"/>
      <c r="TCG206" s="63"/>
      <c r="TCH206" s="2"/>
      <c r="TCI206" s="1"/>
      <c r="TCJ206" s="25"/>
      <c r="TCK206" s="5"/>
      <c r="TCL206" s="63"/>
      <c r="TCM206" s="2"/>
      <c r="TCN206" s="1"/>
      <c r="TCO206" s="25"/>
      <c r="TCP206" s="5"/>
      <c r="TCQ206" s="63"/>
      <c r="TCR206" s="2"/>
      <c r="TCS206" s="1"/>
      <c r="TCT206" s="25"/>
      <c r="TCU206" s="5"/>
      <c r="TCV206" s="63"/>
      <c r="TCW206" s="2"/>
      <c r="TCX206" s="1"/>
      <c r="TCY206" s="25"/>
      <c r="TCZ206" s="5"/>
      <c r="TDA206" s="63"/>
      <c r="TDB206" s="2"/>
      <c r="TDC206" s="1"/>
      <c r="TDD206" s="25"/>
      <c r="TDE206" s="5"/>
      <c r="TDF206" s="63"/>
      <c r="TDG206" s="2"/>
      <c r="TDH206" s="1"/>
      <c r="TDI206" s="25"/>
      <c r="TDJ206" s="5"/>
      <c r="TDK206" s="63"/>
      <c r="TDL206" s="2"/>
      <c r="TDM206" s="1"/>
      <c r="TDN206" s="25"/>
      <c r="TDO206" s="5"/>
      <c r="TDP206" s="63"/>
      <c r="TDQ206" s="2"/>
      <c r="TDR206" s="1"/>
      <c r="TDS206" s="25"/>
      <c r="TDT206" s="5"/>
      <c r="TDU206" s="63"/>
      <c r="TDV206" s="2"/>
      <c r="TDW206" s="1"/>
      <c r="TDX206" s="25"/>
      <c r="TDY206" s="5"/>
      <c r="TDZ206" s="63"/>
      <c r="TEA206" s="2"/>
      <c r="TEB206" s="1"/>
      <c r="TEC206" s="25"/>
      <c r="TED206" s="5"/>
      <c r="TEE206" s="63"/>
      <c r="TEF206" s="2"/>
      <c r="TEG206" s="1"/>
      <c r="TEH206" s="25"/>
      <c r="TEI206" s="5"/>
      <c r="TEJ206" s="63"/>
      <c r="TEK206" s="2"/>
      <c r="TEL206" s="1"/>
      <c r="TEM206" s="25"/>
      <c r="TEN206" s="5"/>
      <c r="TEO206" s="63"/>
      <c r="TEP206" s="2"/>
      <c r="TEQ206" s="1"/>
      <c r="TER206" s="25"/>
      <c r="TES206" s="5"/>
      <c r="TET206" s="63"/>
      <c r="TEU206" s="2"/>
      <c r="TEV206" s="1"/>
      <c r="TEW206" s="25"/>
      <c r="TEX206" s="5"/>
      <c r="TEY206" s="63"/>
      <c r="TEZ206" s="2"/>
      <c r="TFA206" s="1"/>
      <c r="TFB206" s="25"/>
      <c r="TFC206" s="5"/>
      <c r="TFD206" s="63"/>
      <c r="TFE206" s="2"/>
      <c r="TFF206" s="1"/>
      <c r="TFG206" s="25"/>
      <c r="TFH206" s="5"/>
      <c r="TFI206" s="63"/>
      <c r="TFJ206" s="2"/>
      <c r="TFK206" s="1"/>
      <c r="TFL206" s="25"/>
      <c r="TFM206" s="5"/>
      <c r="TFN206" s="63"/>
      <c r="TFO206" s="2"/>
      <c r="TFP206" s="1"/>
      <c r="TFQ206" s="25"/>
      <c r="TFR206" s="5"/>
      <c r="TFS206" s="63"/>
      <c r="TFT206" s="2"/>
      <c r="TFU206" s="1"/>
      <c r="TFV206" s="25"/>
      <c r="TFW206" s="5"/>
      <c r="TFX206" s="63"/>
      <c r="TFY206" s="2"/>
      <c r="TFZ206" s="1"/>
      <c r="TGA206" s="25"/>
      <c r="TGB206" s="5"/>
      <c r="TGC206" s="63"/>
      <c r="TGD206" s="2"/>
      <c r="TGE206" s="1"/>
      <c r="TGF206" s="25"/>
      <c r="TGG206" s="5"/>
      <c r="TGH206" s="63"/>
      <c r="TGI206" s="2"/>
      <c r="TGJ206" s="1"/>
      <c r="TGK206" s="25"/>
      <c r="TGL206" s="5"/>
      <c r="TGM206" s="63"/>
      <c r="TGN206" s="2"/>
      <c r="TGO206" s="1"/>
      <c r="TGP206" s="25"/>
      <c r="TGQ206" s="5"/>
      <c r="TGR206" s="63"/>
      <c r="TGS206" s="2"/>
      <c r="TGT206" s="1"/>
      <c r="TGU206" s="25"/>
      <c r="TGV206" s="5"/>
      <c r="TGW206" s="63"/>
      <c r="TGX206" s="2"/>
      <c r="TGY206" s="1"/>
      <c r="TGZ206" s="25"/>
      <c r="THA206" s="5"/>
      <c r="THB206" s="63"/>
      <c r="THC206" s="2"/>
      <c r="THD206" s="1"/>
      <c r="THE206" s="25"/>
      <c r="THF206" s="5"/>
      <c r="THG206" s="63"/>
      <c r="THH206" s="2"/>
      <c r="THI206" s="1"/>
      <c r="THJ206" s="25"/>
      <c r="THK206" s="5"/>
      <c r="THL206" s="63"/>
      <c r="THM206" s="2"/>
      <c r="THN206" s="1"/>
      <c r="THO206" s="25"/>
      <c r="THP206" s="5"/>
      <c r="THQ206" s="63"/>
      <c r="THR206" s="2"/>
      <c r="THS206" s="1"/>
      <c r="THT206" s="25"/>
      <c r="THU206" s="5"/>
      <c r="THV206" s="63"/>
      <c r="THW206" s="2"/>
      <c r="THX206" s="1"/>
      <c r="THY206" s="25"/>
      <c r="THZ206" s="5"/>
      <c r="TIA206" s="63"/>
      <c r="TIB206" s="2"/>
      <c r="TIC206" s="1"/>
      <c r="TID206" s="25"/>
      <c r="TIE206" s="5"/>
      <c r="TIF206" s="63"/>
      <c r="TIG206" s="2"/>
      <c r="TIH206" s="1"/>
      <c r="TII206" s="25"/>
      <c r="TIJ206" s="5"/>
      <c r="TIK206" s="63"/>
      <c r="TIL206" s="2"/>
      <c r="TIM206" s="1"/>
      <c r="TIN206" s="25"/>
      <c r="TIO206" s="5"/>
      <c r="TIP206" s="63"/>
      <c r="TIQ206" s="2"/>
      <c r="TIR206" s="1"/>
      <c r="TIS206" s="25"/>
      <c r="TIT206" s="5"/>
      <c r="TIU206" s="63"/>
      <c r="TIV206" s="2"/>
      <c r="TIW206" s="1"/>
      <c r="TIX206" s="25"/>
      <c r="TIY206" s="5"/>
      <c r="TIZ206" s="63"/>
      <c r="TJA206" s="2"/>
      <c r="TJB206" s="1"/>
      <c r="TJC206" s="25"/>
      <c r="TJD206" s="5"/>
      <c r="TJE206" s="63"/>
      <c r="TJF206" s="2"/>
      <c r="TJG206" s="1"/>
      <c r="TJH206" s="25"/>
      <c r="TJI206" s="5"/>
      <c r="TJJ206" s="63"/>
      <c r="TJK206" s="2"/>
      <c r="TJL206" s="1"/>
      <c r="TJM206" s="25"/>
      <c r="TJN206" s="5"/>
      <c r="TJO206" s="63"/>
      <c r="TJP206" s="2"/>
      <c r="TJQ206" s="1"/>
      <c r="TJR206" s="25"/>
      <c r="TJS206" s="5"/>
      <c r="TJT206" s="63"/>
      <c r="TJU206" s="2"/>
      <c r="TJV206" s="1"/>
      <c r="TJW206" s="25"/>
      <c r="TJX206" s="5"/>
      <c r="TJY206" s="63"/>
      <c r="TJZ206" s="2"/>
      <c r="TKA206" s="1"/>
      <c r="TKB206" s="25"/>
      <c r="TKC206" s="5"/>
      <c r="TKD206" s="63"/>
      <c r="TKE206" s="2"/>
      <c r="TKF206" s="1"/>
      <c r="TKG206" s="25"/>
      <c r="TKH206" s="5"/>
      <c r="TKI206" s="63"/>
      <c r="TKJ206" s="2"/>
      <c r="TKK206" s="1"/>
      <c r="TKL206" s="25"/>
      <c r="TKM206" s="5"/>
      <c r="TKN206" s="63"/>
      <c r="TKO206" s="2"/>
      <c r="TKP206" s="1"/>
      <c r="TKQ206" s="25"/>
      <c r="TKR206" s="5"/>
      <c r="TKS206" s="63"/>
      <c r="TKT206" s="2"/>
      <c r="TKU206" s="1"/>
      <c r="TKV206" s="25"/>
      <c r="TKW206" s="5"/>
      <c r="TKX206" s="63"/>
      <c r="TKY206" s="2"/>
      <c r="TKZ206" s="1"/>
      <c r="TLA206" s="25"/>
      <c r="TLB206" s="5"/>
      <c r="TLC206" s="63"/>
      <c r="TLD206" s="2"/>
      <c r="TLE206" s="1"/>
      <c r="TLF206" s="25"/>
      <c r="TLG206" s="5"/>
      <c r="TLH206" s="63"/>
      <c r="TLI206" s="2"/>
      <c r="TLJ206" s="1"/>
      <c r="TLK206" s="25"/>
      <c r="TLL206" s="5"/>
      <c r="TLM206" s="63"/>
      <c r="TLN206" s="2"/>
      <c r="TLO206" s="1"/>
      <c r="TLP206" s="25"/>
      <c r="TLQ206" s="5"/>
      <c r="TLR206" s="63"/>
      <c r="TLS206" s="2"/>
      <c r="TLT206" s="1"/>
      <c r="TLU206" s="25"/>
      <c r="TLV206" s="5"/>
      <c r="TLW206" s="63"/>
      <c r="TLX206" s="2"/>
      <c r="TLY206" s="1"/>
      <c r="TLZ206" s="25"/>
      <c r="TMA206" s="5"/>
      <c r="TMB206" s="63"/>
      <c r="TMC206" s="2"/>
      <c r="TMD206" s="1"/>
      <c r="TME206" s="25"/>
      <c r="TMF206" s="5"/>
      <c r="TMG206" s="63"/>
      <c r="TMH206" s="2"/>
      <c r="TMI206" s="1"/>
      <c r="TMJ206" s="25"/>
      <c r="TMK206" s="5"/>
      <c r="TML206" s="63"/>
      <c r="TMM206" s="2"/>
      <c r="TMN206" s="1"/>
      <c r="TMO206" s="25"/>
      <c r="TMP206" s="5"/>
      <c r="TMQ206" s="63"/>
      <c r="TMR206" s="2"/>
      <c r="TMS206" s="1"/>
      <c r="TMT206" s="25"/>
      <c r="TMU206" s="5"/>
      <c r="TMV206" s="63"/>
      <c r="TMW206" s="2"/>
      <c r="TMX206" s="1"/>
      <c r="TMY206" s="25"/>
      <c r="TMZ206" s="5"/>
      <c r="TNA206" s="63"/>
      <c r="TNB206" s="2"/>
      <c r="TNC206" s="1"/>
      <c r="TND206" s="25"/>
      <c r="TNE206" s="5"/>
      <c r="TNF206" s="63"/>
      <c r="TNG206" s="2"/>
      <c r="TNH206" s="1"/>
      <c r="TNI206" s="25"/>
      <c r="TNJ206" s="5"/>
      <c r="TNK206" s="63"/>
      <c r="TNL206" s="2"/>
      <c r="TNM206" s="1"/>
      <c r="TNN206" s="25"/>
      <c r="TNO206" s="5"/>
      <c r="TNP206" s="63"/>
      <c r="TNQ206" s="2"/>
      <c r="TNR206" s="1"/>
      <c r="TNS206" s="25"/>
      <c r="TNT206" s="5"/>
      <c r="TNU206" s="63"/>
      <c r="TNV206" s="2"/>
      <c r="TNW206" s="1"/>
      <c r="TNX206" s="25"/>
      <c r="TNY206" s="5"/>
      <c r="TNZ206" s="63"/>
      <c r="TOA206" s="2"/>
      <c r="TOB206" s="1"/>
      <c r="TOC206" s="25"/>
      <c r="TOD206" s="5"/>
      <c r="TOE206" s="63"/>
      <c r="TOF206" s="2"/>
      <c r="TOG206" s="1"/>
      <c r="TOH206" s="25"/>
      <c r="TOI206" s="5"/>
      <c r="TOJ206" s="63"/>
      <c r="TOK206" s="2"/>
      <c r="TOL206" s="1"/>
      <c r="TOM206" s="25"/>
      <c r="TON206" s="5"/>
      <c r="TOO206" s="63"/>
      <c r="TOP206" s="2"/>
      <c r="TOQ206" s="1"/>
      <c r="TOR206" s="25"/>
      <c r="TOS206" s="5"/>
      <c r="TOT206" s="63"/>
      <c r="TOU206" s="2"/>
      <c r="TOV206" s="1"/>
      <c r="TOW206" s="25"/>
      <c r="TOX206" s="5"/>
      <c r="TOY206" s="63"/>
      <c r="TOZ206" s="2"/>
      <c r="TPA206" s="1"/>
      <c r="TPB206" s="25"/>
      <c r="TPC206" s="5"/>
      <c r="TPD206" s="63"/>
      <c r="TPE206" s="2"/>
      <c r="TPF206" s="1"/>
      <c r="TPG206" s="25"/>
      <c r="TPH206" s="5"/>
      <c r="TPI206" s="63"/>
      <c r="TPJ206" s="2"/>
      <c r="TPK206" s="1"/>
      <c r="TPL206" s="25"/>
      <c r="TPM206" s="5"/>
      <c r="TPN206" s="63"/>
      <c r="TPO206" s="2"/>
      <c r="TPP206" s="1"/>
      <c r="TPQ206" s="25"/>
      <c r="TPR206" s="5"/>
      <c r="TPS206" s="63"/>
      <c r="TPT206" s="2"/>
      <c r="TPU206" s="1"/>
      <c r="TPV206" s="25"/>
      <c r="TPW206" s="5"/>
      <c r="TPX206" s="63"/>
      <c r="TPY206" s="2"/>
      <c r="TPZ206" s="1"/>
      <c r="TQA206" s="25"/>
      <c r="TQB206" s="5"/>
      <c r="TQC206" s="63"/>
      <c r="TQD206" s="2"/>
      <c r="TQE206" s="1"/>
      <c r="TQF206" s="25"/>
      <c r="TQG206" s="5"/>
      <c r="TQH206" s="63"/>
      <c r="TQI206" s="2"/>
      <c r="TQJ206" s="1"/>
      <c r="TQK206" s="25"/>
      <c r="TQL206" s="5"/>
      <c r="TQM206" s="63"/>
      <c r="TQN206" s="2"/>
      <c r="TQO206" s="1"/>
      <c r="TQP206" s="25"/>
      <c r="TQQ206" s="5"/>
      <c r="TQR206" s="63"/>
      <c r="TQS206" s="2"/>
      <c r="TQT206" s="1"/>
      <c r="TQU206" s="25"/>
      <c r="TQV206" s="5"/>
      <c r="TQW206" s="63"/>
      <c r="TQX206" s="2"/>
      <c r="TQY206" s="1"/>
      <c r="TQZ206" s="25"/>
      <c r="TRA206" s="5"/>
      <c r="TRB206" s="63"/>
      <c r="TRC206" s="2"/>
      <c r="TRD206" s="1"/>
      <c r="TRE206" s="25"/>
      <c r="TRF206" s="5"/>
      <c r="TRG206" s="63"/>
      <c r="TRH206" s="2"/>
      <c r="TRI206" s="1"/>
      <c r="TRJ206" s="25"/>
      <c r="TRK206" s="5"/>
      <c r="TRL206" s="63"/>
      <c r="TRM206" s="2"/>
      <c r="TRN206" s="1"/>
      <c r="TRO206" s="25"/>
      <c r="TRP206" s="5"/>
      <c r="TRQ206" s="63"/>
      <c r="TRR206" s="2"/>
      <c r="TRS206" s="1"/>
      <c r="TRT206" s="25"/>
      <c r="TRU206" s="5"/>
      <c r="TRV206" s="63"/>
      <c r="TRW206" s="2"/>
      <c r="TRX206" s="1"/>
      <c r="TRY206" s="25"/>
      <c r="TRZ206" s="5"/>
      <c r="TSA206" s="63"/>
      <c r="TSB206" s="2"/>
      <c r="TSC206" s="1"/>
      <c r="TSD206" s="25"/>
      <c r="TSE206" s="5"/>
      <c r="TSF206" s="63"/>
      <c r="TSG206" s="2"/>
      <c r="TSH206" s="1"/>
      <c r="TSI206" s="25"/>
      <c r="TSJ206" s="5"/>
      <c r="TSK206" s="63"/>
      <c r="TSL206" s="2"/>
      <c r="TSM206" s="1"/>
      <c r="TSN206" s="25"/>
      <c r="TSO206" s="5"/>
      <c r="TSP206" s="63"/>
      <c r="TSQ206" s="2"/>
      <c r="TSR206" s="1"/>
      <c r="TSS206" s="25"/>
      <c r="TST206" s="5"/>
      <c r="TSU206" s="63"/>
      <c r="TSV206" s="2"/>
      <c r="TSW206" s="1"/>
      <c r="TSX206" s="25"/>
      <c r="TSY206" s="5"/>
      <c r="TSZ206" s="63"/>
      <c r="TTA206" s="2"/>
      <c r="TTB206" s="1"/>
      <c r="TTC206" s="25"/>
      <c r="TTD206" s="5"/>
      <c r="TTE206" s="63"/>
      <c r="TTF206" s="2"/>
      <c r="TTG206" s="1"/>
      <c r="TTH206" s="25"/>
      <c r="TTI206" s="5"/>
      <c r="TTJ206" s="63"/>
      <c r="TTK206" s="2"/>
      <c r="TTL206" s="1"/>
      <c r="TTM206" s="25"/>
      <c r="TTN206" s="5"/>
      <c r="TTO206" s="63"/>
      <c r="TTP206" s="2"/>
      <c r="TTQ206" s="1"/>
      <c r="TTR206" s="25"/>
      <c r="TTS206" s="5"/>
      <c r="TTT206" s="63"/>
      <c r="TTU206" s="2"/>
      <c r="TTV206" s="1"/>
      <c r="TTW206" s="25"/>
      <c r="TTX206" s="5"/>
      <c r="TTY206" s="63"/>
      <c r="TTZ206" s="2"/>
      <c r="TUA206" s="1"/>
      <c r="TUB206" s="25"/>
      <c r="TUC206" s="5"/>
      <c r="TUD206" s="63"/>
      <c r="TUE206" s="2"/>
      <c r="TUF206" s="1"/>
      <c r="TUG206" s="25"/>
      <c r="TUH206" s="5"/>
      <c r="TUI206" s="63"/>
      <c r="TUJ206" s="2"/>
      <c r="TUK206" s="1"/>
      <c r="TUL206" s="25"/>
      <c r="TUM206" s="5"/>
      <c r="TUN206" s="63"/>
      <c r="TUO206" s="2"/>
      <c r="TUP206" s="1"/>
      <c r="TUQ206" s="25"/>
      <c r="TUR206" s="5"/>
      <c r="TUS206" s="63"/>
      <c r="TUT206" s="2"/>
      <c r="TUU206" s="1"/>
      <c r="TUV206" s="25"/>
      <c r="TUW206" s="5"/>
      <c r="TUX206" s="63"/>
      <c r="TUY206" s="2"/>
      <c r="TUZ206" s="1"/>
      <c r="TVA206" s="25"/>
      <c r="TVB206" s="5"/>
      <c r="TVC206" s="63"/>
      <c r="TVD206" s="2"/>
      <c r="TVE206" s="1"/>
      <c r="TVF206" s="25"/>
      <c r="TVG206" s="5"/>
      <c r="TVH206" s="63"/>
      <c r="TVI206" s="2"/>
      <c r="TVJ206" s="1"/>
      <c r="TVK206" s="25"/>
      <c r="TVL206" s="5"/>
      <c r="TVM206" s="63"/>
      <c r="TVN206" s="2"/>
      <c r="TVO206" s="1"/>
      <c r="TVP206" s="25"/>
      <c r="TVQ206" s="5"/>
      <c r="TVR206" s="63"/>
      <c r="TVS206" s="2"/>
      <c r="TVT206" s="1"/>
      <c r="TVU206" s="25"/>
      <c r="TVV206" s="5"/>
      <c r="TVW206" s="63"/>
      <c r="TVX206" s="2"/>
      <c r="TVY206" s="1"/>
      <c r="TVZ206" s="25"/>
      <c r="TWA206" s="5"/>
      <c r="TWB206" s="63"/>
      <c r="TWC206" s="2"/>
      <c r="TWD206" s="1"/>
      <c r="TWE206" s="25"/>
      <c r="TWF206" s="5"/>
      <c r="TWG206" s="63"/>
      <c r="TWH206" s="2"/>
      <c r="TWI206" s="1"/>
      <c r="TWJ206" s="25"/>
      <c r="TWK206" s="5"/>
      <c r="TWL206" s="63"/>
      <c r="TWM206" s="2"/>
      <c r="TWN206" s="1"/>
      <c r="TWO206" s="25"/>
      <c r="TWP206" s="5"/>
      <c r="TWQ206" s="63"/>
      <c r="TWR206" s="2"/>
      <c r="TWS206" s="1"/>
      <c r="TWT206" s="25"/>
      <c r="TWU206" s="5"/>
      <c r="TWV206" s="63"/>
      <c r="TWW206" s="2"/>
      <c r="TWX206" s="1"/>
      <c r="TWY206" s="25"/>
      <c r="TWZ206" s="5"/>
      <c r="TXA206" s="63"/>
      <c r="TXB206" s="2"/>
      <c r="TXC206" s="1"/>
      <c r="TXD206" s="25"/>
      <c r="TXE206" s="5"/>
      <c r="TXF206" s="63"/>
      <c r="TXG206" s="2"/>
      <c r="TXH206" s="1"/>
      <c r="TXI206" s="25"/>
      <c r="TXJ206" s="5"/>
      <c r="TXK206" s="63"/>
      <c r="TXL206" s="2"/>
      <c r="TXM206" s="1"/>
      <c r="TXN206" s="25"/>
      <c r="TXO206" s="5"/>
      <c r="TXP206" s="63"/>
      <c r="TXQ206" s="2"/>
      <c r="TXR206" s="1"/>
      <c r="TXS206" s="25"/>
      <c r="TXT206" s="5"/>
      <c r="TXU206" s="63"/>
      <c r="TXV206" s="2"/>
      <c r="TXW206" s="1"/>
      <c r="TXX206" s="25"/>
      <c r="TXY206" s="5"/>
      <c r="TXZ206" s="63"/>
      <c r="TYA206" s="2"/>
      <c r="TYB206" s="1"/>
      <c r="TYC206" s="25"/>
      <c r="TYD206" s="5"/>
      <c r="TYE206" s="63"/>
      <c r="TYF206" s="2"/>
      <c r="TYG206" s="1"/>
      <c r="TYH206" s="25"/>
      <c r="TYI206" s="5"/>
      <c r="TYJ206" s="63"/>
      <c r="TYK206" s="2"/>
      <c r="TYL206" s="1"/>
      <c r="TYM206" s="25"/>
      <c r="TYN206" s="5"/>
      <c r="TYO206" s="63"/>
      <c r="TYP206" s="2"/>
      <c r="TYQ206" s="1"/>
      <c r="TYR206" s="25"/>
      <c r="TYS206" s="5"/>
      <c r="TYT206" s="63"/>
      <c r="TYU206" s="2"/>
      <c r="TYV206" s="1"/>
      <c r="TYW206" s="25"/>
      <c r="TYX206" s="5"/>
      <c r="TYY206" s="63"/>
      <c r="TYZ206" s="2"/>
      <c r="TZA206" s="1"/>
      <c r="TZB206" s="25"/>
      <c r="TZC206" s="5"/>
      <c r="TZD206" s="63"/>
      <c r="TZE206" s="2"/>
      <c r="TZF206" s="1"/>
      <c r="TZG206" s="25"/>
      <c r="TZH206" s="5"/>
      <c r="TZI206" s="63"/>
      <c r="TZJ206" s="2"/>
      <c r="TZK206" s="1"/>
      <c r="TZL206" s="25"/>
      <c r="TZM206" s="5"/>
      <c r="TZN206" s="63"/>
      <c r="TZO206" s="2"/>
      <c r="TZP206" s="1"/>
      <c r="TZQ206" s="25"/>
      <c r="TZR206" s="5"/>
      <c r="TZS206" s="63"/>
      <c r="TZT206" s="2"/>
      <c r="TZU206" s="1"/>
      <c r="TZV206" s="25"/>
      <c r="TZW206" s="5"/>
      <c r="TZX206" s="63"/>
      <c r="TZY206" s="2"/>
      <c r="TZZ206" s="1"/>
      <c r="UAA206" s="25"/>
      <c r="UAB206" s="5"/>
      <c r="UAC206" s="63"/>
      <c r="UAD206" s="2"/>
      <c r="UAE206" s="1"/>
      <c r="UAF206" s="25"/>
      <c r="UAG206" s="5"/>
      <c r="UAH206" s="63"/>
      <c r="UAI206" s="2"/>
      <c r="UAJ206" s="1"/>
      <c r="UAK206" s="25"/>
      <c r="UAL206" s="5"/>
      <c r="UAM206" s="63"/>
      <c r="UAN206" s="2"/>
      <c r="UAO206" s="1"/>
      <c r="UAP206" s="25"/>
      <c r="UAQ206" s="5"/>
      <c r="UAR206" s="63"/>
      <c r="UAS206" s="2"/>
      <c r="UAT206" s="1"/>
      <c r="UAU206" s="25"/>
      <c r="UAV206" s="5"/>
      <c r="UAW206" s="63"/>
      <c r="UAX206" s="2"/>
      <c r="UAY206" s="1"/>
      <c r="UAZ206" s="25"/>
      <c r="UBA206" s="5"/>
      <c r="UBB206" s="63"/>
      <c r="UBC206" s="2"/>
      <c r="UBD206" s="1"/>
      <c r="UBE206" s="25"/>
      <c r="UBF206" s="5"/>
      <c r="UBG206" s="63"/>
      <c r="UBH206" s="2"/>
      <c r="UBI206" s="1"/>
      <c r="UBJ206" s="25"/>
      <c r="UBK206" s="5"/>
      <c r="UBL206" s="63"/>
      <c r="UBM206" s="2"/>
      <c r="UBN206" s="1"/>
      <c r="UBO206" s="25"/>
      <c r="UBP206" s="5"/>
      <c r="UBQ206" s="63"/>
      <c r="UBR206" s="2"/>
      <c r="UBS206" s="1"/>
      <c r="UBT206" s="25"/>
      <c r="UBU206" s="5"/>
      <c r="UBV206" s="63"/>
      <c r="UBW206" s="2"/>
      <c r="UBX206" s="1"/>
      <c r="UBY206" s="25"/>
      <c r="UBZ206" s="5"/>
      <c r="UCA206" s="63"/>
      <c r="UCB206" s="2"/>
      <c r="UCC206" s="1"/>
      <c r="UCD206" s="25"/>
      <c r="UCE206" s="5"/>
      <c r="UCF206" s="63"/>
      <c r="UCG206" s="2"/>
      <c r="UCH206" s="1"/>
      <c r="UCI206" s="25"/>
      <c r="UCJ206" s="5"/>
      <c r="UCK206" s="63"/>
      <c r="UCL206" s="2"/>
      <c r="UCM206" s="1"/>
      <c r="UCN206" s="25"/>
      <c r="UCO206" s="5"/>
      <c r="UCP206" s="63"/>
      <c r="UCQ206" s="2"/>
      <c r="UCR206" s="1"/>
      <c r="UCS206" s="25"/>
      <c r="UCT206" s="5"/>
      <c r="UCU206" s="63"/>
      <c r="UCV206" s="2"/>
      <c r="UCW206" s="1"/>
      <c r="UCX206" s="25"/>
      <c r="UCY206" s="5"/>
      <c r="UCZ206" s="63"/>
      <c r="UDA206" s="2"/>
      <c r="UDB206" s="1"/>
      <c r="UDC206" s="25"/>
      <c r="UDD206" s="5"/>
      <c r="UDE206" s="63"/>
      <c r="UDF206" s="2"/>
      <c r="UDG206" s="1"/>
      <c r="UDH206" s="25"/>
      <c r="UDI206" s="5"/>
      <c r="UDJ206" s="63"/>
      <c r="UDK206" s="2"/>
      <c r="UDL206" s="1"/>
      <c r="UDM206" s="25"/>
      <c r="UDN206" s="5"/>
      <c r="UDO206" s="63"/>
      <c r="UDP206" s="2"/>
      <c r="UDQ206" s="1"/>
      <c r="UDR206" s="25"/>
      <c r="UDS206" s="5"/>
      <c r="UDT206" s="63"/>
      <c r="UDU206" s="2"/>
      <c r="UDV206" s="1"/>
      <c r="UDW206" s="25"/>
      <c r="UDX206" s="5"/>
      <c r="UDY206" s="63"/>
      <c r="UDZ206" s="2"/>
      <c r="UEA206" s="1"/>
      <c r="UEB206" s="25"/>
      <c r="UEC206" s="5"/>
      <c r="UED206" s="63"/>
      <c r="UEE206" s="2"/>
      <c r="UEF206" s="1"/>
      <c r="UEG206" s="25"/>
      <c r="UEH206" s="5"/>
      <c r="UEI206" s="63"/>
      <c r="UEJ206" s="2"/>
      <c r="UEK206" s="1"/>
      <c r="UEL206" s="25"/>
      <c r="UEM206" s="5"/>
      <c r="UEN206" s="63"/>
      <c r="UEO206" s="2"/>
      <c r="UEP206" s="1"/>
      <c r="UEQ206" s="25"/>
      <c r="UER206" s="5"/>
      <c r="UES206" s="63"/>
      <c r="UET206" s="2"/>
      <c r="UEU206" s="1"/>
      <c r="UEV206" s="25"/>
      <c r="UEW206" s="5"/>
      <c r="UEX206" s="63"/>
      <c r="UEY206" s="2"/>
      <c r="UEZ206" s="1"/>
      <c r="UFA206" s="25"/>
      <c r="UFB206" s="5"/>
      <c r="UFC206" s="63"/>
      <c r="UFD206" s="2"/>
      <c r="UFE206" s="1"/>
      <c r="UFF206" s="25"/>
      <c r="UFG206" s="5"/>
      <c r="UFH206" s="63"/>
      <c r="UFI206" s="2"/>
      <c r="UFJ206" s="1"/>
      <c r="UFK206" s="25"/>
      <c r="UFL206" s="5"/>
      <c r="UFM206" s="63"/>
      <c r="UFN206" s="2"/>
      <c r="UFO206" s="1"/>
      <c r="UFP206" s="25"/>
      <c r="UFQ206" s="5"/>
      <c r="UFR206" s="63"/>
      <c r="UFS206" s="2"/>
      <c r="UFT206" s="1"/>
      <c r="UFU206" s="25"/>
      <c r="UFV206" s="5"/>
      <c r="UFW206" s="63"/>
      <c r="UFX206" s="2"/>
      <c r="UFY206" s="1"/>
      <c r="UFZ206" s="25"/>
      <c r="UGA206" s="5"/>
      <c r="UGB206" s="63"/>
      <c r="UGC206" s="2"/>
      <c r="UGD206" s="1"/>
      <c r="UGE206" s="25"/>
      <c r="UGF206" s="5"/>
      <c r="UGG206" s="63"/>
      <c r="UGH206" s="2"/>
      <c r="UGI206" s="1"/>
      <c r="UGJ206" s="25"/>
      <c r="UGK206" s="5"/>
      <c r="UGL206" s="63"/>
      <c r="UGM206" s="2"/>
      <c r="UGN206" s="1"/>
      <c r="UGO206" s="25"/>
      <c r="UGP206" s="5"/>
      <c r="UGQ206" s="63"/>
      <c r="UGR206" s="2"/>
      <c r="UGS206" s="1"/>
      <c r="UGT206" s="25"/>
      <c r="UGU206" s="5"/>
      <c r="UGV206" s="63"/>
      <c r="UGW206" s="2"/>
      <c r="UGX206" s="1"/>
      <c r="UGY206" s="25"/>
      <c r="UGZ206" s="5"/>
      <c r="UHA206" s="63"/>
      <c r="UHB206" s="2"/>
      <c r="UHC206" s="1"/>
      <c r="UHD206" s="25"/>
      <c r="UHE206" s="5"/>
      <c r="UHF206" s="63"/>
      <c r="UHG206" s="2"/>
      <c r="UHH206" s="1"/>
      <c r="UHI206" s="25"/>
      <c r="UHJ206" s="5"/>
      <c r="UHK206" s="63"/>
      <c r="UHL206" s="2"/>
      <c r="UHM206" s="1"/>
      <c r="UHN206" s="25"/>
      <c r="UHO206" s="5"/>
      <c r="UHP206" s="63"/>
      <c r="UHQ206" s="2"/>
      <c r="UHR206" s="1"/>
      <c r="UHS206" s="25"/>
      <c r="UHT206" s="5"/>
      <c r="UHU206" s="63"/>
      <c r="UHV206" s="2"/>
      <c r="UHW206" s="1"/>
      <c r="UHX206" s="25"/>
      <c r="UHY206" s="5"/>
      <c r="UHZ206" s="63"/>
      <c r="UIA206" s="2"/>
      <c r="UIB206" s="1"/>
      <c r="UIC206" s="25"/>
      <c r="UID206" s="5"/>
      <c r="UIE206" s="63"/>
      <c r="UIF206" s="2"/>
      <c r="UIG206" s="1"/>
      <c r="UIH206" s="25"/>
      <c r="UII206" s="5"/>
      <c r="UIJ206" s="63"/>
      <c r="UIK206" s="2"/>
      <c r="UIL206" s="1"/>
      <c r="UIM206" s="25"/>
      <c r="UIN206" s="5"/>
      <c r="UIO206" s="63"/>
      <c r="UIP206" s="2"/>
      <c r="UIQ206" s="1"/>
      <c r="UIR206" s="25"/>
      <c r="UIS206" s="5"/>
      <c r="UIT206" s="63"/>
      <c r="UIU206" s="2"/>
      <c r="UIV206" s="1"/>
      <c r="UIW206" s="25"/>
      <c r="UIX206" s="5"/>
      <c r="UIY206" s="63"/>
      <c r="UIZ206" s="2"/>
      <c r="UJA206" s="1"/>
      <c r="UJB206" s="25"/>
      <c r="UJC206" s="5"/>
      <c r="UJD206" s="63"/>
      <c r="UJE206" s="2"/>
      <c r="UJF206" s="1"/>
      <c r="UJG206" s="25"/>
      <c r="UJH206" s="5"/>
      <c r="UJI206" s="63"/>
      <c r="UJJ206" s="2"/>
      <c r="UJK206" s="1"/>
      <c r="UJL206" s="25"/>
      <c r="UJM206" s="5"/>
      <c r="UJN206" s="63"/>
      <c r="UJO206" s="2"/>
      <c r="UJP206" s="1"/>
      <c r="UJQ206" s="25"/>
      <c r="UJR206" s="5"/>
      <c r="UJS206" s="63"/>
      <c r="UJT206" s="2"/>
      <c r="UJU206" s="1"/>
      <c r="UJV206" s="25"/>
      <c r="UJW206" s="5"/>
      <c r="UJX206" s="63"/>
      <c r="UJY206" s="2"/>
      <c r="UJZ206" s="1"/>
      <c r="UKA206" s="25"/>
      <c r="UKB206" s="5"/>
      <c r="UKC206" s="63"/>
      <c r="UKD206" s="2"/>
      <c r="UKE206" s="1"/>
      <c r="UKF206" s="25"/>
      <c r="UKG206" s="5"/>
      <c r="UKH206" s="63"/>
      <c r="UKI206" s="2"/>
      <c r="UKJ206" s="1"/>
      <c r="UKK206" s="25"/>
      <c r="UKL206" s="5"/>
      <c r="UKM206" s="63"/>
      <c r="UKN206" s="2"/>
      <c r="UKO206" s="1"/>
      <c r="UKP206" s="25"/>
      <c r="UKQ206" s="5"/>
      <c r="UKR206" s="63"/>
      <c r="UKS206" s="2"/>
      <c r="UKT206" s="1"/>
      <c r="UKU206" s="25"/>
      <c r="UKV206" s="5"/>
      <c r="UKW206" s="63"/>
      <c r="UKX206" s="2"/>
      <c r="UKY206" s="1"/>
      <c r="UKZ206" s="25"/>
      <c r="ULA206" s="5"/>
      <c r="ULB206" s="63"/>
      <c r="ULC206" s="2"/>
      <c r="ULD206" s="1"/>
      <c r="ULE206" s="25"/>
      <c r="ULF206" s="5"/>
      <c r="ULG206" s="63"/>
      <c r="ULH206" s="2"/>
      <c r="ULI206" s="1"/>
      <c r="ULJ206" s="25"/>
      <c r="ULK206" s="5"/>
      <c r="ULL206" s="63"/>
      <c r="ULM206" s="2"/>
      <c r="ULN206" s="1"/>
      <c r="ULO206" s="25"/>
      <c r="ULP206" s="5"/>
      <c r="ULQ206" s="63"/>
      <c r="ULR206" s="2"/>
      <c r="ULS206" s="1"/>
      <c r="ULT206" s="25"/>
      <c r="ULU206" s="5"/>
      <c r="ULV206" s="63"/>
      <c r="ULW206" s="2"/>
      <c r="ULX206" s="1"/>
      <c r="ULY206" s="25"/>
      <c r="ULZ206" s="5"/>
      <c r="UMA206" s="63"/>
      <c r="UMB206" s="2"/>
      <c r="UMC206" s="1"/>
      <c r="UMD206" s="25"/>
      <c r="UME206" s="5"/>
      <c r="UMF206" s="63"/>
      <c r="UMG206" s="2"/>
      <c r="UMH206" s="1"/>
      <c r="UMI206" s="25"/>
      <c r="UMJ206" s="5"/>
      <c r="UMK206" s="63"/>
      <c r="UML206" s="2"/>
      <c r="UMM206" s="1"/>
      <c r="UMN206" s="25"/>
      <c r="UMO206" s="5"/>
      <c r="UMP206" s="63"/>
      <c r="UMQ206" s="2"/>
      <c r="UMR206" s="1"/>
      <c r="UMS206" s="25"/>
      <c r="UMT206" s="5"/>
      <c r="UMU206" s="63"/>
      <c r="UMV206" s="2"/>
      <c r="UMW206" s="1"/>
      <c r="UMX206" s="25"/>
      <c r="UMY206" s="5"/>
      <c r="UMZ206" s="63"/>
      <c r="UNA206" s="2"/>
      <c r="UNB206" s="1"/>
      <c r="UNC206" s="25"/>
      <c r="UND206" s="5"/>
      <c r="UNE206" s="63"/>
      <c r="UNF206" s="2"/>
      <c r="UNG206" s="1"/>
      <c r="UNH206" s="25"/>
      <c r="UNI206" s="5"/>
      <c r="UNJ206" s="63"/>
      <c r="UNK206" s="2"/>
      <c r="UNL206" s="1"/>
      <c r="UNM206" s="25"/>
      <c r="UNN206" s="5"/>
      <c r="UNO206" s="63"/>
      <c r="UNP206" s="2"/>
      <c r="UNQ206" s="1"/>
      <c r="UNR206" s="25"/>
      <c r="UNS206" s="5"/>
      <c r="UNT206" s="63"/>
      <c r="UNU206" s="2"/>
      <c r="UNV206" s="1"/>
      <c r="UNW206" s="25"/>
      <c r="UNX206" s="5"/>
      <c r="UNY206" s="63"/>
      <c r="UNZ206" s="2"/>
      <c r="UOA206" s="1"/>
      <c r="UOB206" s="25"/>
      <c r="UOC206" s="5"/>
      <c r="UOD206" s="63"/>
      <c r="UOE206" s="2"/>
      <c r="UOF206" s="1"/>
      <c r="UOG206" s="25"/>
      <c r="UOH206" s="5"/>
      <c r="UOI206" s="63"/>
      <c r="UOJ206" s="2"/>
      <c r="UOK206" s="1"/>
      <c r="UOL206" s="25"/>
      <c r="UOM206" s="5"/>
      <c r="UON206" s="63"/>
      <c r="UOO206" s="2"/>
      <c r="UOP206" s="1"/>
      <c r="UOQ206" s="25"/>
      <c r="UOR206" s="5"/>
      <c r="UOS206" s="63"/>
      <c r="UOT206" s="2"/>
      <c r="UOU206" s="1"/>
      <c r="UOV206" s="25"/>
      <c r="UOW206" s="5"/>
      <c r="UOX206" s="63"/>
      <c r="UOY206" s="2"/>
      <c r="UOZ206" s="1"/>
      <c r="UPA206" s="25"/>
      <c r="UPB206" s="5"/>
      <c r="UPC206" s="63"/>
      <c r="UPD206" s="2"/>
      <c r="UPE206" s="1"/>
      <c r="UPF206" s="25"/>
      <c r="UPG206" s="5"/>
      <c r="UPH206" s="63"/>
      <c r="UPI206" s="2"/>
      <c r="UPJ206" s="1"/>
      <c r="UPK206" s="25"/>
      <c r="UPL206" s="5"/>
      <c r="UPM206" s="63"/>
      <c r="UPN206" s="2"/>
      <c r="UPO206" s="1"/>
      <c r="UPP206" s="25"/>
      <c r="UPQ206" s="5"/>
      <c r="UPR206" s="63"/>
      <c r="UPS206" s="2"/>
      <c r="UPT206" s="1"/>
      <c r="UPU206" s="25"/>
      <c r="UPV206" s="5"/>
      <c r="UPW206" s="63"/>
      <c r="UPX206" s="2"/>
      <c r="UPY206" s="1"/>
      <c r="UPZ206" s="25"/>
      <c r="UQA206" s="5"/>
      <c r="UQB206" s="63"/>
      <c r="UQC206" s="2"/>
      <c r="UQD206" s="1"/>
      <c r="UQE206" s="25"/>
      <c r="UQF206" s="5"/>
      <c r="UQG206" s="63"/>
      <c r="UQH206" s="2"/>
      <c r="UQI206" s="1"/>
      <c r="UQJ206" s="25"/>
      <c r="UQK206" s="5"/>
      <c r="UQL206" s="63"/>
      <c r="UQM206" s="2"/>
      <c r="UQN206" s="1"/>
      <c r="UQO206" s="25"/>
      <c r="UQP206" s="5"/>
      <c r="UQQ206" s="63"/>
      <c r="UQR206" s="2"/>
      <c r="UQS206" s="1"/>
      <c r="UQT206" s="25"/>
      <c r="UQU206" s="5"/>
      <c r="UQV206" s="63"/>
      <c r="UQW206" s="2"/>
      <c r="UQX206" s="1"/>
      <c r="UQY206" s="25"/>
      <c r="UQZ206" s="5"/>
      <c r="URA206" s="63"/>
      <c r="URB206" s="2"/>
      <c r="URC206" s="1"/>
      <c r="URD206" s="25"/>
      <c r="URE206" s="5"/>
      <c r="URF206" s="63"/>
      <c r="URG206" s="2"/>
      <c r="URH206" s="1"/>
      <c r="URI206" s="25"/>
      <c r="URJ206" s="5"/>
      <c r="URK206" s="63"/>
      <c r="URL206" s="2"/>
      <c r="URM206" s="1"/>
      <c r="URN206" s="25"/>
      <c r="URO206" s="5"/>
      <c r="URP206" s="63"/>
      <c r="URQ206" s="2"/>
      <c r="URR206" s="1"/>
      <c r="URS206" s="25"/>
      <c r="URT206" s="5"/>
      <c r="URU206" s="63"/>
      <c r="URV206" s="2"/>
      <c r="URW206" s="1"/>
      <c r="URX206" s="25"/>
      <c r="URY206" s="5"/>
      <c r="URZ206" s="63"/>
      <c r="USA206" s="2"/>
      <c r="USB206" s="1"/>
      <c r="USC206" s="25"/>
      <c r="USD206" s="5"/>
      <c r="USE206" s="63"/>
      <c r="USF206" s="2"/>
      <c r="USG206" s="1"/>
      <c r="USH206" s="25"/>
      <c r="USI206" s="5"/>
      <c r="USJ206" s="63"/>
      <c r="USK206" s="2"/>
      <c r="USL206" s="1"/>
      <c r="USM206" s="25"/>
      <c r="USN206" s="5"/>
      <c r="USO206" s="63"/>
      <c r="USP206" s="2"/>
      <c r="USQ206" s="1"/>
      <c r="USR206" s="25"/>
      <c r="USS206" s="5"/>
      <c r="UST206" s="63"/>
      <c r="USU206" s="2"/>
      <c r="USV206" s="1"/>
      <c r="USW206" s="25"/>
      <c r="USX206" s="5"/>
      <c r="USY206" s="63"/>
      <c r="USZ206" s="2"/>
      <c r="UTA206" s="1"/>
      <c r="UTB206" s="25"/>
      <c r="UTC206" s="5"/>
      <c r="UTD206" s="63"/>
      <c r="UTE206" s="2"/>
      <c r="UTF206" s="1"/>
      <c r="UTG206" s="25"/>
      <c r="UTH206" s="5"/>
      <c r="UTI206" s="63"/>
      <c r="UTJ206" s="2"/>
      <c r="UTK206" s="1"/>
      <c r="UTL206" s="25"/>
      <c r="UTM206" s="5"/>
      <c r="UTN206" s="63"/>
      <c r="UTO206" s="2"/>
      <c r="UTP206" s="1"/>
      <c r="UTQ206" s="25"/>
      <c r="UTR206" s="5"/>
      <c r="UTS206" s="63"/>
      <c r="UTT206" s="2"/>
      <c r="UTU206" s="1"/>
      <c r="UTV206" s="25"/>
      <c r="UTW206" s="5"/>
      <c r="UTX206" s="63"/>
      <c r="UTY206" s="2"/>
      <c r="UTZ206" s="1"/>
      <c r="UUA206" s="25"/>
      <c r="UUB206" s="5"/>
      <c r="UUC206" s="63"/>
      <c r="UUD206" s="2"/>
      <c r="UUE206" s="1"/>
      <c r="UUF206" s="25"/>
      <c r="UUG206" s="5"/>
      <c r="UUH206" s="63"/>
      <c r="UUI206" s="2"/>
      <c r="UUJ206" s="1"/>
      <c r="UUK206" s="25"/>
      <c r="UUL206" s="5"/>
      <c r="UUM206" s="63"/>
      <c r="UUN206" s="2"/>
      <c r="UUO206" s="1"/>
      <c r="UUP206" s="25"/>
      <c r="UUQ206" s="5"/>
      <c r="UUR206" s="63"/>
      <c r="UUS206" s="2"/>
      <c r="UUT206" s="1"/>
      <c r="UUU206" s="25"/>
      <c r="UUV206" s="5"/>
      <c r="UUW206" s="63"/>
      <c r="UUX206" s="2"/>
      <c r="UUY206" s="1"/>
      <c r="UUZ206" s="25"/>
      <c r="UVA206" s="5"/>
      <c r="UVB206" s="63"/>
      <c r="UVC206" s="2"/>
      <c r="UVD206" s="1"/>
      <c r="UVE206" s="25"/>
      <c r="UVF206" s="5"/>
      <c r="UVG206" s="63"/>
      <c r="UVH206" s="2"/>
      <c r="UVI206" s="1"/>
      <c r="UVJ206" s="25"/>
      <c r="UVK206" s="5"/>
      <c r="UVL206" s="63"/>
      <c r="UVM206" s="2"/>
      <c r="UVN206" s="1"/>
      <c r="UVO206" s="25"/>
      <c r="UVP206" s="5"/>
      <c r="UVQ206" s="63"/>
      <c r="UVR206" s="2"/>
      <c r="UVS206" s="1"/>
      <c r="UVT206" s="25"/>
      <c r="UVU206" s="5"/>
      <c r="UVV206" s="63"/>
      <c r="UVW206" s="2"/>
      <c r="UVX206" s="1"/>
      <c r="UVY206" s="25"/>
      <c r="UVZ206" s="5"/>
      <c r="UWA206" s="63"/>
      <c r="UWB206" s="2"/>
      <c r="UWC206" s="1"/>
      <c r="UWD206" s="25"/>
      <c r="UWE206" s="5"/>
      <c r="UWF206" s="63"/>
      <c r="UWG206" s="2"/>
      <c r="UWH206" s="1"/>
      <c r="UWI206" s="25"/>
      <c r="UWJ206" s="5"/>
      <c r="UWK206" s="63"/>
      <c r="UWL206" s="2"/>
      <c r="UWM206" s="1"/>
      <c r="UWN206" s="25"/>
      <c r="UWO206" s="5"/>
      <c r="UWP206" s="63"/>
      <c r="UWQ206" s="2"/>
      <c r="UWR206" s="1"/>
      <c r="UWS206" s="25"/>
      <c r="UWT206" s="5"/>
      <c r="UWU206" s="63"/>
      <c r="UWV206" s="2"/>
      <c r="UWW206" s="1"/>
      <c r="UWX206" s="25"/>
      <c r="UWY206" s="5"/>
      <c r="UWZ206" s="63"/>
      <c r="UXA206" s="2"/>
      <c r="UXB206" s="1"/>
      <c r="UXC206" s="25"/>
      <c r="UXD206" s="5"/>
      <c r="UXE206" s="63"/>
      <c r="UXF206" s="2"/>
      <c r="UXG206" s="1"/>
      <c r="UXH206" s="25"/>
      <c r="UXI206" s="5"/>
      <c r="UXJ206" s="63"/>
      <c r="UXK206" s="2"/>
      <c r="UXL206" s="1"/>
      <c r="UXM206" s="25"/>
      <c r="UXN206" s="5"/>
      <c r="UXO206" s="63"/>
      <c r="UXP206" s="2"/>
      <c r="UXQ206" s="1"/>
      <c r="UXR206" s="25"/>
      <c r="UXS206" s="5"/>
      <c r="UXT206" s="63"/>
      <c r="UXU206" s="2"/>
      <c r="UXV206" s="1"/>
      <c r="UXW206" s="25"/>
      <c r="UXX206" s="5"/>
      <c r="UXY206" s="63"/>
      <c r="UXZ206" s="2"/>
      <c r="UYA206" s="1"/>
      <c r="UYB206" s="25"/>
      <c r="UYC206" s="5"/>
      <c r="UYD206" s="63"/>
      <c r="UYE206" s="2"/>
      <c r="UYF206" s="1"/>
      <c r="UYG206" s="25"/>
      <c r="UYH206" s="5"/>
      <c r="UYI206" s="63"/>
      <c r="UYJ206" s="2"/>
      <c r="UYK206" s="1"/>
      <c r="UYL206" s="25"/>
      <c r="UYM206" s="5"/>
      <c r="UYN206" s="63"/>
      <c r="UYO206" s="2"/>
      <c r="UYP206" s="1"/>
      <c r="UYQ206" s="25"/>
      <c r="UYR206" s="5"/>
      <c r="UYS206" s="63"/>
      <c r="UYT206" s="2"/>
      <c r="UYU206" s="1"/>
      <c r="UYV206" s="25"/>
      <c r="UYW206" s="5"/>
      <c r="UYX206" s="63"/>
      <c r="UYY206" s="2"/>
      <c r="UYZ206" s="1"/>
      <c r="UZA206" s="25"/>
      <c r="UZB206" s="5"/>
      <c r="UZC206" s="63"/>
      <c r="UZD206" s="2"/>
      <c r="UZE206" s="1"/>
      <c r="UZF206" s="25"/>
      <c r="UZG206" s="5"/>
      <c r="UZH206" s="63"/>
      <c r="UZI206" s="2"/>
      <c r="UZJ206" s="1"/>
      <c r="UZK206" s="25"/>
      <c r="UZL206" s="5"/>
      <c r="UZM206" s="63"/>
      <c r="UZN206" s="2"/>
      <c r="UZO206" s="1"/>
      <c r="UZP206" s="25"/>
      <c r="UZQ206" s="5"/>
      <c r="UZR206" s="63"/>
      <c r="UZS206" s="2"/>
      <c r="UZT206" s="1"/>
      <c r="UZU206" s="25"/>
      <c r="UZV206" s="5"/>
      <c r="UZW206" s="63"/>
      <c r="UZX206" s="2"/>
      <c r="UZY206" s="1"/>
      <c r="UZZ206" s="25"/>
      <c r="VAA206" s="5"/>
      <c r="VAB206" s="63"/>
      <c r="VAC206" s="2"/>
      <c r="VAD206" s="1"/>
      <c r="VAE206" s="25"/>
      <c r="VAF206" s="5"/>
      <c r="VAG206" s="63"/>
      <c r="VAH206" s="2"/>
      <c r="VAI206" s="1"/>
      <c r="VAJ206" s="25"/>
      <c r="VAK206" s="5"/>
      <c r="VAL206" s="63"/>
      <c r="VAM206" s="2"/>
      <c r="VAN206" s="1"/>
      <c r="VAO206" s="25"/>
      <c r="VAP206" s="5"/>
      <c r="VAQ206" s="63"/>
      <c r="VAR206" s="2"/>
      <c r="VAS206" s="1"/>
      <c r="VAT206" s="25"/>
      <c r="VAU206" s="5"/>
      <c r="VAV206" s="63"/>
      <c r="VAW206" s="2"/>
      <c r="VAX206" s="1"/>
      <c r="VAY206" s="25"/>
      <c r="VAZ206" s="5"/>
      <c r="VBA206" s="63"/>
      <c r="VBB206" s="2"/>
      <c r="VBC206" s="1"/>
      <c r="VBD206" s="25"/>
      <c r="VBE206" s="5"/>
      <c r="VBF206" s="63"/>
      <c r="VBG206" s="2"/>
      <c r="VBH206" s="1"/>
      <c r="VBI206" s="25"/>
      <c r="VBJ206" s="5"/>
      <c r="VBK206" s="63"/>
      <c r="VBL206" s="2"/>
      <c r="VBM206" s="1"/>
      <c r="VBN206" s="25"/>
      <c r="VBO206" s="5"/>
      <c r="VBP206" s="63"/>
      <c r="VBQ206" s="2"/>
      <c r="VBR206" s="1"/>
      <c r="VBS206" s="25"/>
      <c r="VBT206" s="5"/>
      <c r="VBU206" s="63"/>
      <c r="VBV206" s="2"/>
      <c r="VBW206" s="1"/>
      <c r="VBX206" s="25"/>
      <c r="VBY206" s="5"/>
      <c r="VBZ206" s="63"/>
      <c r="VCA206" s="2"/>
      <c r="VCB206" s="1"/>
      <c r="VCC206" s="25"/>
      <c r="VCD206" s="5"/>
      <c r="VCE206" s="63"/>
      <c r="VCF206" s="2"/>
      <c r="VCG206" s="1"/>
      <c r="VCH206" s="25"/>
      <c r="VCI206" s="5"/>
      <c r="VCJ206" s="63"/>
      <c r="VCK206" s="2"/>
      <c r="VCL206" s="1"/>
      <c r="VCM206" s="25"/>
      <c r="VCN206" s="5"/>
      <c r="VCO206" s="63"/>
      <c r="VCP206" s="2"/>
      <c r="VCQ206" s="1"/>
      <c r="VCR206" s="25"/>
      <c r="VCS206" s="5"/>
      <c r="VCT206" s="63"/>
      <c r="VCU206" s="2"/>
      <c r="VCV206" s="1"/>
      <c r="VCW206" s="25"/>
      <c r="VCX206" s="5"/>
      <c r="VCY206" s="63"/>
      <c r="VCZ206" s="2"/>
      <c r="VDA206" s="1"/>
      <c r="VDB206" s="25"/>
      <c r="VDC206" s="5"/>
      <c r="VDD206" s="63"/>
      <c r="VDE206" s="2"/>
      <c r="VDF206" s="1"/>
      <c r="VDG206" s="25"/>
      <c r="VDH206" s="5"/>
      <c r="VDI206" s="63"/>
      <c r="VDJ206" s="2"/>
      <c r="VDK206" s="1"/>
      <c r="VDL206" s="25"/>
      <c r="VDM206" s="5"/>
      <c r="VDN206" s="63"/>
      <c r="VDO206" s="2"/>
      <c r="VDP206" s="1"/>
      <c r="VDQ206" s="25"/>
      <c r="VDR206" s="5"/>
      <c r="VDS206" s="63"/>
      <c r="VDT206" s="2"/>
      <c r="VDU206" s="1"/>
      <c r="VDV206" s="25"/>
      <c r="VDW206" s="5"/>
      <c r="VDX206" s="63"/>
      <c r="VDY206" s="2"/>
      <c r="VDZ206" s="1"/>
      <c r="VEA206" s="25"/>
      <c r="VEB206" s="5"/>
      <c r="VEC206" s="63"/>
      <c r="VED206" s="2"/>
      <c r="VEE206" s="1"/>
      <c r="VEF206" s="25"/>
      <c r="VEG206" s="5"/>
      <c r="VEH206" s="63"/>
      <c r="VEI206" s="2"/>
      <c r="VEJ206" s="1"/>
      <c r="VEK206" s="25"/>
      <c r="VEL206" s="5"/>
      <c r="VEM206" s="63"/>
      <c r="VEN206" s="2"/>
      <c r="VEO206" s="1"/>
      <c r="VEP206" s="25"/>
      <c r="VEQ206" s="5"/>
      <c r="VER206" s="63"/>
      <c r="VES206" s="2"/>
      <c r="VET206" s="1"/>
      <c r="VEU206" s="25"/>
      <c r="VEV206" s="5"/>
      <c r="VEW206" s="63"/>
      <c r="VEX206" s="2"/>
      <c r="VEY206" s="1"/>
      <c r="VEZ206" s="25"/>
      <c r="VFA206" s="5"/>
      <c r="VFB206" s="63"/>
      <c r="VFC206" s="2"/>
      <c r="VFD206" s="1"/>
      <c r="VFE206" s="25"/>
      <c r="VFF206" s="5"/>
      <c r="VFG206" s="63"/>
      <c r="VFH206" s="2"/>
      <c r="VFI206" s="1"/>
      <c r="VFJ206" s="25"/>
      <c r="VFK206" s="5"/>
      <c r="VFL206" s="63"/>
      <c r="VFM206" s="2"/>
      <c r="VFN206" s="1"/>
      <c r="VFO206" s="25"/>
      <c r="VFP206" s="5"/>
      <c r="VFQ206" s="63"/>
      <c r="VFR206" s="2"/>
      <c r="VFS206" s="1"/>
      <c r="VFT206" s="25"/>
      <c r="VFU206" s="5"/>
      <c r="VFV206" s="63"/>
      <c r="VFW206" s="2"/>
      <c r="VFX206" s="1"/>
      <c r="VFY206" s="25"/>
      <c r="VFZ206" s="5"/>
      <c r="VGA206" s="63"/>
      <c r="VGB206" s="2"/>
      <c r="VGC206" s="1"/>
      <c r="VGD206" s="25"/>
      <c r="VGE206" s="5"/>
      <c r="VGF206" s="63"/>
      <c r="VGG206" s="2"/>
      <c r="VGH206" s="1"/>
      <c r="VGI206" s="25"/>
      <c r="VGJ206" s="5"/>
      <c r="VGK206" s="63"/>
      <c r="VGL206" s="2"/>
      <c r="VGM206" s="1"/>
      <c r="VGN206" s="25"/>
      <c r="VGO206" s="5"/>
      <c r="VGP206" s="63"/>
      <c r="VGQ206" s="2"/>
      <c r="VGR206" s="1"/>
      <c r="VGS206" s="25"/>
      <c r="VGT206" s="5"/>
      <c r="VGU206" s="63"/>
      <c r="VGV206" s="2"/>
      <c r="VGW206" s="1"/>
      <c r="VGX206" s="25"/>
      <c r="VGY206" s="5"/>
      <c r="VGZ206" s="63"/>
      <c r="VHA206" s="2"/>
      <c r="VHB206" s="1"/>
      <c r="VHC206" s="25"/>
      <c r="VHD206" s="5"/>
      <c r="VHE206" s="63"/>
      <c r="VHF206" s="2"/>
      <c r="VHG206" s="1"/>
      <c r="VHH206" s="25"/>
      <c r="VHI206" s="5"/>
      <c r="VHJ206" s="63"/>
      <c r="VHK206" s="2"/>
      <c r="VHL206" s="1"/>
      <c r="VHM206" s="25"/>
      <c r="VHN206" s="5"/>
      <c r="VHO206" s="63"/>
      <c r="VHP206" s="2"/>
      <c r="VHQ206" s="1"/>
      <c r="VHR206" s="25"/>
      <c r="VHS206" s="5"/>
      <c r="VHT206" s="63"/>
      <c r="VHU206" s="2"/>
      <c r="VHV206" s="1"/>
      <c r="VHW206" s="25"/>
      <c r="VHX206" s="5"/>
      <c r="VHY206" s="63"/>
      <c r="VHZ206" s="2"/>
      <c r="VIA206" s="1"/>
      <c r="VIB206" s="25"/>
      <c r="VIC206" s="5"/>
      <c r="VID206" s="63"/>
      <c r="VIE206" s="2"/>
      <c r="VIF206" s="1"/>
      <c r="VIG206" s="25"/>
      <c r="VIH206" s="5"/>
      <c r="VII206" s="63"/>
      <c r="VIJ206" s="2"/>
      <c r="VIK206" s="1"/>
      <c r="VIL206" s="25"/>
      <c r="VIM206" s="5"/>
      <c r="VIN206" s="63"/>
      <c r="VIO206" s="2"/>
      <c r="VIP206" s="1"/>
      <c r="VIQ206" s="25"/>
      <c r="VIR206" s="5"/>
      <c r="VIS206" s="63"/>
      <c r="VIT206" s="2"/>
      <c r="VIU206" s="1"/>
      <c r="VIV206" s="25"/>
      <c r="VIW206" s="5"/>
      <c r="VIX206" s="63"/>
      <c r="VIY206" s="2"/>
      <c r="VIZ206" s="1"/>
      <c r="VJA206" s="25"/>
      <c r="VJB206" s="5"/>
      <c r="VJC206" s="63"/>
      <c r="VJD206" s="2"/>
      <c r="VJE206" s="1"/>
      <c r="VJF206" s="25"/>
      <c r="VJG206" s="5"/>
      <c r="VJH206" s="63"/>
      <c r="VJI206" s="2"/>
      <c r="VJJ206" s="1"/>
      <c r="VJK206" s="25"/>
      <c r="VJL206" s="5"/>
      <c r="VJM206" s="63"/>
      <c r="VJN206" s="2"/>
      <c r="VJO206" s="1"/>
      <c r="VJP206" s="25"/>
      <c r="VJQ206" s="5"/>
      <c r="VJR206" s="63"/>
      <c r="VJS206" s="2"/>
      <c r="VJT206" s="1"/>
      <c r="VJU206" s="25"/>
      <c r="VJV206" s="5"/>
      <c r="VJW206" s="63"/>
      <c r="VJX206" s="2"/>
      <c r="VJY206" s="1"/>
      <c r="VJZ206" s="25"/>
      <c r="VKA206" s="5"/>
      <c r="VKB206" s="63"/>
      <c r="VKC206" s="2"/>
      <c r="VKD206" s="1"/>
      <c r="VKE206" s="25"/>
      <c r="VKF206" s="5"/>
      <c r="VKG206" s="63"/>
      <c r="VKH206" s="2"/>
      <c r="VKI206" s="1"/>
      <c r="VKJ206" s="25"/>
      <c r="VKK206" s="5"/>
      <c r="VKL206" s="63"/>
      <c r="VKM206" s="2"/>
      <c r="VKN206" s="1"/>
      <c r="VKO206" s="25"/>
      <c r="VKP206" s="5"/>
      <c r="VKQ206" s="63"/>
      <c r="VKR206" s="2"/>
      <c r="VKS206" s="1"/>
      <c r="VKT206" s="25"/>
      <c r="VKU206" s="5"/>
      <c r="VKV206" s="63"/>
      <c r="VKW206" s="2"/>
      <c r="VKX206" s="1"/>
      <c r="VKY206" s="25"/>
      <c r="VKZ206" s="5"/>
      <c r="VLA206" s="63"/>
      <c r="VLB206" s="2"/>
      <c r="VLC206" s="1"/>
      <c r="VLD206" s="25"/>
      <c r="VLE206" s="5"/>
      <c r="VLF206" s="63"/>
      <c r="VLG206" s="2"/>
      <c r="VLH206" s="1"/>
      <c r="VLI206" s="25"/>
      <c r="VLJ206" s="5"/>
      <c r="VLK206" s="63"/>
      <c r="VLL206" s="2"/>
      <c r="VLM206" s="1"/>
      <c r="VLN206" s="25"/>
      <c r="VLO206" s="5"/>
      <c r="VLP206" s="63"/>
      <c r="VLQ206" s="2"/>
      <c r="VLR206" s="1"/>
      <c r="VLS206" s="25"/>
      <c r="VLT206" s="5"/>
      <c r="VLU206" s="63"/>
      <c r="VLV206" s="2"/>
      <c r="VLW206" s="1"/>
      <c r="VLX206" s="25"/>
      <c r="VLY206" s="5"/>
      <c r="VLZ206" s="63"/>
      <c r="VMA206" s="2"/>
      <c r="VMB206" s="1"/>
      <c r="VMC206" s="25"/>
      <c r="VMD206" s="5"/>
      <c r="VME206" s="63"/>
      <c r="VMF206" s="2"/>
      <c r="VMG206" s="1"/>
      <c r="VMH206" s="25"/>
      <c r="VMI206" s="5"/>
      <c r="VMJ206" s="63"/>
      <c r="VMK206" s="2"/>
      <c r="VML206" s="1"/>
      <c r="VMM206" s="25"/>
      <c r="VMN206" s="5"/>
      <c r="VMO206" s="63"/>
      <c r="VMP206" s="2"/>
      <c r="VMQ206" s="1"/>
      <c r="VMR206" s="25"/>
      <c r="VMS206" s="5"/>
      <c r="VMT206" s="63"/>
      <c r="VMU206" s="2"/>
      <c r="VMV206" s="1"/>
      <c r="VMW206" s="25"/>
      <c r="VMX206" s="5"/>
      <c r="VMY206" s="63"/>
      <c r="VMZ206" s="2"/>
      <c r="VNA206" s="1"/>
      <c r="VNB206" s="25"/>
      <c r="VNC206" s="5"/>
      <c r="VND206" s="63"/>
      <c r="VNE206" s="2"/>
      <c r="VNF206" s="1"/>
      <c r="VNG206" s="25"/>
      <c r="VNH206" s="5"/>
      <c r="VNI206" s="63"/>
      <c r="VNJ206" s="2"/>
      <c r="VNK206" s="1"/>
      <c r="VNL206" s="25"/>
      <c r="VNM206" s="5"/>
      <c r="VNN206" s="63"/>
      <c r="VNO206" s="2"/>
      <c r="VNP206" s="1"/>
      <c r="VNQ206" s="25"/>
      <c r="VNR206" s="5"/>
      <c r="VNS206" s="63"/>
      <c r="VNT206" s="2"/>
      <c r="VNU206" s="1"/>
      <c r="VNV206" s="25"/>
      <c r="VNW206" s="5"/>
      <c r="VNX206" s="63"/>
      <c r="VNY206" s="2"/>
      <c r="VNZ206" s="1"/>
      <c r="VOA206" s="25"/>
      <c r="VOB206" s="5"/>
      <c r="VOC206" s="63"/>
      <c r="VOD206" s="2"/>
      <c r="VOE206" s="1"/>
      <c r="VOF206" s="25"/>
      <c r="VOG206" s="5"/>
      <c r="VOH206" s="63"/>
      <c r="VOI206" s="2"/>
      <c r="VOJ206" s="1"/>
      <c r="VOK206" s="25"/>
      <c r="VOL206" s="5"/>
      <c r="VOM206" s="63"/>
      <c r="VON206" s="2"/>
      <c r="VOO206" s="1"/>
      <c r="VOP206" s="25"/>
      <c r="VOQ206" s="5"/>
      <c r="VOR206" s="63"/>
      <c r="VOS206" s="2"/>
      <c r="VOT206" s="1"/>
      <c r="VOU206" s="25"/>
      <c r="VOV206" s="5"/>
      <c r="VOW206" s="63"/>
      <c r="VOX206" s="2"/>
      <c r="VOY206" s="1"/>
      <c r="VOZ206" s="25"/>
      <c r="VPA206" s="5"/>
      <c r="VPB206" s="63"/>
      <c r="VPC206" s="2"/>
      <c r="VPD206" s="1"/>
      <c r="VPE206" s="25"/>
      <c r="VPF206" s="5"/>
      <c r="VPG206" s="63"/>
      <c r="VPH206" s="2"/>
      <c r="VPI206" s="1"/>
      <c r="VPJ206" s="25"/>
      <c r="VPK206" s="5"/>
      <c r="VPL206" s="63"/>
      <c r="VPM206" s="2"/>
      <c r="VPN206" s="1"/>
      <c r="VPO206" s="25"/>
      <c r="VPP206" s="5"/>
      <c r="VPQ206" s="63"/>
      <c r="VPR206" s="2"/>
      <c r="VPS206" s="1"/>
      <c r="VPT206" s="25"/>
      <c r="VPU206" s="5"/>
      <c r="VPV206" s="63"/>
      <c r="VPW206" s="2"/>
      <c r="VPX206" s="1"/>
      <c r="VPY206" s="25"/>
      <c r="VPZ206" s="5"/>
      <c r="VQA206" s="63"/>
      <c r="VQB206" s="2"/>
      <c r="VQC206" s="1"/>
      <c r="VQD206" s="25"/>
      <c r="VQE206" s="5"/>
      <c r="VQF206" s="63"/>
      <c r="VQG206" s="2"/>
      <c r="VQH206" s="1"/>
      <c r="VQI206" s="25"/>
      <c r="VQJ206" s="5"/>
      <c r="VQK206" s="63"/>
      <c r="VQL206" s="2"/>
      <c r="VQM206" s="1"/>
      <c r="VQN206" s="25"/>
      <c r="VQO206" s="5"/>
      <c r="VQP206" s="63"/>
      <c r="VQQ206" s="2"/>
      <c r="VQR206" s="1"/>
      <c r="VQS206" s="25"/>
      <c r="VQT206" s="5"/>
      <c r="VQU206" s="63"/>
      <c r="VQV206" s="2"/>
      <c r="VQW206" s="1"/>
      <c r="VQX206" s="25"/>
      <c r="VQY206" s="5"/>
      <c r="VQZ206" s="63"/>
      <c r="VRA206" s="2"/>
      <c r="VRB206" s="1"/>
      <c r="VRC206" s="25"/>
      <c r="VRD206" s="5"/>
      <c r="VRE206" s="63"/>
      <c r="VRF206" s="2"/>
      <c r="VRG206" s="1"/>
      <c r="VRH206" s="25"/>
      <c r="VRI206" s="5"/>
      <c r="VRJ206" s="63"/>
      <c r="VRK206" s="2"/>
      <c r="VRL206" s="1"/>
      <c r="VRM206" s="25"/>
      <c r="VRN206" s="5"/>
      <c r="VRO206" s="63"/>
      <c r="VRP206" s="2"/>
      <c r="VRQ206" s="1"/>
      <c r="VRR206" s="25"/>
      <c r="VRS206" s="5"/>
      <c r="VRT206" s="63"/>
      <c r="VRU206" s="2"/>
      <c r="VRV206" s="1"/>
      <c r="VRW206" s="25"/>
      <c r="VRX206" s="5"/>
      <c r="VRY206" s="63"/>
      <c r="VRZ206" s="2"/>
      <c r="VSA206" s="1"/>
      <c r="VSB206" s="25"/>
      <c r="VSC206" s="5"/>
      <c r="VSD206" s="63"/>
      <c r="VSE206" s="2"/>
      <c r="VSF206" s="1"/>
      <c r="VSG206" s="25"/>
      <c r="VSH206" s="5"/>
      <c r="VSI206" s="63"/>
      <c r="VSJ206" s="2"/>
      <c r="VSK206" s="1"/>
      <c r="VSL206" s="25"/>
      <c r="VSM206" s="5"/>
      <c r="VSN206" s="63"/>
      <c r="VSO206" s="2"/>
      <c r="VSP206" s="1"/>
      <c r="VSQ206" s="25"/>
      <c r="VSR206" s="5"/>
      <c r="VSS206" s="63"/>
      <c r="VST206" s="2"/>
      <c r="VSU206" s="1"/>
      <c r="VSV206" s="25"/>
      <c r="VSW206" s="5"/>
      <c r="VSX206" s="63"/>
      <c r="VSY206" s="2"/>
      <c r="VSZ206" s="1"/>
      <c r="VTA206" s="25"/>
      <c r="VTB206" s="5"/>
      <c r="VTC206" s="63"/>
      <c r="VTD206" s="2"/>
      <c r="VTE206" s="1"/>
      <c r="VTF206" s="25"/>
      <c r="VTG206" s="5"/>
      <c r="VTH206" s="63"/>
      <c r="VTI206" s="2"/>
      <c r="VTJ206" s="1"/>
      <c r="VTK206" s="25"/>
      <c r="VTL206" s="5"/>
      <c r="VTM206" s="63"/>
      <c r="VTN206" s="2"/>
      <c r="VTO206" s="1"/>
      <c r="VTP206" s="25"/>
      <c r="VTQ206" s="5"/>
      <c r="VTR206" s="63"/>
      <c r="VTS206" s="2"/>
      <c r="VTT206" s="1"/>
      <c r="VTU206" s="25"/>
      <c r="VTV206" s="5"/>
      <c r="VTW206" s="63"/>
      <c r="VTX206" s="2"/>
      <c r="VTY206" s="1"/>
      <c r="VTZ206" s="25"/>
      <c r="VUA206" s="5"/>
      <c r="VUB206" s="63"/>
      <c r="VUC206" s="2"/>
      <c r="VUD206" s="1"/>
      <c r="VUE206" s="25"/>
      <c r="VUF206" s="5"/>
      <c r="VUG206" s="63"/>
      <c r="VUH206" s="2"/>
      <c r="VUI206" s="1"/>
      <c r="VUJ206" s="25"/>
      <c r="VUK206" s="5"/>
      <c r="VUL206" s="63"/>
      <c r="VUM206" s="2"/>
      <c r="VUN206" s="1"/>
      <c r="VUO206" s="25"/>
      <c r="VUP206" s="5"/>
      <c r="VUQ206" s="63"/>
      <c r="VUR206" s="2"/>
      <c r="VUS206" s="1"/>
      <c r="VUT206" s="25"/>
      <c r="VUU206" s="5"/>
      <c r="VUV206" s="63"/>
      <c r="VUW206" s="2"/>
      <c r="VUX206" s="1"/>
      <c r="VUY206" s="25"/>
      <c r="VUZ206" s="5"/>
      <c r="VVA206" s="63"/>
      <c r="VVB206" s="2"/>
      <c r="VVC206" s="1"/>
      <c r="VVD206" s="25"/>
      <c r="VVE206" s="5"/>
      <c r="VVF206" s="63"/>
      <c r="VVG206" s="2"/>
      <c r="VVH206" s="1"/>
      <c r="VVI206" s="25"/>
      <c r="VVJ206" s="5"/>
      <c r="VVK206" s="63"/>
      <c r="VVL206" s="2"/>
      <c r="VVM206" s="1"/>
      <c r="VVN206" s="25"/>
      <c r="VVO206" s="5"/>
      <c r="VVP206" s="63"/>
      <c r="VVQ206" s="2"/>
      <c r="VVR206" s="1"/>
      <c r="VVS206" s="25"/>
      <c r="VVT206" s="5"/>
      <c r="VVU206" s="63"/>
      <c r="VVV206" s="2"/>
      <c r="VVW206" s="1"/>
      <c r="VVX206" s="25"/>
      <c r="VVY206" s="5"/>
      <c r="VVZ206" s="63"/>
      <c r="VWA206" s="2"/>
      <c r="VWB206" s="1"/>
      <c r="VWC206" s="25"/>
      <c r="VWD206" s="5"/>
      <c r="VWE206" s="63"/>
      <c r="VWF206" s="2"/>
      <c r="VWG206" s="1"/>
      <c r="VWH206" s="25"/>
      <c r="VWI206" s="5"/>
      <c r="VWJ206" s="63"/>
      <c r="VWK206" s="2"/>
      <c r="VWL206" s="1"/>
      <c r="VWM206" s="25"/>
      <c r="VWN206" s="5"/>
      <c r="VWO206" s="63"/>
      <c r="VWP206" s="2"/>
      <c r="VWQ206" s="1"/>
      <c r="VWR206" s="25"/>
      <c r="VWS206" s="5"/>
      <c r="VWT206" s="63"/>
      <c r="VWU206" s="2"/>
      <c r="VWV206" s="1"/>
      <c r="VWW206" s="25"/>
      <c r="VWX206" s="5"/>
      <c r="VWY206" s="63"/>
      <c r="VWZ206" s="2"/>
      <c r="VXA206" s="1"/>
      <c r="VXB206" s="25"/>
      <c r="VXC206" s="5"/>
      <c r="VXD206" s="63"/>
      <c r="VXE206" s="2"/>
      <c r="VXF206" s="1"/>
      <c r="VXG206" s="25"/>
      <c r="VXH206" s="5"/>
      <c r="VXI206" s="63"/>
      <c r="VXJ206" s="2"/>
      <c r="VXK206" s="1"/>
      <c r="VXL206" s="25"/>
      <c r="VXM206" s="5"/>
      <c r="VXN206" s="63"/>
      <c r="VXO206" s="2"/>
      <c r="VXP206" s="1"/>
      <c r="VXQ206" s="25"/>
      <c r="VXR206" s="5"/>
      <c r="VXS206" s="63"/>
      <c r="VXT206" s="2"/>
      <c r="VXU206" s="1"/>
      <c r="VXV206" s="25"/>
      <c r="VXW206" s="5"/>
      <c r="VXX206" s="63"/>
      <c r="VXY206" s="2"/>
      <c r="VXZ206" s="1"/>
      <c r="VYA206" s="25"/>
      <c r="VYB206" s="5"/>
      <c r="VYC206" s="63"/>
      <c r="VYD206" s="2"/>
      <c r="VYE206" s="1"/>
      <c r="VYF206" s="25"/>
      <c r="VYG206" s="5"/>
      <c r="VYH206" s="63"/>
      <c r="VYI206" s="2"/>
      <c r="VYJ206" s="1"/>
      <c r="VYK206" s="25"/>
      <c r="VYL206" s="5"/>
      <c r="VYM206" s="63"/>
      <c r="VYN206" s="2"/>
      <c r="VYO206" s="1"/>
      <c r="VYP206" s="25"/>
      <c r="VYQ206" s="5"/>
      <c r="VYR206" s="63"/>
      <c r="VYS206" s="2"/>
      <c r="VYT206" s="1"/>
      <c r="VYU206" s="25"/>
      <c r="VYV206" s="5"/>
      <c r="VYW206" s="63"/>
      <c r="VYX206" s="2"/>
      <c r="VYY206" s="1"/>
      <c r="VYZ206" s="25"/>
      <c r="VZA206" s="5"/>
      <c r="VZB206" s="63"/>
      <c r="VZC206" s="2"/>
      <c r="VZD206" s="1"/>
      <c r="VZE206" s="25"/>
      <c r="VZF206" s="5"/>
      <c r="VZG206" s="63"/>
      <c r="VZH206" s="2"/>
      <c r="VZI206" s="1"/>
      <c r="VZJ206" s="25"/>
      <c r="VZK206" s="5"/>
      <c r="VZL206" s="63"/>
      <c r="VZM206" s="2"/>
      <c r="VZN206" s="1"/>
      <c r="VZO206" s="25"/>
      <c r="VZP206" s="5"/>
      <c r="VZQ206" s="63"/>
      <c r="VZR206" s="2"/>
      <c r="VZS206" s="1"/>
      <c r="VZT206" s="25"/>
      <c r="VZU206" s="5"/>
      <c r="VZV206" s="63"/>
      <c r="VZW206" s="2"/>
      <c r="VZX206" s="1"/>
      <c r="VZY206" s="25"/>
      <c r="VZZ206" s="5"/>
      <c r="WAA206" s="63"/>
      <c r="WAB206" s="2"/>
      <c r="WAC206" s="1"/>
      <c r="WAD206" s="25"/>
      <c r="WAE206" s="5"/>
      <c r="WAF206" s="63"/>
      <c r="WAG206" s="2"/>
      <c r="WAH206" s="1"/>
      <c r="WAI206" s="25"/>
      <c r="WAJ206" s="5"/>
      <c r="WAK206" s="63"/>
      <c r="WAL206" s="2"/>
      <c r="WAM206" s="1"/>
      <c r="WAN206" s="25"/>
      <c r="WAO206" s="5"/>
      <c r="WAP206" s="63"/>
      <c r="WAQ206" s="2"/>
      <c r="WAR206" s="1"/>
      <c r="WAS206" s="25"/>
      <c r="WAT206" s="5"/>
      <c r="WAU206" s="63"/>
      <c r="WAV206" s="2"/>
      <c r="WAW206" s="1"/>
      <c r="WAX206" s="25"/>
      <c r="WAY206" s="5"/>
      <c r="WAZ206" s="63"/>
      <c r="WBA206" s="2"/>
      <c r="WBB206" s="1"/>
      <c r="WBC206" s="25"/>
      <c r="WBD206" s="5"/>
      <c r="WBE206" s="63"/>
      <c r="WBF206" s="2"/>
      <c r="WBG206" s="1"/>
      <c r="WBH206" s="25"/>
      <c r="WBI206" s="5"/>
      <c r="WBJ206" s="63"/>
      <c r="WBK206" s="2"/>
      <c r="WBL206" s="1"/>
      <c r="WBM206" s="25"/>
      <c r="WBN206" s="5"/>
      <c r="WBO206" s="63"/>
      <c r="WBP206" s="2"/>
      <c r="WBQ206" s="1"/>
      <c r="WBR206" s="25"/>
      <c r="WBS206" s="5"/>
      <c r="WBT206" s="63"/>
      <c r="WBU206" s="2"/>
      <c r="WBV206" s="1"/>
      <c r="WBW206" s="25"/>
      <c r="WBX206" s="5"/>
      <c r="WBY206" s="63"/>
      <c r="WBZ206" s="2"/>
      <c r="WCA206" s="1"/>
      <c r="WCB206" s="25"/>
      <c r="WCC206" s="5"/>
      <c r="WCD206" s="63"/>
      <c r="WCE206" s="2"/>
      <c r="WCF206" s="1"/>
      <c r="WCG206" s="25"/>
      <c r="WCH206" s="5"/>
      <c r="WCI206" s="63"/>
      <c r="WCJ206" s="2"/>
      <c r="WCK206" s="1"/>
      <c r="WCL206" s="25"/>
      <c r="WCM206" s="5"/>
      <c r="WCN206" s="63"/>
      <c r="WCO206" s="2"/>
      <c r="WCP206" s="1"/>
      <c r="WCQ206" s="25"/>
      <c r="WCR206" s="5"/>
      <c r="WCS206" s="63"/>
      <c r="WCT206" s="2"/>
      <c r="WCU206" s="1"/>
      <c r="WCV206" s="25"/>
      <c r="WCW206" s="5"/>
      <c r="WCX206" s="63"/>
      <c r="WCY206" s="2"/>
      <c r="WCZ206" s="1"/>
      <c r="WDA206" s="25"/>
      <c r="WDB206" s="5"/>
      <c r="WDC206" s="63"/>
      <c r="WDD206" s="2"/>
      <c r="WDE206" s="1"/>
      <c r="WDF206" s="25"/>
      <c r="WDG206" s="5"/>
      <c r="WDH206" s="63"/>
      <c r="WDI206" s="2"/>
      <c r="WDJ206" s="1"/>
      <c r="WDK206" s="25"/>
      <c r="WDL206" s="5"/>
      <c r="WDM206" s="63"/>
      <c r="WDN206" s="2"/>
      <c r="WDO206" s="1"/>
      <c r="WDP206" s="25"/>
      <c r="WDQ206" s="5"/>
      <c r="WDR206" s="63"/>
      <c r="WDS206" s="2"/>
      <c r="WDT206" s="1"/>
      <c r="WDU206" s="25"/>
      <c r="WDV206" s="5"/>
      <c r="WDW206" s="63"/>
      <c r="WDX206" s="2"/>
      <c r="WDY206" s="1"/>
      <c r="WDZ206" s="25"/>
      <c r="WEA206" s="5"/>
      <c r="WEB206" s="63"/>
      <c r="WEC206" s="2"/>
      <c r="WED206" s="1"/>
      <c r="WEE206" s="25"/>
      <c r="WEF206" s="5"/>
      <c r="WEG206" s="63"/>
      <c r="WEH206" s="2"/>
      <c r="WEI206" s="1"/>
      <c r="WEJ206" s="25"/>
      <c r="WEK206" s="5"/>
      <c r="WEL206" s="63"/>
      <c r="WEM206" s="2"/>
      <c r="WEN206" s="1"/>
      <c r="WEO206" s="25"/>
      <c r="WEP206" s="5"/>
      <c r="WEQ206" s="63"/>
      <c r="WER206" s="2"/>
      <c r="WES206" s="1"/>
      <c r="WET206" s="25"/>
      <c r="WEU206" s="5"/>
      <c r="WEV206" s="63"/>
      <c r="WEW206" s="2"/>
      <c r="WEX206" s="1"/>
      <c r="WEY206" s="25"/>
      <c r="WEZ206" s="5"/>
      <c r="WFA206" s="63"/>
      <c r="WFB206" s="2"/>
      <c r="WFC206" s="1"/>
      <c r="WFD206" s="25"/>
      <c r="WFE206" s="5"/>
      <c r="WFF206" s="63"/>
      <c r="WFG206" s="2"/>
      <c r="WFH206" s="1"/>
      <c r="WFI206" s="25"/>
      <c r="WFJ206" s="5"/>
      <c r="WFK206" s="63"/>
      <c r="WFL206" s="2"/>
      <c r="WFM206" s="1"/>
      <c r="WFN206" s="25"/>
      <c r="WFO206" s="5"/>
      <c r="WFP206" s="63"/>
      <c r="WFQ206" s="2"/>
      <c r="WFR206" s="1"/>
      <c r="WFS206" s="25"/>
      <c r="WFT206" s="5"/>
      <c r="WFU206" s="63"/>
      <c r="WFV206" s="2"/>
      <c r="WFW206" s="1"/>
      <c r="WFX206" s="25"/>
      <c r="WFY206" s="5"/>
      <c r="WFZ206" s="63"/>
      <c r="WGA206" s="2"/>
      <c r="WGB206" s="1"/>
      <c r="WGC206" s="25"/>
      <c r="WGD206" s="5"/>
      <c r="WGE206" s="63"/>
      <c r="WGF206" s="2"/>
      <c r="WGG206" s="1"/>
      <c r="WGH206" s="25"/>
      <c r="WGI206" s="5"/>
      <c r="WGJ206" s="63"/>
      <c r="WGK206" s="2"/>
      <c r="WGL206" s="1"/>
      <c r="WGM206" s="25"/>
      <c r="WGN206" s="5"/>
      <c r="WGO206" s="63"/>
      <c r="WGP206" s="2"/>
      <c r="WGQ206" s="1"/>
      <c r="WGR206" s="25"/>
      <c r="WGS206" s="5"/>
      <c r="WGT206" s="63"/>
      <c r="WGU206" s="2"/>
      <c r="WGV206" s="1"/>
      <c r="WGW206" s="25"/>
      <c r="WGX206" s="5"/>
      <c r="WGY206" s="63"/>
      <c r="WGZ206" s="2"/>
      <c r="WHA206" s="1"/>
      <c r="WHB206" s="25"/>
      <c r="WHC206" s="5"/>
      <c r="WHD206" s="63"/>
      <c r="WHE206" s="2"/>
      <c r="WHF206" s="1"/>
      <c r="WHG206" s="25"/>
      <c r="WHH206" s="5"/>
      <c r="WHI206" s="63"/>
      <c r="WHJ206" s="2"/>
      <c r="WHK206" s="1"/>
      <c r="WHL206" s="25"/>
      <c r="WHM206" s="5"/>
      <c r="WHN206" s="63"/>
      <c r="WHO206" s="2"/>
      <c r="WHP206" s="1"/>
      <c r="WHQ206" s="25"/>
      <c r="WHR206" s="5"/>
      <c r="WHS206" s="63"/>
      <c r="WHT206" s="2"/>
      <c r="WHU206" s="1"/>
      <c r="WHV206" s="25"/>
      <c r="WHW206" s="5"/>
      <c r="WHX206" s="63"/>
      <c r="WHY206" s="2"/>
      <c r="WHZ206" s="1"/>
      <c r="WIA206" s="25"/>
      <c r="WIB206" s="5"/>
      <c r="WIC206" s="63"/>
      <c r="WID206" s="2"/>
      <c r="WIE206" s="1"/>
      <c r="WIF206" s="25"/>
      <c r="WIG206" s="5"/>
      <c r="WIH206" s="63"/>
      <c r="WII206" s="2"/>
      <c r="WIJ206" s="1"/>
      <c r="WIK206" s="25"/>
      <c r="WIL206" s="5"/>
      <c r="WIM206" s="63"/>
      <c r="WIN206" s="2"/>
      <c r="WIO206" s="1"/>
      <c r="WIP206" s="25"/>
      <c r="WIQ206" s="5"/>
      <c r="WIR206" s="63"/>
      <c r="WIS206" s="2"/>
      <c r="WIT206" s="1"/>
      <c r="WIU206" s="25"/>
      <c r="WIV206" s="5"/>
      <c r="WIW206" s="63"/>
      <c r="WIX206" s="2"/>
      <c r="WIY206" s="1"/>
      <c r="WIZ206" s="25"/>
      <c r="WJA206" s="5"/>
      <c r="WJB206" s="63"/>
      <c r="WJC206" s="2"/>
      <c r="WJD206" s="1"/>
      <c r="WJE206" s="25"/>
      <c r="WJF206" s="5"/>
      <c r="WJG206" s="63"/>
      <c r="WJH206" s="2"/>
      <c r="WJI206" s="1"/>
      <c r="WJJ206" s="25"/>
      <c r="WJK206" s="5"/>
      <c r="WJL206" s="63"/>
      <c r="WJM206" s="2"/>
      <c r="WJN206" s="1"/>
      <c r="WJO206" s="25"/>
      <c r="WJP206" s="5"/>
      <c r="WJQ206" s="63"/>
      <c r="WJR206" s="2"/>
      <c r="WJS206" s="1"/>
      <c r="WJT206" s="25"/>
      <c r="WJU206" s="5"/>
      <c r="WJV206" s="63"/>
      <c r="WJW206" s="2"/>
      <c r="WJX206" s="1"/>
      <c r="WJY206" s="25"/>
      <c r="WJZ206" s="5"/>
      <c r="WKA206" s="63"/>
      <c r="WKB206" s="2"/>
      <c r="WKC206" s="1"/>
      <c r="WKD206" s="25"/>
      <c r="WKE206" s="5"/>
      <c r="WKF206" s="63"/>
      <c r="WKG206" s="2"/>
      <c r="WKH206" s="1"/>
      <c r="WKI206" s="25"/>
      <c r="WKJ206" s="5"/>
      <c r="WKK206" s="63"/>
      <c r="WKL206" s="2"/>
      <c r="WKM206" s="1"/>
      <c r="WKN206" s="25"/>
      <c r="WKO206" s="5"/>
      <c r="WKP206" s="63"/>
      <c r="WKQ206" s="2"/>
      <c r="WKR206" s="1"/>
      <c r="WKS206" s="25"/>
      <c r="WKT206" s="5"/>
      <c r="WKU206" s="63"/>
      <c r="WKV206" s="2"/>
      <c r="WKW206" s="1"/>
      <c r="WKX206" s="25"/>
      <c r="WKY206" s="5"/>
      <c r="WKZ206" s="63"/>
      <c r="WLA206" s="2"/>
      <c r="WLB206" s="1"/>
      <c r="WLC206" s="25"/>
      <c r="WLD206" s="5"/>
      <c r="WLE206" s="63"/>
      <c r="WLF206" s="2"/>
      <c r="WLG206" s="1"/>
      <c r="WLH206" s="25"/>
      <c r="WLI206" s="5"/>
      <c r="WLJ206" s="63"/>
      <c r="WLK206" s="2"/>
      <c r="WLL206" s="1"/>
      <c r="WLM206" s="25"/>
      <c r="WLN206" s="5"/>
      <c r="WLO206" s="63"/>
      <c r="WLP206" s="2"/>
      <c r="WLQ206" s="1"/>
      <c r="WLR206" s="25"/>
      <c r="WLS206" s="5"/>
      <c r="WLT206" s="63"/>
      <c r="WLU206" s="2"/>
      <c r="WLV206" s="1"/>
      <c r="WLW206" s="25"/>
      <c r="WLX206" s="5"/>
      <c r="WLY206" s="63"/>
      <c r="WLZ206" s="2"/>
      <c r="WMA206" s="1"/>
      <c r="WMB206" s="25"/>
      <c r="WMC206" s="5"/>
      <c r="WMD206" s="63"/>
      <c r="WME206" s="2"/>
      <c r="WMF206" s="1"/>
      <c r="WMG206" s="25"/>
      <c r="WMH206" s="5"/>
      <c r="WMI206" s="63"/>
      <c r="WMJ206" s="2"/>
      <c r="WMK206" s="1"/>
      <c r="WML206" s="25"/>
      <c r="WMM206" s="5"/>
      <c r="WMN206" s="63"/>
      <c r="WMO206" s="2"/>
      <c r="WMP206" s="1"/>
      <c r="WMQ206" s="25"/>
      <c r="WMR206" s="5"/>
      <c r="WMS206" s="63"/>
      <c r="WMT206" s="2"/>
      <c r="WMU206" s="1"/>
      <c r="WMV206" s="25"/>
      <c r="WMW206" s="5"/>
      <c r="WMX206" s="63"/>
      <c r="WMY206" s="2"/>
      <c r="WMZ206" s="1"/>
      <c r="WNA206" s="25"/>
      <c r="WNB206" s="5"/>
      <c r="WNC206" s="63"/>
      <c r="WND206" s="2"/>
      <c r="WNE206" s="1"/>
      <c r="WNF206" s="25"/>
      <c r="WNG206" s="5"/>
      <c r="WNH206" s="63"/>
      <c r="WNI206" s="2"/>
      <c r="WNJ206" s="1"/>
      <c r="WNK206" s="25"/>
      <c r="WNL206" s="5"/>
      <c r="WNM206" s="63"/>
      <c r="WNN206" s="2"/>
      <c r="WNO206" s="1"/>
      <c r="WNP206" s="25"/>
      <c r="WNQ206" s="5"/>
      <c r="WNR206" s="63"/>
      <c r="WNS206" s="2"/>
      <c r="WNT206" s="1"/>
      <c r="WNU206" s="25"/>
      <c r="WNV206" s="5"/>
      <c r="WNW206" s="63"/>
      <c r="WNX206" s="2"/>
      <c r="WNY206" s="1"/>
      <c r="WNZ206" s="25"/>
      <c r="WOA206" s="5"/>
      <c r="WOB206" s="63"/>
      <c r="WOC206" s="2"/>
      <c r="WOD206" s="1"/>
      <c r="WOE206" s="25"/>
      <c r="WOF206" s="5"/>
      <c r="WOG206" s="63"/>
      <c r="WOH206" s="2"/>
      <c r="WOI206" s="1"/>
      <c r="WOJ206" s="25"/>
      <c r="WOK206" s="5"/>
      <c r="WOL206" s="63"/>
      <c r="WOM206" s="2"/>
      <c r="WON206" s="1"/>
      <c r="WOO206" s="25"/>
      <c r="WOP206" s="5"/>
      <c r="WOQ206" s="63"/>
      <c r="WOR206" s="2"/>
      <c r="WOS206" s="1"/>
      <c r="WOT206" s="25"/>
      <c r="WOU206" s="5"/>
      <c r="WOV206" s="63"/>
      <c r="WOW206" s="2"/>
      <c r="WOX206" s="1"/>
      <c r="WOY206" s="25"/>
      <c r="WOZ206" s="5"/>
      <c r="WPA206" s="63"/>
      <c r="WPB206" s="2"/>
      <c r="WPC206" s="1"/>
      <c r="WPD206" s="25"/>
      <c r="WPE206" s="5"/>
      <c r="WPF206" s="63"/>
      <c r="WPG206" s="2"/>
      <c r="WPH206" s="1"/>
      <c r="WPI206" s="25"/>
      <c r="WPJ206" s="5"/>
      <c r="WPK206" s="63"/>
      <c r="WPL206" s="2"/>
      <c r="WPM206" s="1"/>
      <c r="WPN206" s="25"/>
      <c r="WPO206" s="5"/>
      <c r="WPP206" s="63"/>
      <c r="WPQ206" s="2"/>
      <c r="WPR206" s="1"/>
      <c r="WPS206" s="25"/>
      <c r="WPT206" s="5"/>
      <c r="WPU206" s="63"/>
      <c r="WPV206" s="2"/>
      <c r="WPW206" s="1"/>
      <c r="WPX206" s="25"/>
      <c r="WPY206" s="5"/>
      <c r="WPZ206" s="63"/>
      <c r="WQA206" s="2"/>
      <c r="WQB206" s="1"/>
      <c r="WQC206" s="25"/>
      <c r="WQD206" s="5"/>
      <c r="WQE206" s="63"/>
      <c r="WQF206" s="2"/>
      <c r="WQG206" s="1"/>
      <c r="WQH206" s="25"/>
      <c r="WQI206" s="5"/>
      <c r="WQJ206" s="63"/>
      <c r="WQK206" s="2"/>
      <c r="WQL206" s="1"/>
      <c r="WQM206" s="25"/>
      <c r="WQN206" s="5"/>
      <c r="WQO206" s="63"/>
      <c r="WQP206" s="2"/>
      <c r="WQQ206" s="1"/>
      <c r="WQR206" s="25"/>
      <c r="WQS206" s="5"/>
      <c r="WQT206" s="63"/>
      <c r="WQU206" s="2"/>
      <c r="WQV206" s="1"/>
      <c r="WQW206" s="25"/>
      <c r="WQX206" s="5"/>
      <c r="WQY206" s="63"/>
      <c r="WQZ206" s="2"/>
      <c r="WRA206" s="1"/>
      <c r="WRB206" s="25"/>
      <c r="WRC206" s="5"/>
      <c r="WRD206" s="63"/>
      <c r="WRE206" s="2"/>
      <c r="WRF206" s="1"/>
      <c r="WRG206" s="25"/>
      <c r="WRH206" s="5"/>
      <c r="WRI206" s="63"/>
      <c r="WRJ206" s="2"/>
      <c r="WRK206" s="1"/>
      <c r="WRL206" s="25"/>
      <c r="WRM206" s="5"/>
      <c r="WRN206" s="63"/>
      <c r="WRO206" s="2"/>
      <c r="WRP206" s="1"/>
      <c r="WRQ206" s="25"/>
      <c r="WRR206" s="5"/>
      <c r="WRS206" s="63"/>
      <c r="WRT206" s="2"/>
      <c r="WRU206" s="1"/>
      <c r="WRV206" s="25"/>
      <c r="WRW206" s="5"/>
      <c r="WRX206" s="63"/>
      <c r="WRY206" s="2"/>
      <c r="WRZ206" s="1"/>
      <c r="WSA206" s="25"/>
      <c r="WSB206" s="5"/>
      <c r="WSC206" s="63"/>
      <c r="WSD206" s="2"/>
      <c r="WSE206" s="1"/>
      <c r="WSF206" s="25"/>
      <c r="WSG206" s="5"/>
      <c r="WSH206" s="63"/>
      <c r="WSI206" s="2"/>
      <c r="WSJ206" s="1"/>
      <c r="WSK206" s="25"/>
      <c r="WSL206" s="5"/>
      <c r="WSM206" s="63"/>
      <c r="WSN206" s="2"/>
      <c r="WSO206" s="1"/>
      <c r="WSP206" s="25"/>
      <c r="WSQ206" s="5"/>
      <c r="WSR206" s="63"/>
      <c r="WSS206" s="2"/>
      <c r="WST206" s="1"/>
      <c r="WSU206" s="25"/>
      <c r="WSV206" s="5"/>
      <c r="WSW206" s="63"/>
      <c r="WSX206" s="2"/>
      <c r="WSY206" s="1"/>
      <c r="WSZ206" s="25"/>
      <c r="WTA206" s="5"/>
      <c r="WTB206" s="63"/>
      <c r="WTC206" s="2"/>
      <c r="WTD206" s="1"/>
      <c r="WTE206" s="25"/>
      <c r="WTF206" s="5"/>
      <c r="WTG206" s="63"/>
      <c r="WTH206" s="2"/>
      <c r="WTI206" s="1"/>
      <c r="WTJ206" s="25"/>
      <c r="WTK206" s="5"/>
      <c r="WTL206" s="63"/>
      <c r="WTM206" s="2"/>
      <c r="WTN206" s="1"/>
      <c r="WTO206" s="25"/>
      <c r="WTP206" s="5"/>
      <c r="WTQ206" s="63"/>
      <c r="WTR206" s="2"/>
      <c r="WTS206" s="1"/>
      <c r="WTT206" s="25"/>
      <c r="WTU206" s="5"/>
      <c r="WTV206" s="63"/>
      <c r="WTW206" s="2"/>
      <c r="WTX206" s="1"/>
      <c r="WTY206" s="25"/>
      <c r="WTZ206" s="5"/>
      <c r="WUA206" s="63"/>
      <c r="WUB206" s="2"/>
      <c r="WUC206" s="1"/>
      <c r="WUD206" s="25"/>
      <c r="WUE206" s="5"/>
      <c r="WUF206" s="63"/>
      <c r="WUG206" s="2"/>
      <c r="WUH206" s="1"/>
      <c r="WUI206" s="25"/>
      <c r="WUJ206" s="5"/>
      <c r="WUK206" s="63"/>
      <c r="WUL206" s="2"/>
      <c r="WUM206" s="1"/>
      <c r="WUN206" s="25"/>
      <c r="WUO206" s="5"/>
      <c r="WUP206" s="63"/>
      <c r="WUQ206" s="2"/>
      <c r="WUR206" s="1"/>
      <c r="WUS206" s="25"/>
      <c r="WUT206" s="5"/>
      <c r="WUU206" s="63"/>
      <c r="WUV206" s="2"/>
      <c r="WUW206" s="1"/>
      <c r="WUX206" s="25"/>
      <c r="WUY206" s="5"/>
      <c r="WUZ206" s="63"/>
      <c r="WVA206" s="2"/>
      <c r="WVB206" s="1"/>
      <c r="WVC206" s="25"/>
      <c r="WVD206" s="5"/>
      <c r="WVE206" s="63"/>
      <c r="WVF206" s="2"/>
      <c r="WVG206" s="1"/>
      <c r="WVH206" s="25"/>
      <c r="WVI206" s="5"/>
      <c r="WVJ206" s="63"/>
      <c r="WVK206" s="2"/>
      <c r="WVL206" s="1"/>
      <c r="WVM206" s="25"/>
      <c r="WVN206" s="5"/>
      <c r="WVO206" s="63"/>
      <c r="WVP206" s="2"/>
      <c r="WVQ206" s="1"/>
      <c r="WVR206" s="25"/>
      <c r="WVS206" s="5"/>
      <c r="WVT206" s="63"/>
      <c r="WVU206" s="2"/>
      <c r="WVV206" s="1"/>
      <c r="WVW206" s="25"/>
      <c r="WVX206" s="5"/>
      <c r="WVY206" s="63"/>
      <c r="WVZ206" s="2"/>
      <c r="WWA206" s="1"/>
      <c r="WWB206" s="25"/>
      <c r="WWC206" s="5"/>
      <c r="WWD206" s="63"/>
      <c r="WWE206" s="2"/>
      <c r="WWF206" s="1"/>
      <c r="WWG206" s="25"/>
      <c r="WWH206" s="5"/>
      <c r="WWI206" s="63"/>
      <c r="WWJ206" s="2"/>
      <c r="WWK206" s="1"/>
      <c r="WWL206" s="25"/>
      <c r="WWM206" s="5"/>
      <c r="WWN206" s="63"/>
      <c r="WWO206" s="2"/>
      <c r="WWP206" s="1"/>
      <c r="WWQ206" s="25"/>
      <c r="WWR206" s="5"/>
      <c r="WWS206" s="63"/>
      <c r="WWT206" s="2"/>
      <c r="WWU206" s="1"/>
      <c r="WWV206" s="25"/>
      <c r="WWW206" s="5"/>
      <c r="WWX206" s="63"/>
      <c r="WWY206" s="2"/>
      <c r="WWZ206" s="1"/>
      <c r="WXA206" s="25"/>
      <c r="WXB206" s="5"/>
      <c r="WXC206" s="63"/>
      <c r="WXD206" s="2"/>
      <c r="WXE206" s="1"/>
      <c r="WXF206" s="25"/>
      <c r="WXG206" s="5"/>
      <c r="WXH206" s="63"/>
      <c r="WXI206" s="2"/>
      <c r="WXJ206" s="1"/>
      <c r="WXK206" s="25"/>
      <c r="WXL206" s="5"/>
      <c r="WXM206" s="63"/>
      <c r="WXN206" s="2"/>
      <c r="WXO206" s="1"/>
      <c r="WXP206" s="25"/>
      <c r="WXQ206" s="5"/>
      <c r="WXR206" s="63"/>
      <c r="WXS206" s="2"/>
      <c r="WXT206" s="1"/>
      <c r="WXU206" s="25"/>
      <c r="WXV206" s="5"/>
      <c r="WXW206" s="63"/>
      <c r="WXX206" s="2"/>
      <c r="WXY206" s="1"/>
      <c r="WXZ206" s="25"/>
      <c r="WYA206" s="5"/>
      <c r="WYB206" s="63"/>
      <c r="WYC206" s="2"/>
      <c r="WYD206" s="1"/>
      <c r="WYE206" s="25"/>
      <c r="WYF206" s="5"/>
      <c r="WYG206" s="63"/>
      <c r="WYH206" s="2"/>
      <c r="WYI206" s="1"/>
      <c r="WYJ206" s="25"/>
      <c r="WYK206" s="5"/>
      <c r="WYL206" s="63"/>
      <c r="WYM206" s="2"/>
      <c r="WYN206" s="1"/>
      <c r="WYO206" s="25"/>
      <c r="WYP206" s="5"/>
      <c r="WYQ206" s="63"/>
      <c r="WYR206" s="2"/>
      <c r="WYS206" s="1"/>
      <c r="WYT206" s="25"/>
      <c r="WYU206" s="5"/>
      <c r="WYV206" s="63"/>
      <c r="WYW206" s="2"/>
      <c r="WYX206" s="1"/>
      <c r="WYY206" s="25"/>
      <c r="WYZ206" s="5"/>
      <c r="WZA206" s="63"/>
      <c r="WZB206" s="2"/>
      <c r="WZC206" s="1"/>
      <c r="WZD206" s="25"/>
      <c r="WZE206" s="5"/>
      <c r="WZF206" s="63"/>
      <c r="WZG206" s="2"/>
      <c r="WZH206" s="1"/>
      <c r="WZI206" s="25"/>
      <c r="WZJ206" s="5"/>
      <c r="WZK206" s="63"/>
      <c r="WZL206" s="2"/>
      <c r="WZM206" s="1"/>
      <c r="WZN206" s="25"/>
      <c r="WZO206" s="5"/>
      <c r="WZP206" s="63"/>
      <c r="WZQ206" s="2"/>
      <c r="WZR206" s="1"/>
      <c r="WZS206" s="25"/>
      <c r="WZT206" s="5"/>
      <c r="WZU206" s="63"/>
      <c r="WZV206" s="2"/>
      <c r="WZW206" s="1"/>
      <c r="WZX206" s="25"/>
      <c r="WZY206" s="5"/>
      <c r="WZZ206" s="63"/>
      <c r="XAA206" s="2"/>
      <c r="XAB206" s="1"/>
      <c r="XAC206" s="25"/>
      <c r="XAD206" s="5"/>
      <c r="XAE206" s="63"/>
      <c r="XAF206" s="2"/>
      <c r="XAG206" s="1"/>
      <c r="XAH206" s="25"/>
      <c r="XAI206" s="5"/>
      <c r="XAJ206" s="63"/>
      <c r="XAK206" s="2"/>
      <c r="XAL206" s="1"/>
      <c r="XAM206" s="25"/>
      <c r="XAN206" s="5"/>
      <c r="XAO206" s="63"/>
      <c r="XAP206" s="2"/>
      <c r="XAQ206" s="1"/>
      <c r="XAR206" s="25"/>
      <c r="XAS206" s="5"/>
      <c r="XAT206" s="63"/>
      <c r="XAU206" s="2"/>
      <c r="XAV206" s="1"/>
      <c r="XAW206" s="25"/>
      <c r="XAX206" s="5"/>
      <c r="XAY206" s="63"/>
      <c r="XAZ206" s="2"/>
      <c r="XBA206" s="1"/>
      <c r="XBB206" s="25"/>
      <c r="XBC206" s="5"/>
      <c r="XBD206" s="63"/>
      <c r="XBE206" s="2"/>
      <c r="XBF206" s="1"/>
      <c r="XBG206" s="25"/>
      <c r="XBH206" s="5"/>
      <c r="XBI206" s="63"/>
      <c r="XBJ206" s="2"/>
      <c r="XBK206" s="1"/>
      <c r="XBL206" s="25"/>
      <c r="XBM206" s="5"/>
      <c r="XBN206" s="63"/>
      <c r="XBO206" s="2"/>
      <c r="XBP206" s="1"/>
      <c r="XBQ206" s="25"/>
      <c r="XBR206" s="5"/>
      <c r="XBS206" s="63"/>
      <c r="XBT206" s="2"/>
      <c r="XBU206" s="1"/>
      <c r="XBV206" s="25"/>
      <c r="XBW206" s="5"/>
      <c r="XBX206" s="63"/>
      <c r="XBY206" s="2"/>
      <c r="XBZ206" s="1"/>
      <c r="XCA206" s="25"/>
      <c r="XCB206" s="5"/>
      <c r="XCC206" s="63"/>
      <c r="XCD206" s="2"/>
      <c r="XCE206" s="1"/>
      <c r="XCF206" s="25"/>
      <c r="XCG206" s="5"/>
      <c r="XCH206" s="63"/>
      <c r="XCI206" s="2"/>
      <c r="XCJ206" s="1"/>
      <c r="XCK206" s="25"/>
      <c r="XCL206" s="5"/>
      <c r="XCM206" s="63"/>
      <c r="XCN206" s="2"/>
      <c r="XCO206" s="1"/>
      <c r="XCP206" s="25"/>
      <c r="XCQ206" s="5"/>
      <c r="XCR206" s="63"/>
      <c r="XCS206" s="2"/>
      <c r="XCT206" s="1"/>
      <c r="XCU206" s="25"/>
      <c r="XCV206" s="5"/>
      <c r="XCW206" s="63"/>
      <c r="XCX206" s="2"/>
      <c r="XCY206" s="1"/>
      <c r="XCZ206" s="25"/>
      <c r="XDA206" s="5"/>
      <c r="XDB206" s="63"/>
      <c r="XDC206" s="2"/>
      <c r="XDD206" s="1"/>
      <c r="XDE206" s="25"/>
      <c r="XDF206" s="5"/>
      <c r="XDG206" s="63"/>
      <c r="XDH206" s="2"/>
      <c r="XDI206" s="1"/>
      <c r="XDJ206" s="25"/>
      <c r="XDK206" s="5"/>
      <c r="XDL206" s="63"/>
      <c r="XDM206" s="2"/>
      <c r="XDN206" s="1"/>
      <c r="XDO206" s="25"/>
      <c r="XDP206" s="5"/>
      <c r="XDQ206" s="63"/>
      <c r="XDR206" s="2"/>
      <c r="XDS206" s="1"/>
      <c r="XDT206" s="25"/>
      <c r="XDU206" s="5"/>
      <c r="XDV206" s="63"/>
      <c r="XDW206" s="2"/>
      <c r="XDX206" s="1"/>
      <c r="XDY206" s="25"/>
      <c r="XDZ206" s="5"/>
      <c r="XEA206" s="63"/>
      <c r="XEB206" s="2"/>
      <c r="XEC206" s="1"/>
      <c r="XED206" s="25"/>
      <c r="XEE206" s="5"/>
      <c r="XEF206" s="63"/>
      <c r="XEG206" s="2"/>
      <c r="XEH206" s="1"/>
      <c r="XEI206" s="25"/>
      <c r="XEJ206" s="5"/>
      <c r="XEK206" s="63"/>
      <c r="XEL206" s="2"/>
      <c r="XEM206" s="1"/>
      <c r="XEN206" s="25"/>
      <c r="XEO206" s="5"/>
      <c r="XEP206" s="63"/>
      <c r="XEQ206" s="2"/>
      <c r="XER206" s="1"/>
      <c r="XES206" s="25"/>
      <c r="XET206" s="5"/>
      <c r="XEU206" s="63"/>
      <c r="XEV206" s="2"/>
      <c r="XEW206" s="1"/>
      <c r="XEX206" s="25"/>
      <c r="XEY206" s="5"/>
      <c r="XEZ206" s="63"/>
      <c r="XFA206" s="2"/>
      <c r="XFB206" s="1"/>
      <c r="XFC206" s="25"/>
      <c r="XFD206" s="5"/>
    </row>
    <row r="207" spans="1:16384" ht="110.25">
      <c r="A207" s="96">
        <v>1</v>
      </c>
      <c r="B207" s="105" t="s">
        <v>853</v>
      </c>
      <c r="C207" s="96" t="s">
        <v>854</v>
      </c>
      <c r="D207" s="231">
        <v>51.67</v>
      </c>
      <c r="E207" s="105" t="s">
        <v>1437</v>
      </c>
      <c r="F207" s="358"/>
      <c r="G207" s="59"/>
      <c r="H207" s="60"/>
      <c r="I207" s="61"/>
      <c r="J207" s="62"/>
      <c r="K207" s="2"/>
      <c r="L207" s="1"/>
      <c r="M207" s="25"/>
      <c r="N207" s="5"/>
      <c r="O207" s="63"/>
      <c r="P207" s="2"/>
      <c r="Q207" s="1"/>
      <c r="R207" s="25"/>
      <c r="S207" s="5"/>
      <c r="T207" s="63"/>
      <c r="U207" s="2"/>
      <c r="V207" s="1"/>
      <c r="W207" s="25"/>
      <c r="X207" s="5"/>
      <c r="Y207" s="63"/>
      <c r="Z207" s="2"/>
      <c r="AA207" s="1"/>
      <c r="AB207" s="25"/>
      <c r="AC207" s="5"/>
      <c r="AD207" s="63"/>
      <c r="AE207" s="2"/>
      <c r="AF207" s="1"/>
      <c r="AG207" s="25"/>
      <c r="AH207" s="5"/>
      <c r="AI207" s="63"/>
      <c r="AJ207" s="2"/>
      <c r="AK207" s="1"/>
      <c r="AL207" s="25"/>
      <c r="AM207" s="5"/>
      <c r="AN207" s="63"/>
      <c r="AO207" s="2"/>
      <c r="AP207" s="1"/>
      <c r="AQ207" s="25"/>
      <c r="AR207" s="5"/>
      <c r="AS207" s="63"/>
      <c r="AT207" s="2"/>
      <c r="AU207" s="1"/>
      <c r="AV207" s="25"/>
      <c r="AW207" s="5"/>
      <c r="AX207" s="63"/>
      <c r="AY207" s="2"/>
      <c r="AZ207" s="1"/>
      <c r="BA207" s="25"/>
      <c r="BB207" s="5"/>
      <c r="BC207" s="63"/>
      <c r="BD207" s="2"/>
      <c r="BE207" s="1"/>
      <c r="BF207" s="25"/>
      <c r="BG207" s="5"/>
      <c r="BH207" s="63"/>
      <c r="BI207" s="2"/>
      <c r="BJ207" s="1"/>
      <c r="BK207" s="25"/>
      <c r="BL207" s="5"/>
      <c r="BM207" s="63"/>
      <c r="BN207" s="2"/>
      <c r="BO207" s="1"/>
      <c r="BP207" s="25"/>
      <c r="BQ207" s="5"/>
      <c r="BR207" s="63"/>
      <c r="BS207" s="2"/>
      <c r="BT207" s="1"/>
      <c r="BU207" s="25"/>
      <c r="BV207" s="5"/>
      <c r="BW207" s="63"/>
      <c r="BX207" s="2"/>
      <c r="BY207" s="1"/>
      <c r="BZ207" s="25"/>
      <c r="CA207" s="5"/>
      <c r="CB207" s="63"/>
      <c r="CC207" s="2"/>
      <c r="CD207" s="1"/>
      <c r="CE207" s="25"/>
      <c r="CF207" s="5"/>
      <c r="CG207" s="63"/>
      <c r="CH207" s="2"/>
      <c r="CI207" s="1"/>
      <c r="CJ207" s="25"/>
      <c r="CK207" s="5"/>
      <c r="CL207" s="63"/>
      <c r="CM207" s="2"/>
      <c r="CN207" s="1"/>
      <c r="CO207" s="25"/>
      <c r="CP207" s="5"/>
      <c r="CQ207" s="63"/>
      <c r="CR207" s="2"/>
      <c r="CS207" s="1"/>
      <c r="CT207" s="25"/>
      <c r="CU207" s="5"/>
      <c r="CV207" s="63"/>
      <c r="CW207" s="2"/>
      <c r="CX207" s="1"/>
      <c r="CY207" s="25"/>
      <c r="CZ207" s="5"/>
      <c r="DA207" s="63"/>
      <c r="DB207" s="2"/>
      <c r="DC207" s="1"/>
      <c r="DD207" s="25"/>
      <c r="DE207" s="5"/>
      <c r="DF207" s="63"/>
      <c r="DG207" s="2"/>
      <c r="DH207" s="1"/>
      <c r="DI207" s="25"/>
      <c r="DJ207" s="5"/>
      <c r="DK207" s="63"/>
      <c r="DL207" s="2"/>
      <c r="DM207" s="1"/>
      <c r="DN207" s="25"/>
      <c r="DO207" s="5"/>
      <c r="DP207" s="63"/>
      <c r="DQ207" s="2"/>
      <c r="DR207" s="1"/>
      <c r="DS207" s="25"/>
      <c r="DT207" s="5"/>
      <c r="DU207" s="63"/>
      <c r="DV207" s="2"/>
      <c r="DW207" s="1"/>
      <c r="DX207" s="25"/>
      <c r="DY207" s="5"/>
      <c r="DZ207" s="63"/>
      <c r="EA207" s="2"/>
      <c r="EB207" s="1"/>
      <c r="EC207" s="25"/>
      <c r="ED207" s="5"/>
      <c r="EE207" s="63"/>
      <c r="EF207" s="2"/>
      <c r="EG207" s="1"/>
      <c r="EH207" s="25"/>
      <c r="EI207" s="5"/>
      <c r="EJ207" s="63"/>
      <c r="EK207" s="2"/>
      <c r="EL207" s="1"/>
      <c r="EM207" s="25"/>
      <c r="EN207" s="5"/>
      <c r="EO207" s="63"/>
      <c r="EP207" s="2"/>
      <c r="EQ207" s="1"/>
      <c r="ER207" s="25"/>
      <c r="ES207" s="5"/>
      <c r="ET207" s="63"/>
      <c r="EU207" s="2"/>
      <c r="EV207" s="1"/>
      <c r="EW207" s="25"/>
      <c r="EX207" s="5"/>
      <c r="EY207" s="63"/>
      <c r="EZ207" s="2"/>
      <c r="FA207" s="1"/>
      <c r="FB207" s="25"/>
      <c r="FC207" s="5"/>
      <c r="FD207" s="63"/>
      <c r="FE207" s="2"/>
      <c r="FF207" s="1"/>
      <c r="FG207" s="25"/>
      <c r="FH207" s="5"/>
      <c r="FI207" s="63"/>
      <c r="FJ207" s="2"/>
      <c r="FK207" s="1"/>
      <c r="FL207" s="25"/>
      <c r="FM207" s="5"/>
      <c r="FN207" s="63"/>
      <c r="FO207" s="2"/>
      <c r="FP207" s="1"/>
      <c r="FQ207" s="25"/>
      <c r="FR207" s="5"/>
      <c r="FS207" s="63"/>
      <c r="FT207" s="2"/>
      <c r="FU207" s="1"/>
      <c r="FV207" s="25"/>
      <c r="FW207" s="5"/>
      <c r="FX207" s="63"/>
      <c r="FY207" s="2"/>
      <c r="FZ207" s="1"/>
      <c r="GA207" s="25"/>
      <c r="GB207" s="5"/>
      <c r="GC207" s="63"/>
      <c r="GD207" s="2"/>
      <c r="GE207" s="1"/>
      <c r="GF207" s="25"/>
      <c r="GG207" s="5"/>
      <c r="GH207" s="63"/>
      <c r="GI207" s="2"/>
      <c r="GJ207" s="1"/>
      <c r="GK207" s="25"/>
      <c r="GL207" s="5"/>
      <c r="GM207" s="63"/>
      <c r="GN207" s="2"/>
      <c r="GO207" s="1"/>
      <c r="GP207" s="25"/>
      <c r="GQ207" s="5"/>
      <c r="GR207" s="63"/>
      <c r="GS207" s="2"/>
      <c r="GT207" s="1"/>
      <c r="GU207" s="25"/>
      <c r="GV207" s="5"/>
      <c r="GW207" s="63"/>
      <c r="GX207" s="2"/>
      <c r="GY207" s="1"/>
      <c r="GZ207" s="25"/>
      <c r="HA207" s="5"/>
      <c r="HB207" s="63"/>
      <c r="HC207" s="2"/>
      <c r="HD207" s="1"/>
      <c r="HE207" s="25"/>
      <c r="HF207" s="5"/>
      <c r="HG207" s="63"/>
      <c r="HH207" s="2"/>
      <c r="HI207" s="1"/>
      <c r="HJ207" s="25"/>
      <c r="HK207" s="5"/>
      <c r="HL207" s="63"/>
      <c r="HM207" s="2"/>
      <c r="HN207" s="1"/>
      <c r="HO207" s="25"/>
      <c r="HP207" s="5"/>
      <c r="HQ207" s="63"/>
      <c r="HR207" s="2"/>
      <c r="HS207" s="1"/>
      <c r="HT207" s="25"/>
      <c r="HU207" s="5"/>
      <c r="HV207" s="63"/>
      <c r="HW207" s="2"/>
      <c r="HX207" s="1"/>
      <c r="HY207" s="25"/>
      <c r="HZ207" s="5"/>
      <c r="IA207" s="63"/>
      <c r="IB207" s="2"/>
      <c r="IC207" s="1"/>
      <c r="ID207" s="25"/>
      <c r="IE207" s="5"/>
      <c r="IF207" s="63"/>
      <c r="IG207" s="2"/>
      <c r="IH207" s="1"/>
      <c r="II207" s="25"/>
      <c r="IJ207" s="5"/>
      <c r="IK207" s="63"/>
      <c r="IL207" s="2"/>
      <c r="IM207" s="1"/>
      <c r="IN207" s="25"/>
      <c r="IO207" s="5"/>
      <c r="IP207" s="63"/>
      <c r="IQ207" s="2"/>
      <c r="IR207" s="1"/>
      <c r="IS207" s="25"/>
      <c r="IT207" s="5"/>
      <c r="IU207" s="63"/>
      <c r="IV207" s="2"/>
      <c r="IW207" s="1"/>
      <c r="IX207" s="25"/>
      <c r="IY207" s="5"/>
      <c r="IZ207" s="63"/>
      <c r="JA207" s="2"/>
      <c r="JB207" s="1"/>
      <c r="JC207" s="25"/>
      <c r="JD207" s="5"/>
      <c r="JE207" s="63"/>
      <c r="JF207" s="2"/>
      <c r="JG207" s="1"/>
      <c r="JH207" s="25"/>
      <c r="JI207" s="5"/>
      <c r="JJ207" s="63"/>
      <c r="JK207" s="2"/>
      <c r="JL207" s="1"/>
      <c r="JM207" s="25"/>
      <c r="JN207" s="5"/>
      <c r="JO207" s="63"/>
      <c r="JP207" s="2"/>
      <c r="JQ207" s="1"/>
      <c r="JR207" s="25"/>
      <c r="JS207" s="5"/>
      <c r="JT207" s="63"/>
      <c r="JU207" s="2"/>
      <c r="JV207" s="1"/>
      <c r="JW207" s="25"/>
      <c r="JX207" s="5"/>
      <c r="JY207" s="63"/>
      <c r="JZ207" s="2"/>
      <c r="KA207" s="1"/>
      <c r="KB207" s="25"/>
      <c r="KC207" s="5"/>
      <c r="KD207" s="63"/>
      <c r="KE207" s="2"/>
      <c r="KF207" s="1"/>
      <c r="KG207" s="25"/>
      <c r="KH207" s="5"/>
      <c r="KI207" s="63"/>
      <c r="KJ207" s="2"/>
      <c r="KK207" s="1"/>
      <c r="KL207" s="25"/>
      <c r="KM207" s="5"/>
      <c r="KN207" s="63"/>
      <c r="KO207" s="2"/>
      <c r="KP207" s="1"/>
      <c r="KQ207" s="25"/>
      <c r="KR207" s="5"/>
      <c r="KS207" s="63"/>
      <c r="KT207" s="2"/>
      <c r="KU207" s="1"/>
      <c r="KV207" s="25"/>
      <c r="KW207" s="5"/>
      <c r="KX207" s="63"/>
      <c r="KY207" s="2"/>
      <c r="KZ207" s="1"/>
      <c r="LA207" s="25"/>
      <c r="LB207" s="5"/>
      <c r="LC207" s="63"/>
      <c r="LD207" s="2"/>
      <c r="LE207" s="1"/>
      <c r="LF207" s="25"/>
      <c r="LG207" s="5"/>
      <c r="LH207" s="63"/>
      <c r="LI207" s="2"/>
      <c r="LJ207" s="1"/>
      <c r="LK207" s="25"/>
      <c r="LL207" s="5"/>
      <c r="LM207" s="63"/>
      <c r="LN207" s="2"/>
      <c r="LO207" s="1"/>
      <c r="LP207" s="25"/>
      <c r="LQ207" s="5"/>
      <c r="LR207" s="63"/>
      <c r="LS207" s="2"/>
      <c r="LT207" s="1"/>
      <c r="LU207" s="25"/>
      <c r="LV207" s="5"/>
      <c r="LW207" s="63"/>
      <c r="LX207" s="2"/>
      <c r="LY207" s="1"/>
      <c r="LZ207" s="25"/>
      <c r="MA207" s="5"/>
      <c r="MB207" s="63"/>
      <c r="MC207" s="2"/>
      <c r="MD207" s="1"/>
      <c r="ME207" s="25"/>
      <c r="MF207" s="5"/>
      <c r="MG207" s="63"/>
      <c r="MH207" s="2"/>
      <c r="MI207" s="1"/>
      <c r="MJ207" s="25"/>
      <c r="MK207" s="5"/>
      <c r="ML207" s="63"/>
      <c r="MM207" s="2"/>
      <c r="MN207" s="1"/>
      <c r="MO207" s="25"/>
      <c r="MP207" s="5"/>
      <c r="MQ207" s="63"/>
      <c r="MR207" s="2"/>
      <c r="MS207" s="1"/>
      <c r="MT207" s="25"/>
      <c r="MU207" s="5"/>
      <c r="MV207" s="63"/>
      <c r="MW207" s="2"/>
      <c r="MX207" s="1"/>
      <c r="MY207" s="25"/>
      <c r="MZ207" s="5"/>
      <c r="NA207" s="63"/>
      <c r="NB207" s="2"/>
      <c r="NC207" s="1"/>
      <c r="ND207" s="25"/>
      <c r="NE207" s="5"/>
      <c r="NF207" s="63"/>
      <c r="NG207" s="2"/>
      <c r="NH207" s="1"/>
      <c r="NI207" s="25"/>
      <c r="NJ207" s="5"/>
      <c r="NK207" s="63"/>
      <c r="NL207" s="2"/>
      <c r="NM207" s="1"/>
      <c r="NN207" s="25"/>
      <c r="NO207" s="5"/>
      <c r="NP207" s="63"/>
      <c r="NQ207" s="2"/>
      <c r="NR207" s="1"/>
      <c r="NS207" s="25"/>
      <c r="NT207" s="5"/>
      <c r="NU207" s="63"/>
      <c r="NV207" s="2"/>
      <c r="NW207" s="1"/>
      <c r="NX207" s="25"/>
      <c r="NY207" s="5"/>
      <c r="NZ207" s="63"/>
      <c r="OA207" s="2"/>
      <c r="OB207" s="1"/>
      <c r="OC207" s="25"/>
      <c r="OD207" s="5"/>
      <c r="OE207" s="63"/>
      <c r="OF207" s="2"/>
      <c r="OG207" s="1"/>
      <c r="OH207" s="25"/>
      <c r="OI207" s="5"/>
      <c r="OJ207" s="63"/>
      <c r="OK207" s="2"/>
      <c r="OL207" s="1"/>
      <c r="OM207" s="25"/>
      <c r="ON207" s="5"/>
      <c r="OO207" s="63"/>
      <c r="OP207" s="2"/>
      <c r="OQ207" s="1"/>
      <c r="OR207" s="25"/>
      <c r="OS207" s="5"/>
      <c r="OT207" s="63"/>
      <c r="OU207" s="2"/>
      <c r="OV207" s="1"/>
      <c r="OW207" s="25"/>
      <c r="OX207" s="5"/>
      <c r="OY207" s="63"/>
      <c r="OZ207" s="2"/>
      <c r="PA207" s="1"/>
      <c r="PB207" s="25"/>
      <c r="PC207" s="5"/>
      <c r="PD207" s="63"/>
      <c r="PE207" s="2"/>
      <c r="PF207" s="1"/>
      <c r="PG207" s="25"/>
      <c r="PH207" s="5"/>
      <c r="PI207" s="63"/>
      <c r="PJ207" s="2"/>
      <c r="PK207" s="1"/>
      <c r="PL207" s="25"/>
      <c r="PM207" s="5"/>
      <c r="PN207" s="63"/>
      <c r="PO207" s="2"/>
      <c r="PP207" s="1"/>
      <c r="PQ207" s="25"/>
      <c r="PR207" s="5"/>
      <c r="PS207" s="63"/>
      <c r="PT207" s="2"/>
      <c r="PU207" s="1"/>
      <c r="PV207" s="25"/>
      <c r="PW207" s="5"/>
      <c r="PX207" s="63"/>
      <c r="PY207" s="2"/>
      <c r="PZ207" s="1"/>
      <c r="QA207" s="25"/>
      <c r="QB207" s="5"/>
      <c r="QC207" s="63"/>
      <c r="QD207" s="2"/>
      <c r="QE207" s="1"/>
      <c r="QF207" s="25"/>
      <c r="QG207" s="5"/>
      <c r="QH207" s="63"/>
      <c r="QI207" s="2"/>
      <c r="QJ207" s="1"/>
      <c r="QK207" s="25"/>
      <c r="QL207" s="5"/>
      <c r="QM207" s="63"/>
      <c r="QN207" s="2"/>
      <c r="QO207" s="1"/>
      <c r="QP207" s="25"/>
      <c r="QQ207" s="5"/>
      <c r="QR207" s="63"/>
      <c r="QS207" s="2"/>
      <c r="QT207" s="1"/>
      <c r="QU207" s="25"/>
      <c r="QV207" s="5"/>
      <c r="QW207" s="63"/>
      <c r="QX207" s="2"/>
      <c r="QY207" s="1"/>
      <c r="QZ207" s="25"/>
      <c r="RA207" s="5"/>
      <c r="RB207" s="63"/>
      <c r="RC207" s="2"/>
      <c r="RD207" s="1"/>
      <c r="RE207" s="25"/>
      <c r="RF207" s="5"/>
      <c r="RG207" s="63"/>
      <c r="RH207" s="2"/>
      <c r="RI207" s="1"/>
      <c r="RJ207" s="25"/>
      <c r="RK207" s="5"/>
      <c r="RL207" s="63"/>
      <c r="RM207" s="2"/>
      <c r="RN207" s="1"/>
      <c r="RO207" s="25"/>
      <c r="RP207" s="5"/>
      <c r="RQ207" s="63"/>
      <c r="RR207" s="2"/>
      <c r="RS207" s="1"/>
      <c r="RT207" s="25"/>
      <c r="RU207" s="5"/>
      <c r="RV207" s="63"/>
      <c r="RW207" s="2"/>
      <c r="RX207" s="1"/>
      <c r="RY207" s="25"/>
      <c r="RZ207" s="5"/>
      <c r="SA207" s="63"/>
      <c r="SB207" s="2"/>
      <c r="SC207" s="1"/>
      <c r="SD207" s="25"/>
      <c r="SE207" s="5"/>
      <c r="SF207" s="63"/>
      <c r="SG207" s="2"/>
      <c r="SH207" s="1"/>
      <c r="SI207" s="25"/>
      <c r="SJ207" s="5"/>
      <c r="SK207" s="63"/>
      <c r="SL207" s="2"/>
      <c r="SM207" s="1"/>
      <c r="SN207" s="25"/>
      <c r="SO207" s="5"/>
      <c r="SP207" s="63"/>
      <c r="SQ207" s="2"/>
      <c r="SR207" s="1"/>
      <c r="SS207" s="25"/>
      <c r="ST207" s="5"/>
      <c r="SU207" s="63"/>
      <c r="SV207" s="2"/>
      <c r="SW207" s="1"/>
      <c r="SX207" s="25"/>
      <c r="SY207" s="5"/>
      <c r="SZ207" s="63"/>
      <c r="TA207" s="2"/>
      <c r="TB207" s="1"/>
      <c r="TC207" s="25"/>
      <c r="TD207" s="5"/>
      <c r="TE207" s="63"/>
      <c r="TF207" s="2"/>
      <c r="TG207" s="1"/>
      <c r="TH207" s="25"/>
      <c r="TI207" s="5"/>
      <c r="TJ207" s="63"/>
      <c r="TK207" s="2"/>
      <c r="TL207" s="1"/>
      <c r="TM207" s="25"/>
      <c r="TN207" s="5"/>
      <c r="TO207" s="63"/>
      <c r="TP207" s="2"/>
      <c r="TQ207" s="1"/>
      <c r="TR207" s="25"/>
      <c r="TS207" s="5"/>
      <c r="TT207" s="63"/>
      <c r="TU207" s="2"/>
      <c r="TV207" s="1"/>
      <c r="TW207" s="25"/>
      <c r="TX207" s="5"/>
      <c r="TY207" s="63"/>
      <c r="TZ207" s="2"/>
      <c r="UA207" s="1"/>
      <c r="UB207" s="25"/>
      <c r="UC207" s="5"/>
      <c r="UD207" s="63"/>
      <c r="UE207" s="2"/>
      <c r="UF207" s="1"/>
      <c r="UG207" s="25"/>
      <c r="UH207" s="5"/>
      <c r="UI207" s="63"/>
      <c r="UJ207" s="2"/>
      <c r="UK207" s="1"/>
      <c r="UL207" s="25"/>
      <c r="UM207" s="5"/>
      <c r="UN207" s="63"/>
      <c r="UO207" s="2"/>
      <c r="UP207" s="1"/>
      <c r="UQ207" s="25"/>
      <c r="UR207" s="5"/>
      <c r="US207" s="63"/>
      <c r="UT207" s="2"/>
      <c r="UU207" s="1"/>
      <c r="UV207" s="25"/>
      <c r="UW207" s="5"/>
      <c r="UX207" s="63"/>
      <c r="UY207" s="2"/>
      <c r="UZ207" s="1"/>
      <c r="VA207" s="25"/>
      <c r="VB207" s="5"/>
      <c r="VC207" s="63"/>
      <c r="VD207" s="2"/>
      <c r="VE207" s="1"/>
      <c r="VF207" s="25"/>
      <c r="VG207" s="5"/>
      <c r="VH207" s="63"/>
      <c r="VI207" s="2"/>
      <c r="VJ207" s="1"/>
      <c r="VK207" s="25"/>
      <c r="VL207" s="5"/>
      <c r="VM207" s="63"/>
      <c r="VN207" s="2"/>
      <c r="VO207" s="1"/>
      <c r="VP207" s="25"/>
      <c r="VQ207" s="5"/>
      <c r="VR207" s="63"/>
      <c r="VS207" s="2"/>
      <c r="VT207" s="1"/>
      <c r="VU207" s="25"/>
      <c r="VV207" s="5"/>
      <c r="VW207" s="63"/>
      <c r="VX207" s="2"/>
      <c r="VY207" s="1"/>
      <c r="VZ207" s="25"/>
      <c r="WA207" s="5"/>
      <c r="WB207" s="63"/>
      <c r="WC207" s="2"/>
      <c r="WD207" s="1"/>
      <c r="WE207" s="25"/>
      <c r="WF207" s="5"/>
      <c r="WG207" s="63"/>
      <c r="WH207" s="2"/>
      <c r="WI207" s="1"/>
      <c r="WJ207" s="25"/>
      <c r="WK207" s="5"/>
      <c r="WL207" s="63"/>
      <c r="WM207" s="2"/>
      <c r="WN207" s="1"/>
      <c r="WO207" s="25"/>
      <c r="WP207" s="5"/>
      <c r="WQ207" s="63"/>
      <c r="WR207" s="2"/>
      <c r="WS207" s="1"/>
      <c r="WT207" s="25"/>
      <c r="WU207" s="5"/>
      <c r="WV207" s="63"/>
      <c r="WW207" s="2"/>
      <c r="WX207" s="1"/>
      <c r="WY207" s="25"/>
      <c r="WZ207" s="5"/>
      <c r="XA207" s="63"/>
      <c r="XB207" s="2"/>
      <c r="XC207" s="1"/>
      <c r="XD207" s="25"/>
      <c r="XE207" s="5"/>
      <c r="XF207" s="63"/>
      <c r="XG207" s="2"/>
      <c r="XH207" s="1"/>
      <c r="XI207" s="25"/>
      <c r="XJ207" s="5"/>
      <c r="XK207" s="63"/>
      <c r="XL207" s="2"/>
      <c r="XM207" s="1"/>
      <c r="XN207" s="25"/>
      <c r="XO207" s="5"/>
      <c r="XP207" s="63"/>
      <c r="XQ207" s="2"/>
      <c r="XR207" s="1"/>
      <c r="XS207" s="25"/>
      <c r="XT207" s="5"/>
      <c r="XU207" s="63"/>
      <c r="XV207" s="2"/>
      <c r="XW207" s="1"/>
      <c r="XX207" s="25"/>
      <c r="XY207" s="5"/>
      <c r="XZ207" s="63"/>
      <c r="YA207" s="2"/>
      <c r="YB207" s="1"/>
      <c r="YC207" s="25"/>
      <c r="YD207" s="5"/>
      <c r="YE207" s="63"/>
      <c r="YF207" s="2"/>
      <c r="YG207" s="1"/>
      <c r="YH207" s="25"/>
      <c r="YI207" s="5"/>
      <c r="YJ207" s="63"/>
      <c r="YK207" s="2"/>
      <c r="YL207" s="1"/>
      <c r="YM207" s="25"/>
      <c r="YN207" s="5"/>
      <c r="YO207" s="63"/>
      <c r="YP207" s="2"/>
      <c r="YQ207" s="1"/>
      <c r="YR207" s="25"/>
      <c r="YS207" s="5"/>
      <c r="YT207" s="63"/>
      <c r="YU207" s="2"/>
      <c r="YV207" s="1"/>
      <c r="YW207" s="25"/>
      <c r="YX207" s="5"/>
      <c r="YY207" s="63"/>
      <c r="YZ207" s="2"/>
      <c r="ZA207" s="1"/>
      <c r="ZB207" s="25"/>
      <c r="ZC207" s="5"/>
      <c r="ZD207" s="63"/>
      <c r="ZE207" s="2"/>
      <c r="ZF207" s="1"/>
      <c r="ZG207" s="25"/>
      <c r="ZH207" s="5"/>
      <c r="ZI207" s="63"/>
      <c r="ZJ207" s="2"/>
      <c r="ZK207" s="1"/>
      <c r="ZL207" s="25"/>
      <c r="ZM207" s="5"/>
      <c r="ZN207" s="63"/>
      <c r="ZO207" s="2"/>
      <c r="ZP207" s="1"/>
      <c r="ZQ207" s="25"/>
      <c r="ZR207" s="5"/>
      <c r="ZS207" s="63"/>
      <c r="ZT207" s="2"/>
      <c r="ZU207" s="1"/>
      <c r="ZV207" s="25"/>
      <c r="ZW207" s="5"/>
      <c r="ZX207" s="63"/>
      <c r="ZY207" s="2"/>
      <c r="ZZ207" s="1"/>
      <c r="AAA207" s="25"/>
      <c r="AAB207" s="5"/>
      <c r="AAC207" s="63"/>
      <c r="AAD207" s="2"/>
      <c r="AAE207" s="1"/>
      <c r="AAF207" s="25"/>
      <c r="AAG207" s="5"/>
      <c r="AAH207" s="63"/>
      <c r="AAI207" s="2"/>
      <c r="AAJ207" s="1"/>
      <c r="AAK207" s="25"/>
      <c r="AAL207" s="5"/>
      <c r="AAM207" s="63"/>
      <c r="AAN207" s="2"/>
      <c r="AAO207" s="1"/>
      <c r="AAP207" s="25"/>
      <c r="AAQ207" s="5"/>
      <c r="AAR207" s="63"/>
      <c r="AAS207" s="2"/>
      <c r="AAT207" s="1"/>
      <c r="AAU207" s="25"/>
      <c r="AAV207" s="5"/>
      <c r="AAW207" s="63"/>
      <c r="AAX207" s="2"/>
      <c r="AAY207" s="1"/>
      <c r="AAZ207" s="25"/>
      <c r="ABA207" s="5"/>
      <c r="ABB207" s="63"/>
      <c r="ABC207" s="2"/>
      <c r="ABD207" s="1"/>
      <c r="ABE207" s="25"/>
      <c r="ABF207" s="5"/>
      <c r="ABG207" s="63"/>
      <c r="ABH207" s="2"/>
      <c r="ABI207" s="1"/>
      <c r="ABJ207" s="25"/>
      <c r="ABK207" s="5"/>
      <c r="ABL207" s="63"/>
      <c r="ABM207" s="2"/>
      <c r="ABN207" s="1"/>
      <c r="ABO207" s="25"/>
      <c r="ABP207" s="5"/>
      <c r="ABQ207" s="63"/>
      <c r="ABR207" s="2"/>
      <c r="ABS207" s="1"/>
      <c r="ABT207" s="25"/>
      <c r="ABU207" s="5"/>
      <c r="ABV207" s="63"/>
      <c r="ABW207" s="2"/>
      <c r="ABX207" s="1"/>
      <c r="ABY207" s="25"/>
      <c r="ABZ207" s="5"/>
      <c r="ACA207" s="63"/>
      <c r="ACB207" s="2"/>
      <c r="ACC207" s="1"/>
      <c r="ACD207" s="25"/>
      <c r="ACE207" s="5"/>
      <c r="ACF207" s="63"/>
      <c r="ACG207" s="2"/>
      <c r="ACH207" s="1"/>
      <c r="ACI207" s="25"/>
      <c r="ACJ207" s="5"/>
      <c r="ACK207" s="63"/>
      <c r="ACL207" s="2"/>
      <c r="ACM207" s="1"/>
      <c r="ACN207" s="25"/>
      <c r="ACO207" s="5"/>
      <c r="ACP207" s="63"/>
      <c r="ACQ207" s="2"/>
      <c r="ACR207" s="1"/>
      <c r="ACS207" s="25"/>
      <c r="ACT207" s="5"/>
      <c r="ACU207" s="63"/>
      <c r="ACV207" s="2"/>
      <c r="ACW207" s="1"/>
      <c r="ACX207" s="25"/>
      <c r="ACY207" s="5"/>
      <c r="ACZ207" s="63"/>
      <c r="ADA207" s="2"/>
      <c r="ADB207" s="1"/>
      <c r="ADC207" s="25"/>
      <c r="ADD207" s="5"/>
      <c r="ADE207" s="63"/>
      <c r="ADF207" s="2"/>
      <c r="ADG207" s="1"/>
      <c r="ADH207" s="25"/>
      <c r="ADI207" s="5"/>
      <c r="ADJ207" s="63"/>
      <c r="ADK207" s="2"/>
      <c r="ADL207" s="1"/>
      <c r="ADM207" s="25"/>
      <c r="ADN207" s="5"/>
      <c r="ADO207" s="63"/>
      <c r="ADP207" s="2"/>
      <c r="ADQ207" s="1"/>
      <c r="ADR207" s="25"/>
      <c r="ADS207" s="5"/>
      <c r="ADT207" s="63"/>
      <c r="ADU207" s="2"/>
      <c r="ADV207" s="1"/>
      <c r="ADW207" s="25"/>
      <c r="ADX207" s="5"/>
      <c r="ADY207" s="63"/>
      <c r="ADZ207" s="2"/>
      <c r="AEA207" s="1"/>
      <c r="AEB207" s="25"/>
      <c r="AEC207" s="5"/>
      <c r="AED207" s="63"/>
      <c r="AEE207" s="2"/>
      <c r="AEF207" s="1"/>
      <c r="AEG207" s="25"/>
      <c r="AEH207" s="5"/>
      <c r="AEI207" s="63"/>
      <c r="AEJ207" s="2"/>
      <c r="AEK207" s="1"/>
      <c r="AEL207" s="25"/>
      <c r="AEM207" s="5"/>
      <c r="AEN207" s="63"/>
      <c r="AEO207" s="2"/>
      <c r="AEP207" s="1"/>
      <c r="AEQ207" s="25"/>
      <c r="AER207" s="5"/>
      <c r="AES207" s="63"/>
      <c r="AET207" s="2"/>
      <c r="AEU207" s="1"/>
      <c r="AEV207" s="25"/>
      <c r="AEW207" s="5"/>
      <c r="AEX207" s="63"/>
      <c r="AEY207" s="2"/>
      <c r="AEZ207" s="1"/>
      <c r="AFA207" s="25"/>
      <c r="AFB207" s="5"/>
      <c r="AFC207" s="63"/>
      <c r="AFD207" s="2"/>
      <c r="AFE207" s="1"/>
      <c r="AFF207" s="25"/>
      <c r="AFG207" s="5"/>
      <c r="AFH207" s="63"/>
      <c r="AFI207" s="2"/>
      <c r="AFJ207" s="1"/>
      <c r="AFK207" s="25"/>
      <c r="AFL207" s="5"/>
      <c r="AFM207" s="63"/>
      <c r="AFN207" s="2"/>
      <c r="AFO207" s="1"/>
      <c r="AFP207" s="25"/>
      <c r="AFQ207" s="5"/>
      <c r="AFR207" s="63"/>
      <c r="AFS207" s="2"/>
      <c r="AFT207" s="1"/>
      <c r="AFU207" s="25"/>
      <c r="AFV207" s="5"/>
      <c r="AFW207" s="63"/>
      <c r="AFX207" s="2"/>
      <c r="AFY207" s="1"/>
      <c r="AFZ207" s="25"/>
      <c r="AGA207" s="5"/>
      <c r="AGB207" s="63"/>
      <c r="AGC207" s="2"/>
      <c r="AGD207" s="1"/>
      <c r="AGE207" s="25"/>
      <c r="AGF207" s="5"/>
      <c r="AGG207" s="63"/>
      <c r="AGH207" s="2"/>
      <c r="AGI207" s="1"/>
      <c r="AGJ207" s="25"/>
      <c r="AGK207" s="5"/>
      <c r="AGL207" s="63"/>
      <c r="AGM207" s="2"/>
      <c r="AGN207" s="1"/>
      <c r="AGO207" s="25"/>
      <c r="AGP207" s="5"/>
      <c r="AGQ207" s="63"/>
      <c r="AGR207" s="2"/>
      <c r="AGS207" s="1"/>
      <c r="AGT207" s="25"/>
      <c r="AGU207" s="5"/>
      <c r="AGV207" s="63"/>
      <c r="AGW207" s="2"/>
      <c r="AGX207" s="1"/>
      <c r="AGY207" s="25"/>
      <c r="AGZ207" s="5"/>
      <c r="AHA207" s="63"/>
      <c r="AHB207" s="2"/>
      <c r="AHC207" s="1"/>
      <c r="AHD207" s="25"/>
      <c r="AHE207" s="5"/>
      <c r="AHF207" s="63"/>
      <c r="AHG207" s="2"/>
      <c r="AHH207" s="1"/>
      <c r="AHI207" s="25"/>
      <c r="AHJ207" s="5"/>
      <c r="AHK207" s="63"/>
      <c r="AHL207" s="2"/>
      <c r="AHM207" s="1"/>
      <c r="AHN207" s="25"/>
      <c r="AHO207" s="5"/>
      <c r="AHP207" s="63"/>
      <c r="AHQ207" s="2"/>
      <c r="AHR207" s="1"/>
      <c r="AHS207" s="25"/>
      <c r="AHT207" s="5"/>
      <c r="AHU207" s="63"/>
      <c r="AHV207" s="2"/>
      <c r="AHW207" s="1"/>
      <c r="AHX207" s="25"/>
      <c r="AHY207" s="5"/>
      <c r="AHZ207" s="63"/>
      <c r="AIA207" s="2"/>
      <c r="AIB207" s="1"/>
      <c r="AIC207" s="25"/>
      <c r="AID207" s="5"/>
      <c r="AIE207" s="63"/>
      <c r="AIF207" s="2"/>
      <c r="AIG207" s="1"/>
      <c r="AIH207" s="25"/>
      <c r="AII207" s="5"/>
      <c r="AIJ207" s="63"/>
      <c r="AIK207" s="2"/>
      <c r="AIL207" s="1"/>
      <c r="AIM207" s="25"/>
      <c r="AIN207" s="5"/>
      <c r="AIO207" s="63"/>
      <c r="AIP207" s="2"/>
      <c r="AIQ207" s="1"/>
      <c r="AIR207" s="25"/>
      <c r="AIS207" s="5"/>
      <c r="AIT207" s="63"/>
      <c r="AIU207" s="2"/>
      <c r="AIV207" s="1"/>
      <c r="AIW207" s="25"/>
      <c r="AIX207" s="5"/>
      <c r="AIY207" s="63"/>
      <c r="AIZ207" s="2"/>
      <c r="AJA207" s="1"/>
      <c r="AJB207" s="25"/>
      <c r="AJC207" s="5"/>
      <c r="AJD207" s="63"/>
      <c r="AJE207" s="2"/>
      <c r="AJF207" s="1"/>
      <c r="AJG207" s="25"/>
      <c r="AJH207" s="5"/>
      <c r="AJI207" s="63"/>
      <c r="AJJ207" s="2"/>
      <c r="AJK207" s="1"/>
      <c r="AJL207" s="25"/>
      <c r="AJM207" s="5"/>
      <c r="AJN207" s="63"/>
      <c r="AJO207" s="2"/>
      <c r="AJP207" s="1"/>
      <c r="AJQ207" s="25"/>
      <c r="AJR207" s="5"/>
      <c r="AJS207" s="63"/>
      <c r="AJT207" s="2"/>
      <c r="AJU207" s="1"/>
      <c r="AJV207" s="25"/>
      <c r="AJW207" s="5"/>
      <c r="AJX207" s="63"/>
      <c r="AJY207" s="2"/>
      <c r="AJZ207" s="1"/>
      <c r="AKA207" s="25"/>
      <c r="AKB207" s="5"/>
      <c r="AKC207" s="63"/>
      <c r="AKD207" s="2"/>
      <c r="AKE207" s="1"/>
      <c r="AKF207" s="25"/>
      <c r="AKG207" s="5"/>
      <c r="AKH207" s="63"/>
      <c r="AKI207" s="2"/>
      <c r="AKJ207" s="1"/>
      <c r="AKK207" s="25"/>
      <c r="AKL207" s="5"/>
      <c r="AKM207" s="63"/>
      <c r="AKN207" s="2"/>
      <c r="AKO207" s="1"/>
      <c r="AKP207" s="25"/>
      <c r="AKQ207" s="5"/>
      <c r="AKR207" s="63"/>
      <c r="AKS207" s="2"/>
      <c r="AKT207" s="1"/>
      <c r="AKU207" s="25"/>
      <c r="AKV207" s="5"/>
      <c r="AKW207" s="63"/>
      <c r="AKX207" s="2"/>
      <c r="AKY207" s="1"/>
      <c r="AKZ207" s="25"/>
      <c r="ALA207" s="5"/>
      <c r="ALB207" s="63"/>
      <c r="ALC207" s="2"/>
      <c r="ALD207" s="1"/>
      <c r="ALE207" s="25"/>
      <c r="ALF207" s="5"/>
      <c r="ALG207" s="63"/>
      <c r="ALH207" s="2"/>
      <c r="ALI207" s="1"/>
      <c r="ALJ207" s="25"/>
      <c r="ALK207" s="5"/>
      <c r="ALL207" s="63"/>
      <c r="ALM207" s="2"/>
      <c r="ALN207" s="1"/>
      <c r="ALO207" s="25"/>
      <c r="ALP207" s="5"/>
      <c r="ALQ207" s="63"/>
      <c r="ALR207" s="2"/>
      <c r="ALS207" s="1"/>
      <c r="ALT207" s="25"/>
      <c r="ALU207" s="5"/>
      <c r="ALV207" s="63"/>
      <c r="ALW207" s="2"/>
      <c r="ALX207" s="1"/>
      <c r="ALY207" s="25"/>
      <c r="ALZ207" s="5"/>
      <c r="AMA207" s="63"/>
      <c r="AMB207" s="2"/>
      <c r="AMC207" s="1"/>
      <c r="AMD207" s="25"/>
      <c r="AME207" s="5"/>
      <c r="AMF207" s="63"/>
      <c r="AMG207" s="2"/>
      <c r="AMH207" s="1"/>
      <c r="AMI207" s="25"/>
      <c r="AMJ207" s="5"/>
      <c r="AMK207" s="63"/>
      <c r="AML207" s="2"/>
      <c r="AMM207" s="1"/>
      <c r="AMN207" s="25"/>
      <c r="AMO207" s="5"/>
      <c r="AMP207" s="63"/>
      <c r="AMQ207" s="2"/>
      <c r="AMR207" s="1"/>
      <c r="AMS207" s="25"/>
      <c r="AMT207" s="5"/>
      <c r="AMU207" s="63"/>
      <c r="AMV207" s="2"/>
      <c r="AMW207" s="1"/>
      <c r="AMX207" s="25"/>
      <c r="AMY207" s="5"/>
      <c r="AMZ207" s="63"/>
      <c r="ANA207" s="2"/>
      <c r="ANB207" s="1"/>
      <c r="ANC207" s="25"/>
      <c r="AND207" s="5"/>
      <c r="ANE207" s="63"/>
      <c r="ANF207" s="2"/>
      <c r="ANG207" s="1"/>
      <c r="ANH207" s="25"/>
      <c r="ANI207" s="5"/>
      <c r="ANJ207" s="63"/>
      <c r="ANK207" s="2"/>
      <c r="ANL207" s="1"/>
      <c r="ANM207" s="25"/>
      <c r="ANN207" s="5"/>
      <c r="ANO207" s="63"/>
      <c r="ANP207" s="2"/>
      <c r="ANQ207" s="1"/>
      <c r="ANR207" s="25"/>
      <c r="ANS207" s="5"/>
      <c r="ANT207" s="63"/>
      <c r="ANU207" s="2"/>
      <c r="ANV207" s="1"/>
      <c r="ANW207" s="25"/>
      <c r="ANX207" s="5"/>
      <c r="ANY207" s="63"/>
      <c r="ANZ207" s="2"/>
      <c r="AOA207" s="1"/>
      <c r="AOB207" s="25"/>
      <c r="AOC207" s="5"/>
      <c r="AOD207" s="63"/>
      <c r="AOE207" s="2"/>
      <c r="AOF207" s="1"/>
      <c r="AOG207" s="25"/>
      <c r="AOH207" s="5"/>
      <c r="AOI207" s="63"/>
      <c r="AOJ207" s="2"/>
      <c r="AOK207" s="1"/>
      <c r="AOL207" s="25"/>
      <c r="AOM207" s="5"/>
      <c r="AON207" s="63"/>
      <c r="AOO207" s="2"/>
      <c r="AOP207" s="1"/>
      <c r="AOQ207" s="25"/>
      <c r="AOR207" s="5"/>
      <c r="AOS207" s="63"/>
      <c r="AOT207" s="2"/>
      <c r="AOU207" s="1"/>
      <c r="AOV207" s="25"/>
      <c r="AOW207" s="5"/>
      <c r="AOX207" s="63"/>
      <c r="AOY207" s="2"/>
      <c r="AOZ207" s="1"/>
      <c r="APA207" s="25"/>
      <c r="APB207" s="5"/>
      <c r="APC207" s="63"/>
      <c r="APD207" s="2"/>
      <c r="APE207" s="1"/>
      <c r="APF207" s="25"/>
      <c r="APG207" s="5"/>
      <c r="APH207" s="63"/>
      <c r="API207" s="2"/>
      <c r="APJ207" s="1"/>
      <c r="APK207" s="25"/>
      <c r="APL207" s="5"/>
      <c r="APM207" s="63"/>
      <c r="APN207" s="2"/>
      <c r="APO207" s="1"/>
      <c r="APP207" s="25"/>
      <c r="APQ207" s="5"/>
      <c r="APR207" s="63"/>
      <c r="APS207" s="2"/>
      <c r="APT207" s="1"/>
      <c r="APU207" s="25"/>
      <c r="APV207" s="5"/>
      <c r="APW207" s="63"/>
      <c r="APX207" s="2"/>
      <c r="APY207" s="1"/>
      <c r="APZ207" s="25"/>
      <c r="AQA207" s="5"/>
      <c r="AQB207" s="63"/>
      <c r="AQC207" s="2"/>
      <c r="AQD207" s="1"/>
      <c r="AQE207" s="25"/>
      <c r="AQF207" s="5"/>
      <c r="AQG207" s="63"/>
      <c r="AQH207" s="2"/>
      <c r="AQI207" s="1"/>
      <c r="AQJ207" s="25"/>
      <c r="AQK207" s="5"/>
      <c r="AQL207" s="63"/>
      <c r="AQM207" s="2"/>
      <c r="AQN207" s="1"/>
      <c r="AQO207" s="25"/>
      <c r="AQP207" s="5"/>
      <c r="AQQ207" s="63"/>
      <c r="AQR207" s="2"/>
      <c r="AQS207" s="1"/>
      <c r="AQT207" s="25"/>
      <c r="AQU207" s="5"/>
      <c r="AQV207" s="63"/>
      <c r="AQW207" s="2"/>
      <c r="AQX207" s="1"/>
      <c r="AQY207" s="25"/>
      <c r="AQZ207" s="5"/>
      <c r="ARA207" s="63"/>
      <c r="ARB207" s="2"/>
      <c r="ARC207" s="1"/>
      <c r="ARD207" s="25"/>
      <c r="ARE207" s="5"/>
      <c r="ARF207" s="63"/>
      <c r="ARG207" s="2"/>
      <c r="ARH207" s="1"/>
      <c r="ARI207" s="25"/>
      <c r="ARJ207" s="5"/>
      <c r="ARK207" s="63"/>
      <c r="ARL207" s="2"/>
      <c r="ARM207" s="1"/>
      <c r="ARN207" s="25"/>
      <c r="ARO207" s="5"/>
      <c r="ARP207" s="63"/>
      <c r="ARQ207" s="2"/>
      <c r="ARR207" s="1"/>
      <c r="ARS207" s="25"/>
      <c r="ART207" s="5"/>
      <c r="ARU207" s="63"/>
      <c r="ARV207" s="2"/>
      <c r="ARW207" s="1"/>
      <c r="ARX207" s="25"/>
      <c r="ARY207" s="5"/>
      <c r="ARZ207" s="63"/>
      <c r="ASA207" s="2"/>
      <c r="ASB207" s="1"/>
      <c r="ASC207" s="25"/>
      <c r="ASD207" s="5"/>
      <c r="ASE207" s="63"/>
      <c r="ASF207" s="2"/>
      <c r="ASG207" s="1"/>
      <c r="ASH207" s="25"/>
      <c r="ASI207" s="5"/>
      <c r="ASJ207" s="63"/>
      <c r="ASK207" s="2"/>
      <c r="ASL207" s="1"/>
      <c r="ASM207" s="25"/>
      <c r="ASN207" s="5"/>
      <c r="ASO207" s="63"/>
      <c r="ASP207" s="2"/>
      <c r="ASQ207" s="1"/>
      <c r="ASR207" s="25"/>
      <c r="ASS207" s="5"/>
      <c r="AST207" s="63"/>
      <c r="ASU207" s="2"/>
      <c r="ASV207" s="1"/>
      <c r="ASW207" s="25"/>
      <c r="ASX207" s="5"/>
      <c r="ASY207" s="63"/>
      <c r="ASZ207" s="2"/>
      <c r="ATA207" s="1"/>
      <c r="ATB207" s="25"/>
      <c r="ATC207" s="5"/>
      <c r="ATD207" s="63"/>
      <c r="ATE207" s="2"/>
      <c r="ATF207" s="1"/>
      <c r="ATG207" s="25"/>
      <c r="ATH207" s="5"/>
      <c r="ATI207" s="63"/>
      <c r="ATJ207" s="2"/>
      <c r="ATK207" s="1"/>
      <c r="ATL207" s="25"/>
      <c r="ATM207" s="5"/>
      <c r="ATN207" s="63"/>
      <c r="ATO207" s="2"/>
      <c r="ATP207" s="1"/>
      <c r="ATQ207" s="25"/>
      <c r="ATR207" s="5"/>
      <c r="ATS207" s="63"/>
      <c r="ATT207" s="2"/>
      <c r="ATU207" s="1"/>
      <c r="ATV207" s="25"/>
      <c r="ATW207" s="5"/>
      <c r="ATX207" s="63"/>
      <c r="ATY207" s="2"/>
      <c r="ATZ207" s="1"/>
      <c r="AUA207" s="25"/>
      <c r="AUB207" s="5"/>
      <c r="AUC207" s="63"/>
      <c r="AUD207" s="2"/>
      <c r="AUE207" s="1"/>
      <c r="AUF207" s="25"/>
      <c r="AUG207" s="5"/>
      <c r="AUH207" s="63"/>
      <c r="AUI207" s="2"/>
      <c r="AUJ207" s="1"/>
      <c r="AUK207" s="25"/>
      <c r="AUL207" s="5"/>
      <c r="AUM207" s="63"/>
      <c r="AUN207" s="2"/>
      <c r="AUO207" s="1"/>
      <c r="AUP207" s="25"/>
      <c r="AUQ207" s="5"/>
      <c r="AUR207" s="63"/>
      <c r="AUS207" s="2"/>
      <c r="AUT207" s="1"/>
      <c r="AUU207" s="25"/>
      <c r="AUV207" s="5"/>
      <c r="AUW207" s="63"/>
      <c r="AUX207" s="2"/>
      <c r="AUY207" s="1"/>
      <c r="AUZ207" s="25"/>
      <c r="AVA207" s="5"/>
      <c r="AVB207" s="63"/>
      <c r="AVC207" s="2"/>
      <c r="AVD207" s="1"/>
      <c r="AVE207" s="25"/>
      <c r="AVF207" s="5"/>
      <c r="AVG207" s="63"/>
      <c r="AVH207" s="2"/>
      <c r="AVI207" s="1"/>
      <c r="AVJ207" s="25"/>
      <c r="AVK207" s="5"/>
      <c r="AVL207" s="63"/>
      <c r="AVM207" s="2"/>
      <c r="AVN207" s="1"/>
      <c r="AVO207" s="25"/>
      <c r="AVP207" s="5"/>
      <c r="AVQ207" s="63"/>
      <c r="AVR207" s="2"/>
      <c r="AVS207" s="1"/>
      <c r="AVT207" s="25"/>
      <c r="AVU207" s="5"/>
      <c r="AVV207" s="63"/>
      <c r="AVW207" s="2"/>
      <c r="AVX207" s="1"/>
      <c r="AVY207" s="25"/>
      <c r="AVZ207" s="5"/>
      <c r="AWA207" s="63"/>
      <c r="AWB207" s="2"/>
      <c r="AWC207" s="1"/>
      <c r="AWD207" s="25"/>
      <c r="AWE207" s="5"/>
      <c r="AWF207" s="63"/>
      <c r="AWG207" s="2"/>
      <c r="AWH207" s="1"/>
      <c r="AWI207" s="25"/>
      <c r="AWJ207" s="5"/>
      <c r="AWK207" s="63"/>
      <c r="AWL207" s="2"/>
      <c r="AWM207" s="1"/>
      <c r="AWN207" s="25"/>
      <c r="AWO207" s="5"/>
      <c r="AWP207" s="63"/>
      <c r="AWQ207" s="2"/>
      <c r="AWR207" s="1"/>
      <c r="AWS207" s="25"/>
      <c r="AWT207" s="5"/>
      <c r="AWU207" s="63"/>
      <c r="AWV207" s="2"/>
      <c r="AWW207" s="1"/>
      <c r="AWX207" s="25"/>
      <c r="AWY207" s="5"/>
      <c r="AWZ207" s="63"/>
      <c r="AXA207" s="2"/>
      <c r="AXB207" s="1"/>
      <c r="AXC207" s="25"/>
      <c r="AXD207" s="5"/>
      <c r="AXE207" s="63"/>
      <c r="AXF207" s="2"/>
      <c r="AXG207" s="1"/>
      <c r="AXH207" s="25"/>
      <c r="AXI207" s="5"/>
      <c r="AXJ207" s="63"/>
      <c r="AXK207" s="2"/>
      <c r="AXL207" s="1"/>
      <c r="AXM207" s="25"/>
      <c r="AXN207" s="5"/>
      <c r="AXO207" s="63"/>
      <c r="AXP207" s="2"/>
      <c r="AXQ207" s="1"/>
      <c r="AXR207" s="25"/>
      <c r="AXS207" s="5"/>
      <c r="AXT207" s="63"/>
      <c r="AXU207" s="2"/>
      <c r="AXV207" s="1"/>
      <c r="AXW207" s="25"/>
      <c r="AXX207" s="5"/>
      <c r="AXY207" s="63"/>
      <c r="AXZ207" s="2"/>
      <c r="AYA207" s="1"/>
      <c r="AYB207" s="25"/>
      <c r="AYC207" s="5"/>
      <c r="AYD207" s="63"/>
      <c r="AYE207" s="2"/>
      <c r="AYF207" s="1"/>
      <c r="AYG207" s="25"/>
      <c r="AYH207" s="5"/>
      <c r="AYI207" s="63"/>
      <c r="AYJ207" s="2"/>
      <c r="AYK207" s="1"/>
      <c r="AYL207" s="25"/>
      <c r="AYM207" s="5"/>
      <c r="AYN207" s="63"/>
      <c r="AYO207" s="2"/>
      <c r="AYP207" s="1"/>
      <c r="AYQ207" s="25"/>
      <c r="AYR207" s="5"/>
      <c r="AYS207" s="63"/>
      <c r="AYT207" s="2"/>
      <c r="AYU207" s="1"/>
      <c r="AYV207" s="25"/>
      <c r="AYW207" s="5"/>
      <c r="AYX207" s="63"/>
      <c r="AYY207" s="2"/>
      <c r="AYZ207" s="1"/>
      <c r="AZA207" s="25"/>
      <c r="AZB207" s="5"/>
      <c r="AZC207" s="63"/>
      <c r="AZD207" s="2"/>
      <c r="AZE207" s="1"/>
      <c r="AZF207" s="25"/>
      <c r="AZG207" s="5"/>
      <c r="AZH207" s="63"/>
      <c r="AZI207" s="2"/>
      <c r="AZJ207" s="1"/>
      <c r="AZK207" s="25"/>
      <c r="AZL207" s="5"/>
      <c r="AZM207" s="63"/>
      <c r="AZN207" s="2"/>
      <c r="AZO207" s="1"/>
      <c r="AZP207" s="25"/>
      <c r="AZQ207" s="5"/>
      <c r="AZR207" s="63"/>
      <c r="AZS207" s="2"/>
      <c r="AZT207" s="1"/>
      <c r="AZU207" s="25"/>
      <c r="AZV207" s="5"/>
      <c r="AZW207" s="63"/>
      <c r="AZX207" s="2"/>
      <c r="AZY207" s="1"/>
      <c r="AZZ207" s="25"/>
      <c r="BAA207" s="5"/>
      <c r="BAB207" s="63"/>
      <c r="BAC207" s="2"/>
      <c r="BAD207" s="1"/>
      <c r="BAE207" s="25"/>
      <c r="BAF207" s="5"/>
      <c r="BAG207" s="63"/>
      <c r="BAH207" s="2"/>
      <c r="BAI207" s="1"/>
      <c r="BAJ207" s="25"/>
      <c r="BAK207" s="5"/>
      <c r="BAL207" s="63"/>
      <c r="BAM207" s="2"/>
      <c r="BAN207" s="1"/>
      <c r="BAO207" s="25"/>
      <c r="BAP207" s="5"/>
      <c r="BAQ207" s="63"/>
      <c r="BAR207" s="2"/>
      <c r="BAS207" s="1"/>
      <c r="BAT207" s="25"/>
      <c r="BAU207" s="5"/>
      <c r="BAV207" s="63"/>
      <c r="BAW207" s="2"/>
      <c r="BAX207" s="1"/>
      <c r="BAY207" s="25"/>
      <c r="BAZ207" s="5"/>
      <c r="BBA207" s="63"/>
      <c r="BBB207" s="2"/>
      <c r="BBC207" s="1"/>
      <c r="BBD207" s="25"/>
      <c r="BBE207" s="5"/>
      <c r="BBF207" s="63"/>
      <c r="BBG207" s="2"/>
      <c r="BBH207" s="1"/>
      <c r="BBI207" s="25"/>
      <c r="BBJ207" s="5"/>
      <c r="BBK207" s="63"/>
      <c r="BBL207" s="2"/>
      <c r="BBM207" s="1"/>
      <c r="BBN207" s="25"/>
      <c r="BBO207" s="5"/>
      <c r="BBP207" s="63"/>
      <c r="BBQ207" s="2"/>
      <c r="BBR207" s="1"/>
      <c r="BBS207" s="25"/>
      <c r="BBT207" s="5"/>
      <c r="BBU207" s="63"/>
      <c r="BBV207" s="2"/>
      <c r="BBW207" s="1"/>
      <c r="BBX207" s="25"/>
      <c r="BBY207" s="5"/>
      <c r="BBZ207" s="63"/>
      <c r="BCA207" s="2"/>
      <c r="BCB207" s="1"/>
      <c r="BCC207" s="25"/>
      <c r="BCD207" s="5"/>
      <c r="BCE207" s="63"/>
      <c r="BCF207" s="2"/>
      <c r="BCG207" s="1"/>
      <c r="BCH207" s="25"/>
      <c r="BCI207" s="5"/>
      <c r="BCJ207" s="63"/>
      <c r="BCK207" s="2"/>
      <c r="BCL207" s="1"/>
      <c r="BCM207" s="25"/>
      <c r="BCN207" s="5"/>
      <c r="BCO207" s="63"/>
      <c r="BCP207" s="2"/>
      <c r="BCQ207" s="1"/>
      <c r="BCR207" s="25"/>
      <c r="BCS207" s="5"/>
      <c r="BCT207" s="63"/>
      <c r="BCU207" s="2"/>
      <c r="BCV207" s="1"/>
      <c r="BCW207" s="25"/>
      <c r="BCX207" s="5"/>
      <c r="BCY207" s="63"/>
      <c r="BCZ207" s="2"/>
      <c r="BDA207" s="1"/>
      <c r="BDB207" s="25"/>
      <c r="BDC207" s="5"/>
      <c r="BDD207" s="63"/>
      <c r="BDE207" s="2"/>
      <c r="BDF207" s="1"/>
      <c r="BDG207" s="25"/>
      <c r="BDH207" s="5"/>
      <c r="BDI207" s="63"/>
      <c r="BDJ207" s="2"/>
      <c r="BDK207" s="1"/>
      <c r="BDL207" s="25"/>
      <c r="BDM207" s="5"/>
      <c r="BDN207" s="63"/>
      <c r="BDO207" s="2"/>
      <c r="BDP207" s="1"/>
      <c r="BDQ207" s="25"/>
      <c r="BDR207" s="5"/>
      <c r="BDS207" s="63"/>
      <c r="BDT207" s="2"/>
      <c r="BDU207" s="1"/>
      <c r="BDV207" s="25"/>
      <c r="BDW207" s="5"/>
      <c r="BDX207" s="63"/>
      <c r="BDY207" s="2"/>
      <c r="BDZ207" s="1"/>
      <c r="BEA207" s="25"/>
      <c r="BEB207" s="5"/>
      <c r="BEC207" s="63"/>
      <c r="BED207" s="2"/>
      <c r="BEE207" s="1"/>
      <c r="BEF207" s="25"/>
      <c r="BEG207" s="5"/>
      <c r="BEH207" s="63"/>
      <c r="BEI207" s="2"/>
      <c r="BEJ207" s="1"/>
      <c r="BEK207" s="25"/>
      <c r="BEL207" s="5"/>
      <c r="BEM207" s="63"/>
      <c r="BEN207" s="2"/>
      <c r="BEO207" s="1"/>
      <c r="BEP207" s="25"/>
      <c r="BEQ207" s="5"/>
      <c r="BER207" s="63"/>
      <c r="BES207" s="2"/>
      <c r="BET207" s="1"/>
      <c r="BEU207" s="25"/>
      <c r="BEV207" s="5"/>
      <c r="BEW207" s="63"/>
      <c r="BEX207" s="2"/>
      <c r="BEY207" s="1"/>
      <c r="BEZ207" s="25"/>
      <c r="BFA207" s="5"/>
      <c r="BFB207" s="63"/>
      <c r="BFC207" s="2"/>
      <c r="BFD207" s="1"/>
      <c r="BFE207" s="25"/>
      <c r="BFF207" s="5"/>
      <c r="BFG207" s="63"/>
      <c r="BFH207" s="2"/>
      <c r="BFI207" s="1"/>
      <c r="BFJ207" s="25"/>
      <c r="BFK207" s="5"/>
      <c r="BFL207" s="63"/>
      <c r="BFM207" s="2"/>
      <c r="BFN207" s="1"/>
      <c r="BFO207" s="25"/>
      <c r="BFP207" s="5"/>
      <c r="BFQ207" s="63"/>
      <c r="BFR207" s="2"/>
      <c r="BFS207" s="1"/>
      <c r="BFT207" s="25"/>
      <c r="BFU207" s="5"/>
      <c r="BFV207" s="63"/>
      <c r="BFW207" s="2"/>
      <c r="BFX207" s="1"/>
      <c r="BFY207" s="25"/>
      <c r="BFZ207" s="5"/>
      <c r="BGA207" s="63"/>
      <c r="BGB207" s="2"/>
      <c r="BGC207" s="1"/>
      <c r="BGD207" s="25"/>
      <c r="BGE207" s="5"/>
      <c r="BGF207" s="63"/>
      <c r="BGG207" s="2"/>
      <c r="BGH207" s="1"/>
      <c r="BGI207" s="25"/>
      <c r="BGJ207" s="5"/>
      <c r="BGK207" s="63"/>
      <c r="BGL207" s="2"/>
      <c r="BGM207" s="1"/>
      <c r="BGN207" s="25"/>
      <c r="BGO207" s="5"/>
      <c r="BGP207" s="63"/>
      <c r="BGQ207" s="2"/>
      <c r="BGR207" s="1"/>
      <c r="BGS207" s="25"/>
      <c r="BGT207" s="5"/>
      <c r="BGU207" s="63"/>
      <c r="BGV207" s="2"/>
      <c r="BGW207" s="1"/>
      <c r="BGX207" s="25"/>
      <c r="BGY207" s="5"/>
      <c r="BGZ207" s="63"/>
      <c r="BHA207" s="2"/>
      <c r="BHB207" s="1"/>
      <c r="BHC207" s="25"/>
      <c r="BHD207" s="5"/>
      <c r="BHE207" s="63"/>
      <c r="BHF207" s="2"/>
      <c r="BHG207" s="1"/>
      <c r="BHH207" s="25"/>
      <c r="BHI207" s="5"/>
      <c r="BHJ207" s="63"/>
      <c r="BHK207" s="2"/>
      <c r="BHL207" s="1"/>
      <c r="BHM207" s="25"/>
      <c r="BHN207" s="5"/>
      <c r="BHO207" s="63"/>
      <c r="BHP207" s="2"/>
      <c r="BHQ207" s="1"/>
      <c r="BHR207" s="25"/>
      <c r="BHS207" s="5"/>
      <c r="BHT207" s="63"/>
      <c r="BHU207" s="2"/>
      <c r="BHV207" s="1"/>
      <c r="BHW207" s="25"/>
      <c r="BHX207" s="5"/>
      <c r="BHY207" s="63"/>
      <c r="BHZ207" s="2"/>
      <c r="BIA207" s="1"/>
      <c r="BIB207" s="25"/>
      <c r="BIC207" s="5"/>
      <c r="BID207" s="63"/>
      <c r="BIE207" s="2"/>
      <c r="BIF207" s="1"/>
      <c r="BIG207" s="25"/>
      <c r="BIH207" s="5"/>
      <c r="BII207" s="63"/>
      <c r="BIJ207" s="2"/>
      <c r="BIK207" s="1"/>
      <c r="BIL207" s="25"/>
      <c r="BIM207" s="5"/>
      <c r="BIN207" s="63"/>
      <c r="BIO207" s="2"/>
      <c r="BIP207" s="1"/>
      <c r="BIQ207" s="25"/>
      <c r="BIR207" s="5"/>
      <c r="BIS207" s="63"/>
      <c r="BIT207" s="2"/>
      <c r="BIU207" s="1"/>
      <c r="BIV207" s="25"/>
      <c r="BIW207" s="5"/>
      <c r="BIX207" s="63"/>
      <c r="BIY207" s="2"/>
      <c r="BIZ207" s="1"/>
      <c r="BJA207" s="25"/>
      <c r="BJB207" s="5"/>
      <c r="BJC207" s="63"/>
      <c r="BJD207" s="2"/>
      <c r="BJE207" s="1"/>
      <c r="BJF207" s="25"/>
      <c r="BJG207" s="5"/>
      <c r="BJH207" s="63"/>
      <c r="BJI207" s="2"/>
      <c r="BJJ207" s="1"/>
      <c r="BJK207" s="25"/>
      <c r="BJL207" s="5"/>
      <c r="BJM207" s="63"/>
      <c r="BJN207" s="2"/>
      <c r="BJO207" s="1"/>
      <c r="BJP207" s="25"/>
      <c r="BJQ207" s="5"/>
      <c r="BJR207" s="63"/>
      <c r="BJS207" s="2"/>
      <c r="BJT207" s="1"/>
      <c r="BJU207" s="25"/>
      <c r="BJV207" s="5"/>
      <c r="BJW207" s="63"/>
      <c r="BJX207" s="2"/>
      <c r="BJY207" s="1"/>
      <c r="BJZ207" s="25"/>
      <c r="BKA207" s="5"/>
      <c r="BKB207" s="63"/>
      <c r="BKC207" s="2"/>
      <c r="BKD207" s="1"/>
      <c r="BKE207" s="25"/>
      <c r="BKF207" s="5"/>
      <c r="BKG207" s="63"/>
      <c r="BKH207" s="2"/>
      <c r="BKI207" s="1"/>
      <c r="BKJ207" s="25"/>
      <c r="BKK207" s="5"/>
      <c r="BKL207" s="63"/>
      <c r="BKM207" s="2"/>
      <c r="BKN207" s="1"/>
      <c r="BKO207" s="25"/>
      <c r="BKP207" s="5"/>
      <c r="BKQ207" s="63"/>
      <c r="BKR207" s="2"/>
      <c r="BKS207" s="1"/>
      <c r="BKT207" s="25"/>
      <c r="BKU207" s="5"/>
      <c r="BKV207" s="63"/>
      <c r="BKW207" s="2"/>
      <c r="BKX207" s="1"/>
      <c r="BKY207" s="25"/>
      <c r="BKZ207" s="5"/>
      <c r="BLA207" s="63"/>
      <c r="BLB207" s="2"/>
      <c r="BLC207" s="1"/>
      <c r="BLD207" s="25"/>
      <c r="BLE207" s="5"/>
      <c r="BLF207" s="63"/>
      <c r="BLG207" s="2"/>
      <c r="BLH207" s="1"/>
      <c r="BLI207" s="25"/>
      <c r="BLJ207" s="5"/>
      <c r="BLK207" s="63"/>
      <c r="BLL207" s="2"/>
      <c r="BLM207" s="1"/>
      <c r="BLN207" s="25"/>
      <c r="BLO207" s="5"/>
      <c r="BLP207" s="63"/>
      <c r="BLQ207" s="2"/>
      <c r="BLR207" s="1"/>
      <c r="BLS207" s="25"/>
      <c r="BLT207" s="5"/>
      <c r="BLU207" s="63"/>
      <c r="BLV207" s="2"/>
      <c r="BLW207" s="1"/>
      <c r="BLX207" s="25"/>
      <c r="BLY207" s="5"/>
      <c r="BLZ207" s="63"/>
      <c r="BMA207" s="2"/>
      <c r="BMB207" s="1"/>
      <c r="BMC207" s="25"/>
      <c r="BMD207" s="5"/>
      <c r="BME207" s="63"/>
      <c r="BMF207" s="2"/>
      <c r="BMG207" s="1"/>
      <c r="BMH207" s="25"/>
      <c r="BMI207" s="5"/>
      <c r="BMJ207" s="63"/>
      <c r="BMK207" s="2"/>
      <c r="BML207" s="1"/>
      <c r="BMM207" s="25"/>
      <c r="BMN207" s="5"/>
      <c r="BMO207" s="63"/>
      <c r="BMP207" s="2"/>
      <c r="BMQ207" s="1"/>
      <c r="BMR207" s="25"/>
      <c r="BMS207" s="5"/>
      <c r="BMT207" s="63"/>
      <c r="BMU207" s="2"/>
      <c r="BMV207" s="1"/>
      <c r="BMW207" s="25"/>
      <c r="BMX207" s="5"/>
      <c r="BMY207" s="63"/>
      <c r="BMZ207" s="2"/>
      <c r="BNA207" s="1"/>
      <c r="BNB207" s="25"/>
      <c r="BNC207" s="5"/>
      <c r="BND207" s="63"/>
      <c r="BNE207" s="2"/>
      <c r="BNF207" s="1"/>
      <c r="BNG207" s="25"/>
      <c r="BNH207" s="5"/>
      <c r="BNI207" s="63"/>
      <c r="BNJ207" s="2"/>
      <c r="BNK207" s="1"/>
      <c r="BNL207" s="25"/>
      <c r="BNM207" s="5"/>
      <c r="BNN207" s="63"/>
      <c r="BNO207" s="2"/>
      <c r="BNP207" s="1"/>
      <c r="BNQ207" s="25"/>
      <c r="BNR207" s="5"/>
      <c r="BNS207" s="63"/>
      <c r="BNT207" s="2"/>
      <c r="BNU207" s="1"/>
      <c r="BNV207" s="25"/>
      <c r="BNW207" s="5"/>
      <c r="BNX207" s="63"/>
      <c r="BNY207" s="2"/>
      <c r="BNZ207" s="1"/>
      <c r="BOA207" s="25"/>
      <c r="BOB207" s="5"/>
      <c r="BOC207" s="63"/>
      <c r="BOD207" s="2"/>
      <c r="BOE207" s="1"/>
      <c r="BOF207" s="25"/>
      <c r="BOG207" s="5"/>
      <c r="BOH207" s="63"/>
      <c r="BOI207" s="2"/>
      <c r="BOJ207" s="1"/>
      <c r="BOK207" s="25"/>
      <c r="BOL207" s="5"/>
      <c r="BOM207" s="63"/>
      <c r="BON207" s="2"/>
      <c r="BOO207" s="1"/>
      <c r="BOP207" s="25"/>
      <c r="BOQ207" s="5"/>
      <c r="BOR207" s="63"/>
      <c r="BOS207" s="2"/>
      <c r="BOT207" s="1"/>
      <c r="BOU207" s="25"/>
      <c r="BOV207" s="5"/>
      <c r="BOW207" s="63"/>
      <c r="BOX207" s="2"/>
      <c r="BOY207" s="1"/>
      <c r="BOZ207" s="25"/>
      <c r="BPA207" s="5"/>
      <c r="BPB207" s="63"/>
      <c r="BPC207" s="2"/>
      <c r="BPD207" s="1"/>
      <c r="BPE207" s="25"/>
      <c r="BPF207" s="5"/>
      <c r="BPG207" s="63"/>
      <c r="BPH207" s="2"/>
      <c r="BPI207" s="1"/>
      <c r="BPJ207" s="25"/>
      <c r="BPK207" s="5"/>
      <c r="BPL207" s="63"/>
      <c r="BPM207" s="2"/>
      <c r="BPN207" s="1"/>
      <c r="BPO207" s="25"/>
      <c r="BPP207" s="5"/>
      <c r="BPQ207" s="63"/>
      <c r="BPR207" s="2"/>
      <c r="BPS207" s="1"/>
      <c r="BPT207" s="25"/>
      <c r="BPU207" s="5"/>
      <c r="BPV207" s="63"/>
      <c r="BPW207" s="2"/>
      <c r="BPX207" s="1"/>
      <c r="BPY207" s="25"/>
      <c r="BPZ207" s="5"/>
      <c r="BQA207" s="63"/>
      <c r="BQB207" s="2"/>
      <c r="BQC207" s="1"/>
      <c r="BQD207" s="25"/>
      <c r="BQE207" s="5"/>
      <c r="BQF207" s="63"/>
      <c r="BQG207" s="2"/>
      <c r="BQH207" s="1"/>
      <c r="BQI207" s="25"/>
      <c r="BQJ207" s="5"/>
      <c r="BQK207" s="63"/>
      <c r="BQL207" s="2"/>
      <c r="BQM207" s="1"/>
      <c r="BQN207" s="25"/>
      <c r="BQO207" s="5"/>
      <c r="BQP207" s="63"/>
      <c r="BQQ207" s="2"/>
      <c r="BQR207" s="1"/>
      <c r="BQS207" s="25"/>
      <c r="BQT207" s="5"/>
      <c r="BQU207" s="63"/>
      <c r="BQV207" s="2"/>
      <c r="BQW207" s="1"/>
      <c r="BQX207" s="25"/>
      <c r="BQY207" s="5"/>
      <c r="BQZ207" s="63"/>
      <c r="BRA207" s="2"/>
      <c r="BRB207" s="1"/>
      <c r="BRC207" s="25"/>
      <c r="BRD207" s="5"/>
      <c r="BRE207" s="63"/>
      <c r="BRF207" s="2"/>
      <c r="BRG207" s="1"/>
      <c r="BRH207" s="25"/>
      <c r="BRI207" s="5"/>
      <c r="BRJ207" s="63"/>
      <c r="BRK207" s="2"/>
      <c r="BRL207" s="1"/>
      <c r="BRM207" s="25"/>
      <c r="BRN207" s="5"/>
      <c r="BRO207" s="63"/>
      <c r="BRP207" s="2"/>
      <c r="BRQ207" s="1"/>
      <c r="BRR207" s="25"/>
      <c r="BRS207" s="5"/>
      <c r="BRT207" s="63"/>
      <c r="BRU207" s="2"/>
      <c r="BRV207" s="1"/>
      <c r="BRW207" s="25"/>
      <c r="BRX207" s="5"/>
      <c r="BRY207" s="63"/>
      <c r="BRZ207" s="2"/>
      <c r="BSA207" s="1"/>
      <c r="BSB207" s="25"/>
      <c r="BSC207" s="5"/>
      <c r="BSD207" s="63"/>
      <c r="BSE207" s="2"/>
      <c r="BSF207" s="1"/>
      <c r="BSG207" s="25"/>
      <c r="BSH207" s="5"/>
      <c r="BSI207" s="63"/>
      <c r="BSJ207" s="2"/>
      <c r="BSK207" s="1"/>
      <c r="BSL207" s="25"/>
      <c r="BSM207" s="5"/>
      <c r="BSN207" s="63"/>
      <c r="BSO207" s="2"/>
      <c r="BSP207" s="1"/>
      <c r="BSQ207" s="25"/>
      <c r="BSR207" s="5"/>
      <c r="BSS207" s="63"/>
      <c r="BST207" s="2"/>
      <c r="BSU207" s="1"/>
      <c r="BSV207" s="25"/>
      <c r="BSW207" s="5"/>
      <c r="BSX207" s="63"/>
      <c r="BSY207" s="2"/>
      <c r="BSZ207" s="1"/>
      <c r="BTA207" s="25"/>
      <c r="BTB207" s="5"/>
      <c r="BTC207" s="63"/>
      <c r="BTD207" s="2"/>
      <c r="BTE207" s="1"/>
      <c r="BTF207" s="25"/>
      <c r="BTG207" s="5"/>
      <c r="BTH207" s="63"/>
      <c r="BTI207" s="2"/>
      <c r="BTJ207" s="1"/>
      <c r="BTK207" s="25"/>
      <c r="BTL207" s="5"/>
      <c r="BTM207" s="63"/>
      <c r="BTN207" s="2"/>
      <c r="BTO207" s="1"/>
      <c r="BTP207" s="25"/>
      <c r="BTQ207" s="5"/>
      <c r="BTR207" s="63"/>
      <c r="BTS207" s="2"/>
      <c r="BTT207" s="1"/>
      <c r="BTU207" s="25"/>
      <c r="BTV207" s="5"/>
      <c r="BTW207" s="63"/>
      <c r="BTX207" s="2"/>
      <c r="BTY207" s="1"/>
      <c r="BTZ207" s="25"/>
      <c r="BUA207" s="5"/>
      <c r="BUB207" s="63"/>
      <c r="BUC207" s="2"/>
      <c r="BUD207" s="1"/>
      <c r="BUE207" s="25"/>
      <c r="BUF207" s="5"/>
      <c r="BUG207" s="63"/>
      <c r="BUH207" s="2"/>
      <c r="BUI207" s="1"/>
      <c r="BUJ207" s="25"/>
      <c r="BUK207" s="5"/>
      <c r="BUL207" s="63"/>
      <c r="BUM207" s="2"/>
      <c r="BUN207" s="1"/>
      <c r="BUO207" s="25"/>
      <c r="BUP207" s="5"/>
      <c r="BUQ207" s="63"/>
      <c r="BUR207" s="2"/>
      <c r="BUS207" s="1"/>
      <c r="BUT207" s="25"/>
      <c r="BUU207" s="5"/>
      <c r="BUV207" s="63"/>
      <c r="BUW207" s="2"/>
      <c r="BUX207" s="1"/>
      <c r="BUY207" s="25"/>
      <c r="BUZ207" s="5"/>
      <c r="BVA207" s="63"/>
      <c r="BVB207" s="2"/>
      <c r="BVC207" s="1"/>
      <c r="BVD207" s="25"/>
      <c r="BVE207" s="5"/>
      <c r="BVF207" s="63"/>
      <c r="BVG207" s="2"/>
      <c r="BVH207" s="1"/>
      <c r="BVI207" s="25"/>
      <c r="BVJ207" s="5"/>
      <c r="BVK207" s="63"/>
      <c r="BVL207" s="2"/>
      <c r="BVM207" s="1"/>
      <c r="BVN207" s="25"/>
      <c r="BVO207" s="5"/>
      <c r="BVP207" s="63"/>
      <c r="BVQ207" s="2"/>
      <c r="BVR207" s="1"/>
      <c r="BVS207" s="25"/>
      <c r="BVT207" s="5"/>
      <c r="BVU207" s="63"/>
      <c r="BVV207" s="2"/>
      <c r="BVW207" s="1"/>
      <c r="BVX207" s="25"/>
      <c r="BVY207" s="5"/>
      <c r="BVZ207" s="63"/>
      <c r="BWA207" s="2"/>
      <c r="BWB207" s="1"/>
      <c r="BWC207" s="25"/>
      <c r="BWD207" s="5"/>
      <c r="BWE207" s="63"/>
      <c r="BWF207" s="2"/>
      <c r="BWG207" s="1"/>
      <c r="BWH207" s="25"/>
      <c r="BWI207" s="5"/>
      <c r="BWJ207" s="63"/>
      <c r="BWK207" s="2"/>
      <c r="BWL207" s="1"/>
      <c r="BWM207" s="25"/>
      <c r="BWN207" s="5"/>
      <c r="BWO207" s="63"/>
      <c r="BWP207" s="2"/>
      <c r="BWQ207" s="1"/>
      <c r="BWR207" s="25"/>
      <c r="BWS207" s="5"/>
      <c r="BWT207" s="63"/>
      <c r="BWU207" s="2"/>
      <c r="BWV207" s="1"/>
      <c r="BWW207" s="25"/>
      <c r="BWX207" s="5"/>
      <c r="BWY207" s="63"/>
      <c r="BWZ207" s="2"/>
      <c r="BXA207" s="1"/>
      <c r="BXB207" s="25"/>
      <c r="BXC207" s="5"/>
      <c r="BXD207" s="63"/>
      <c r="BXE207" s="2"/>
      <c r="BXF207" s="1"/>
      <c r="BXG207" s="25"/>
      <c r="BXH207" s="5"/>
      <c r="BXI207" s="63"/>
      <c r="BXJ207" s="2"/>
      <c r="BXK207" s="1"/>
      <c r="BXL207" s="25"/>
      <c r="BXM207" s="5"/>
      <c r="BXN207" s="63"/>
      <c r="BXO207" s="2"/>
      <c r="BXP207" s="1"/>
      <c r="BXQ207" s="25"/>
      <c r="BXR207" s="5"/>
      <c r="BXS207" s="63"/>
      <c r="BXT207" s="2"/>
      <c r="BXU207" s="1"/>
      <c r="BXV207" s="25"/>
      <c r="BXW207" s="5"/>
      <c r="BXX207" s="63"/>
      <c r="BXY207" s="2"/>
      <c r="BXZ207" s="1"/>
      <c r="BYA207" s="25"/>
      <c r="BYB207" s="5"/>
      <c r="BYC207" s="63"/>
      <c r="BYD207" s="2"/>
      <c r="BYE207" s="1"/>
      <c r="BYF207" s="25"/>
      <c r="BYG207" s="5"/>
      <c r="BYH207" s="63"/>
      <c r="BYI207" s="2"/>
      <c r="BYJ207" s="1"/>
      <c r="BYK207" s="25"/>
      <c r="BYL207" s="5"/>
      <c r="BYM207" s="63"/>
      <c r="BYN207" s="2"/>
      <c r="BYO207" s="1"/>
      <c r="BYP207" s="25"/>
      <c r="BYQ207" s="5"/>
      <c r="BYR207" s="63"/>
      <c r="BYS207" s="2"/>
      <c r="BYT207" s="1"/>
      <c r="BYU207" s="25"/>
      <c r="BYV207" s="5"/>
      <c r="BYW207" s="63"/>
      <c r="BYX207" s="2"/>
      <c r="BYY207" s="1"/>
      <c r="BYZ207" s="25"/>
      <c r="BZA207" s="5"/>
      <c r="BZB207" s="63"/>
      <c r="BZC207" s="2"/>
      <c r="BZD207" s="1"/>
      <c r="BZE207" s="25"/>
      <c r="BZF207" s="5"/>
      <c r="BZG207" s="63"/>
      <c r="BZH207" s="2"/>
      <c r="BZI207" s="1"/>
      <c r="BZJ207" s="25"/>
      <c r="BZK207" s="5"/>
      <c r="BZL207" s="63"/>
      <c r="BZM207" s="2"/>
      <c r="BZN207" s="1"/>
      <c r="BZO207" s="25"/>
      <c r="BZP207" s="5"/>
      <c r="BZQ207" s="63"/>
      <c r="BZR207" s="2"/>
      <c r="BZS207" s="1"/>
      <c r="BZT207" s="25"/>
      <c r="BZU207" s="5"/>
      <c r="BZV207" s="63"/>
      <c r="BZW207" s="2"/>
      <c r="BZX207" s="1"/>
      <c r="BZY207" s="25"/>
      <c r="BZZ207" s="5"/>
      <c r="CAA207" s="63"/>
      <c r="CAB207" s="2"/>
      <c r="CAC207" s="1"/>
      <c r="CAD207" s="25"/>
      <c r="CAE207" s="5"/>
      <c r="CAF207" s="63"/>
      <c r="CAG207" s="2"/>
      <c r="CAH207" s="1"/>
      <c r="CAI207" s="25"/>
      <c r="CAJ207" s="5"/>
      <c r="CAK207" s="63"/>
      <c r="CAL207" s="2"/>
      <c r="CAM207" s="1"/>
      <c r="CAN207" s="25"/>
      <c r="CAO207" s="5"/>
      <c r="CAP207" s="63"/>
      <c r="CAQ207" s="2"/>
      <c r="CAR207" s="1"/>
      <c r="CAS207" s="25"/>
      <c r="CAT207" s="5"/>
      <c r="CAU207" s="63"/>
      <c r="CAV207" s="2"/>
      <c r="CAW207" s="1"/>
      <c r="CAX207" s="25"/>
      <c r="CAY207" s="5"/>
      <c r="CAZ207" s="63"/>
      <c r="CBA207" s="2"/>
      <c r="CBB207" s="1"/>
      <c r="CBC207" s="25"/>
      <c r="CBD207" s="5"/>
      <c r="CBE207" s="63"/>
      <c r="CBF207" s="2"/>
      <c r="CBG207" s="1"/>
      <c r="CBH207" s="25"/>
      <c r="CBI207" s="5"/>
      <c r="CBJ207" s="63"/>
      <c r="CBK207" s="2"/>
      <c r="CBL207" s="1"/>
      <c r="CBM207" s="25"/>
      <c r="CBN207" s="5"/>
      <c r="CBO207" s="63"/>
      <c r="CBP207" s="2"/>
      <c r="CBQ207" s="1"/>
      <c r="CBR207" s="25"/>
      <c r="CBS207" s="5"/>
      <c r="CBT207" s="63"/>
      <c r="CBU207" s="2"/>
      <c r="CBV207" s="1"/>
      <c r="CBW207" s="25"/>
      <c r="CBX207" s="5"/>
      <c r="CBY207" s="63"/>
      <c r="CBZ207" s="2"/>
      <c r="CCA207" s="1"/>
      <c r="CCB207" s="25"/>
      <c r="CCC207" s="5"/>
      <c r="CCD207" s="63"/>
      <c r="CCE207" s="2"/>
      <c r="CCF207" s="1"/>
      <c r="CCG207" s="25"/>
      <c r="CCH207" s="5"/>
      <c r="CCI207" s="63"/>
      <c r="CCJ207" s="2"/>
      <c r="CCK207" s="1"/>
      <c r="CCL207" s="25"/>
      <c r="CCM207" s="5"/>
      <c r="CCN207" s="63"/>
      <c r="CCO207" s="2"/>
      <c r="CCP207" s="1"/>
      <c r="CCQ207" s="25"/>
      <c r="CCR207" s="5"/>
      <c r="CCS207" s="63"/>
      <c r="CCT207" s="2"/>
      <c r="CCU207" s="1"/>
      <c r="CCV207" s="25"/>
      <c r="CCW207" s="5"/>
      <c r="CCX207" s="63"/>
      <c r="CCY207" s="2"/>
      <c r="CCZ207" s="1"/>
      <c r="CDA207" s="25"/>
      <c r="CDB207" s="5"/>
      <c r="CDC207" s="63"/>
      <c r="CDD207" s="2"/>
      <c r="CDE207" s="1"/>
      <c r="CDF207" s="25"/>
      <c r="CDG207" s="5"/>
      <c r="CDH207" s="63"/>
      <c r="CDI207" s="2"/>
      <c r="CDJ207" s="1"/>
      <c r="CDK207" s="25"/>
      <c r="CDL207" s="5"/>
      <c r="CDM207" s="63"/>
      <c r="CDN207" s="2"/>
      <c r="CDO207" s="1"/>
      <c r="CDP207" s="25"/>
      <c r="CDQ207" s="5"/>
      <c r="CDR207" s="63"/>
      <c r="CDS207" s="2"/>
      <c r="CDT207" s="1"/>
      <c r="CDU207" s="25"/>
      <c r="CDV207" s="5"/>
      <c r="CDW207" s="63"/>
      <c r="CDX207" s="2"/>
      <c r="CDY207" s="1"/>
      <c r="CDZ207" s="25"/>
      <c r="CEA207" s="5"/>
      <c r="CEB207" s="63"/>
      <c r="CEC207" s="2"/>
      <c r="CED207" s="1"/>
      <c r="CEE207" s="25"/>
      <c r="CEF207" s="5"/>
      <c r="CEG207" s="63"/>
      <c r="CEH207" s="2"/>
      <c r="CEI207" s="1"/>
      <c r="CEJ207" s="25"/>
      <c r="CEK207" s="5"/>
      <c r="CEL207" s="63"/>
      <c r="CEM207" s="2"/>
      <c r="CEN207" s="1"/>
      <c r="CEO207" s="25"/>
      <c r="CEP207" s="5"/>
      <c r="CEQ207" s="63"/>
      <c r="CER207" s="2"/>
      <c r="CES207" s="1"/>
      <c r="CET207" s="25"/>
      <c r="CEU207" s="5"/>
      <c r="CEV207" s="63"/>
      <c r="CEW207" s="2"/>
      <c r="CEX207" s="1"/>
      <c r="CEY207" s="25"/>
      <c r="CEZ207" s="5"/>
      <c r="CFA207" s="63"/>
      <c r="CFB207" s="2"/>
      <c r="CFC207" s="1"/>
      <c r="CFD207" s="25"/>
      <c r="CFE207" s="5"/>
      <c r="CFF207" s="63"/>
      <c r="CFG207" s="2"/>
      <c r="CFH207" s="1"/>
      <c r="CFI207" s="25"/>
      <c r="CFJ207" s="5"/>
      <c r="CFK207" s="63"/>
      <c r="CFL207" s="2"/>
      <c r="CFM207" s="1"/>
      <c r="CFN207" s="25"/>
      <c r="CFO207" s="5"/>
      <c r="CFP207" s="63"/>
      <c r="CFQ207" s="2"/>
      <c r="CFR207" s="1"/>
      <c r="CFS207" s="25"/>
      <c r="CFT207" s="5"/>
      <c r="CFU207" s="63"/>
      <c r="CFV207" s="2"/>
      <c r="CFW207" s="1"/>
      <c r="CFX207" s="25"/>
      <c r="CFY207" s="5"/>
      <c r="CFZ207" s="63"/>
      <c r="CGA207" s="2"/>
      <c r="CGB207" s="1"/>
      <c r="CGC207" s="25"/>
      <c r="CGD207" s="5"/>
      <c r="CGE207" s="63"/>
      <c r="CGF207" s="2"/>
      <c r="CGG207" s="1"/>
      <c r="CGH207" s="25"/>
      <c r="CGI207" s="5"/>
      <c r="CGJ207" s="63"/>
      <c r="CGK207" s="2"/>
      <c r="CGL207" s="1"/>
      <c r="CGM207" s="25"/>
      <c r="CGN207" s="5"/>
      <c r="CGO207" s="63"/>
      <c r="CGP207" s="2"/>
      <c r="CGQ207" s="1"/>
      <c r="CGR207" s="25"/>
      <c r="CGS207" s="5"/>
      <c r="CGT207" s="63"/>
      <c r="CGU207" s="2"/>
      <c r="CGV207" s="1"/>
      <c r="CGW207" s="25"/>
      <c r="CGX207" s="5"/>
      <c r="CGY207" s="63"/>
      <c r="CGZ207" s="2"/>
      <c r="CHA207" s="1"/>
      <c r="CHB207" s="25"/>
      <c r="CHC207" s="5"/>
      <c r="CHD207" s="63"/>
      <c r="CHE207" s="2"/>
      <c r="CHF207" s="1"/>
      <c r="CHG207" s="25"/>
      <c r="CHH207" s="5"/>
      <c r="CHI207" s="63"/>
      <c r="CHJ207" s="2"/>
      <c r="CHK207" s="1"/>
      <c r="CHL207" s="25"/>
      <c r="CHM207" s="5"/>
      <c r="CHN207" s="63"/>
      <c r="CHO207" s="2"/>
      <c r="CHP207" s="1"/>
      <c r="CHQ207" s="25"/>
      <c r="CHR207" s="5"/>
      <c r="CHS207" s="63"/>
      <c r="CHT207" s="2"/>
      <c r="CHU207" s="1"/>
      <c r="CHV207" s="25"/>
      <c r="CHW207" s="5"/>
      <c r="CHX207" s="63"/>
      <c r="CHY207" s="2"/>
      <c r="CHZ207" s="1"/>
      <c r="CIA207" s="25"/>
      <c r="CIB207" s="5"/>
      <c r="CIC207" s="63"/>
      <c r="CID207" s="2"/>
      <c r="CIE207" s="1"/>
      <c r="CIF207" s="25"/>
      <c r="CIG207" s="5"/>
      <c r="CIH207" s="63"/>
      <c r="CII207" s="2"/>
      <c r="CIJ207" s="1"/>
      <c r="CIK207" s="25"/>
      <c r="CIL207" s="5"/>
      <c r="CIM207" s="63"/>
      <c r="CIN207" s="2"/>
      <c r="CIO207" s="1"/>
      <c r="CIP207" s="25"/>
      <c r="CIQ207" s="5"/>
      <c r="CIR207" s="63"/>
      <c r="CIS207" s="2"/>
      <c r="CIT207" s="1"/>
      <c r="CIU207" s="25"/>
      <c r="CIV207" s="5"/>
      <c r="CIW207" s="63"/>
      <c r="CIX207" s="2"/>
      <c r="CIY207" s="1"/>
      <c r="CIZ207" s="25"/>
      <c r="CJA207" s="5"/>
      <c r="CJB207" s="63"/>
      <c r="CJC207" s="2"/>
      <c r="CJD207" s="1"/>
      <c r="CJE207" s="25"/>
      <c r="CJF207" s="5"/>
      <c r="CJG207" s="63"/>
      <c r="CJH207" s="2"/>
      <c r="CJI207" s="1"/>
      <c r="CJJ207" s="25"/>
      <c r="CJK207" s="5"/>
      <c r="CJL207" s="63"/>
      <c r="CJM207" s="2"/>
      <c r="CJN207" s="1"/>
      <c r="CJO207" s="25"/>
      <c r="CJP207" s="5"/>
      <c r="CJQ207" s="63"/>
      <c r="CJR207" s="2"/>
      <c r="CJS207" s="1"/>
      <c r="CJT207" s="25"/>
      <c r="CJU207" s="5"/>
      <c r="CJV207" s="63"/>
      <c r="CJW207" s="2"/>
      <c r="CJX207" s="1"/>
      <c r="CJY207" s="25"/>
      <c r="CJZ207" s="5"/>
      <c r="CKA207" s="63"/>
      <c r="CKB207" s="2"/>
      <c r="CKC207" s="1"/>
      <c r="CKD207" s="25"/>
      <c r="CKE207" s="5"/>
      <c r="CKF207" s="63"/>
      <c r="CKG207" s="2"/>
      <c r="CKH207" s="1"/>
      <c r="CKI207" s="25"/>
      <c r="CKJ207" s="5"/>
      <c r="CKK207" s="63"/>
      <c r="CKL207" s="2"/>
      <c r="CKM207" s="1"/>
      <c r="CKN207" s="25"/>
      <c r="CKO207" s="5"/>
      <c r="CKP207" s="63"/>
      <c r="CKQ207" s="2"/>
      <c r="CKR207" s="1"/>
      <c r="CKS207" s="25"/>
      <c r="CKT207" s="5"/>
      <c r="CKU207" s="63"/>
      <c r="CKV207" s="2"/>
      <c r="CKW207" s="1"/>
      <c r="CKX207" s="25"/>
      <c r="CKY207" s="5"/>
      <c r="CKZ207" s="63"/>
      <c r="CLA207" s="2"/>
      <c r="CLB207" s="1"/>
      <c r="CLC207" s="25"/>
      <c r="CLD207" s="5"/>
      <c r="CLE207" s="63"/>
      <c r="CLF207" s="2"/>
      <c r="CLG207" s="1"/>
      <c r="CLH207" s="25"/>
      <c r="CLI207" s="5"/>
      <c r="CLJ207" s="63"/>
      <c r="CLK207" s="2"/>
      <c r="CLL207" s="1"/>
      <c r="CLM207" s="25"/>
      <c r="CLN207" s="5"/>
      <c r="CLO207" s="63"/>
      <c r="CLP207" s="2"/>
      <c r="CLQ207" s="1"/>
      <c r="CLR207" s="25"/>
      <c r="CLS207" s="5"/>
      <c r="CLT207" s="63"/>
      <c r="CLU207" s="2"/>
      <c r="CLV207" s="1"/>
      <c r="CLW207" s="25"/>
      <c r="CLX207" s="5"/>
      <c r="CLY207" s="63"/>
      <c r="CLZ207" s="2"/>
      <c r="CMA207" s="1"/>
      <c r="CMB207" s="25"/>
      <c r="CMC207" s="5"/>
      <c r="CMD207" s="63"/>
      <c r="CME207" s="2"/>
      <c r="CMF207" s="1"/>
      <c r="CMG207" s="25"/>
      <c r="CMH207" s="5"/>
      <c r="CMI207" s="63"/>
      <c r="CMJ207" s="2"/>
      <c r="CMK207" s="1"/>
      <c r="CML207" s="25"/>
      <c r="CMM207" s="5"/>
      <c r="CMN207" s="63"/>
      <c r="CMO207" s="2"/>
      <c r="CMP207" s="1"/>
      <c r="CMQ207" s="25"/>
      <c r="CMR207" s="5"/>
      <c r="CMS207" s="63"/>
      <c r="CMT207" s="2"/>
      <c r="CMU207" s="1"/>
      <c r="CMV207" s="25"/>
      <c r="CMW207" s="5"/>
      <c r="CMX207" s="63"/>
      <c r="CMY207" s="2"/>
      <c r="CMZ207" s="1"/>
      <c r="CNA207" s="25"/>
      <c r="CNB207" s="5"/>
      <c r="CNC207" s="63"/>
      <c r="CND207" s="2"/>
      <c r="CNE207" s="1"/>
      <c r="CNF207" s="25"/>
      <c r="CNG207" s="5"/>
      <c r="CNH207" s="63"/>
      <c r="CNI207" s="2"/>
      <c r="CNJ207" s="1"/>
      <c r="CNK207" s="25"/>
      <c r="CNL207" s="5"/>
      <c r="CNM207" s="63"/>
      <c r="CNN207" s="2"/>
      <c r="CNO207" s="1"/>
      <c r="CNP207" s="25"/>
      <c r="CNQ207" s="5"/>
      <c r="CNR207" s="63"/>
      <c r="CNS207" s="2"/>
      <c r="CNT207" s="1"/>
      <c r="CNU207" s="25"/>
      <c r="CNV207" s="5"/>
      <c r="CNW207" s="63"/>
      <c r="CNX207" s="2"/>
      <c r="CNY207" s="1"/>
      <c r="CNZ207" s="25"/>
      <c r="COA207" s="5"/>
      <c r="COB207" s="63"/>
      <c r="COC207" s="2"/>
      <c r="COD207" s="1"/>
      <c r="COE207" s="25"/>
      <c r="COF207" s="5"/>
      <c r="COG207" s="63"/>
      <c r="COH207" s="2"/>
      <c r="COI207" s="1"/>
      <c r="COJ207" s="25"/>
      <c r="COK207" s="5"/>
      <c r="COL207" s="63"/>
      <c r="COM207" s="2"/>
      <c r="CON207" s="1"/>
      <c r="COO207" s="25"/>
      <c r="COP207" s="5"/>
      <c r="COQ207" s="63"/>
      <c r="COR207" s="2"/>
      <c r="COS207" s="1"/>
      <c r="COT207" s="25"/>
      <c r="COU207" s="5"/>
      <c r="COV207" s="63"/>
      <c r="COW207" s="2"/>
      <c r="COX207" s="1"/>
      <c r="COY207" s="25"/>
      <c r="COZ207" s="5"/>
      <c r="CPA207" s="63"/>
      <c r="CPB207" s="2"/>
      <c r="CPC207" s="1"/>
      <c r="CPD207" s="25"/>
      <c r="CPE207" s="5"/>
      <c r="CPF207" s="63"/>
      <c r="CPG207" s="2"/>
      <c r="CPH207" s="1"/>
      <c r="CPI207" s="25"/>
      <c r="CPJ207" s="5"/>
      <c r="CPK207" s="63"/>
      <c r="CPL207" s="2"/>
      <c r="CPM207" s="1"/>
      <c r="CPN207" s="25"/>
      <c r="CPO207" s="5"/>
      <c r="CPP207" s="63"/>
      <c r="CPQ207" s="2"/>
      <c r="CPR207" s="1"/>
      <c r="CPS207" s="25"/>
      <c r="CPT207" s="5"/>
      <c r="CPU207" s="63"/>
      <c r="CPV207" s="2"/>
      <c r="CPW207" s="1"/>
      <c r="CPX207" s="25"/>
      <c r="CPY207" s="5"/>
      <c r="CPZ207" s="63"/>
      <c r="CQA207" s="2"/>
      <c r="CQB207" s="1"/>
      <c r="CQC207" s="25"/>
      <c r="CQD207" s="5"/>
      <c r="CQE207" s="63"/>
      <c r="CQF207" s="2"/>
      <c r="CQG207" s="1"/>
      <c r="CQH207" s="25"/>
      <c r="CQI207" s="5"/>
      <c r="CQJ207" s="63"/>
      <c r="CQK207" s="2"/>
      <c r="CQL207" s="1"/>
      <c r="CQM207" s="25"/>
      <c r="CQN207" s="5"/>
      <c r="CQO207" s="63"/>
      <c r="CQP207" s="2"/>
      <c r="CQQ207" s="1"/>
      <c r="CQR207" s="25"/>
      <c r="CQS207" s="5"/>
      <c r="CQT207" s="63"/>
      <c r="CQU207" s="2"/>
      <c r="CQV207" s="1"/>
      <c r="CQW207" s="25"/>
      <c r="CQX207" s="5"/>
      <c r="CQY207" s="63"/>
      <c r="CQZ207" s="2"/>
      <c r="CRA207" s="1"/>
      <c r="CRB207" s="25"/>
      <c r="CRC207" s="5"/>
      <c r="CRD207" s="63"/>
      <c r="CRE207" s="2"/>
      <c r="CRF207" s="1"/>
      <c r="CRG207" s="25"/>
      <c r="CRH207" s="5"/>
      <c r="CRI207" s="63"/>
      <c r="CRJ207" s="2"/>
      <c r="CRK207" s="1"/>
      <c r="CRL207" s="25"/>
      <c r="CRM207" s="5"/>
      <c r="CRN207" s="63"/>
      <c r="CRO207" s="2"/>
      <c r="CRP207" s="1"/>
      <c r="CRQ207" s="25"/>
      <c r="CRR207" s="5"/>
      <c r="CRS207" s="63"/>
      <c r="CRT207" s="2"/>
      <c r="CRU207" s="1"/>
      <c r="CRV207" s="25"/>
      <c r="CRW207" s="5"/>
      <c r="CRX207" s="63"/>
      <c r="CRY207" s="2"/>
      <c r="CRZ207" s="1"/>
      <c r="CSA207" s="25"/>
      <c r="CSB207" s="5"/>
      <c r="CSC207" s="63"/>
      <c r="CSD207" s="2"/>
      <c r="CSE207" s="1"/>
      <c r="CSF207" s="25"/>
      <c r="CSG207" s="5"/>
      <c r="CSH207" s="63"/>
      <c r="CSI207" s="2"/>
      <c r="CSJ207" s="1"/>
      <c r="CSK207" s="25"/>
      <c r="CSL207" s="5"/>
      <c r="CSM207" s="63"/>
      <c r="CSN207" s="2"/>
      <c r="CSO207" s="1"/>
      <c r="CSP207" s="25"/>
      <c r="CSQ207" s="5"/>
      <c r="CSR207" s="63"/>
      <c r="CSS207" s="2"/>
      <c r="CST207" s="1"/>
      <c r="CSU207" s="25"/>
      <c r="CSV207" s="5"/>
      <c r="CSW207" s="63"/>
      <c r="CSX207" s="2"/>
      <c r="CSY207" s="1"/>
      <c r="CSZ207" s="25"/>
      <c r="CTA207" s="5"/>
      <c r="CTB207" s="63"/>
      <c r="CTC207" s="2"/>
      <c r="CTD207" s="1"/>
      <c r="CTE207" s="25"/>
      <c r="CTF207" s="5"/>
      <c r="CTG207" s="63"/>
      <c r="CTH207" s="2"/>
      <c r="CTI207" s="1"/>
      <c r="CTJ207" s="25"/>
      <c r="CTK207" s="5"/>
      <c r="CTL207" s="63"/>
      <c r="CTM207" s="2"/>
      <c r="CTN207" s="1"/>
      <c r="CTO207" s="25"/>
      <c r="CTP207" s="5"/>
      <c r="CTQ207" s="63"/>
      <c r="CTR207" s="2"/>
      <c r="CTS207" s="1"/>
      <c r="CTT207" s="25"/>
      <c r="CTU207" s="5"/>
      <c r="CTV207" s="63"/>
      <c r="CTW207" s="2"/>
      <c r="CTX207" s="1"/>
      <c r="CTY207" s="25"/>
      <c r="CTZ207" s="5"/>
      <c r="CUA207" s="63"/>
      <c r="CUB207" s="2"/>
      <c r="CUC207" s="1"/>
      <c r="CUD207" s="25"/>
      <c r="CUE207" s="5"/>
      <c r="CUF207" s="63"/>
      <c r="CUG207" s="2"/>
      <c r="CUH207" s="1"/>
      <c r="CUI207" s="25"/>
      <c r="CUJ207" s="5"/>
      <c r="CUK207" s="63"/>
      <c r="CUL207" s="2"/>
      <c r="CUM207" s="1"/>
      <c r="CUN207" s="25"/>
      <c r="CUO207" s="5"/>
      <c r="CUP207" s="63"/>
      <c r="CUQ207" s="2"/>
      <c r="CUR207" s="1"/>
      <c r="CUS207" s="25"/>
      <c r="CUT207" s="5"/>
      <c r="CUU207" s="63"/>
      <c r="CUV207" s="2"/>
      <c r="CUW207" s="1"/>
      <c r="CUX207" s="25"/>
      <c r="CUY207" s="5"/>
      <c r="CUZ207" s="63"/>
      <c r="CVA207" s="2"/>
      <c r="CVB207" s="1"/>
      <c r="CVC207" s="25"/>
      <c r="CVD207" s="5"/>
      <c r="CVE207" s="63"/>
      <c r="CVF207" s="2"/>
      <c r="CVG207" s="1"/>
      <c r="CVH207" s="25"/>
      <c r="CVI207" s="5"/>
      <c r="CVJ207" s="63"/>
      <c r="CVK207" s="2"/>
      <c r="CVL207" s="1"/>
      <c r="CVM207" s="25"/>
      <c r="CVN207" s="5"/>
      <c r="CVO207" s="63"/>
      <c r="CVP207" s="2"/>
      <c r="CVQ207" s="1"/>
      <c r="CVR207" s="25"/>
      <c r="CVS207" s="5"/>
      <c r="CVT207" s="63"/>
      <c r="CVU207" s="2"/>
      <c r="CVV207" s="1"/>
      <c r="CVW207" s="25"/>
      <c r="CVX207" s="5"/>
      <c r="CVY207" s="63"/>
      <c r="CVZ207" s="2"/>
      <c r="CWA207" s="1"/>
      <c r="CWB207" s="25"/>
      <c r="CWC207" s="5"/>
      <c r="CWD207" s="63"/>
      <c r="CWE207" s="2"/>
      <c r="CWF207" s="1"/>
      <c r="CWG207" s="25"/>
      <c r="CWH207" s="5"/>
      <c r="CWI207" s="63"/>
      <c r="CWJ207" s="2"/>
      <c r="CWK207" s="1"/>
      <c r="CWL207" s="25"/>
      <c r="CWM207" s="5"/>
      <c r="CWN207" s="63"/>
      <c r="CWO207" s="2"/>
      <c r="CWP207" s="1"/>
      <c r="CWQ207" s="25"/>
      <c r="CWR207" s="5"/>
      <c r="CWS207" s="63"/>
      <c r="CWT207" s="2"/>
      <c r="CWU207" s="1"/>
      <c r="CWV207" s="25"/>
      <c r="CWW207" s="5"/>
      <c r="CWX207" s="63"/>
      <c r="CWY207" s="2"/>
      <c r="CWZ207" s="1"/>
      <c r="CXA207" s="25"/>
      <c r="CXB207" s="5"/>
      <c r="CXC207" s="63"/>
      <c r="CXD207" s="2"/>
      <c r="CXE207" s="1"/>
      <c r="CXF207" s="25"/>
      <c r="CXG207" s="5"/>
      <c r="CXH207" s="63"/>
      <c r="CXI207" s="2"/>
      <c r="CXJ207" s="1"/>
      <c r="CXK207" s="25"/>
      <c r="CXL207" s="5"/>
      <c r="CXM207" s="63"/>
      <c r="CXN207" s="2"/>
      <c r="CXO207" s="1"/>
      <c r="CXP207" s="25"/>
      <c r="CXQ207" s="5"/>
      <c r="CXR207" s="63"/>
      <c r="CXS207" s="2"/>
      <c r="CXT207" s="1"/>
      <c r="CXU207" s="25"/>
      <c r="CXV207" s="5"/>
      <c r="CXW207" s="63"/>
      <c r="CXX207" s="2"/>
      <c r="CXY207" s="1"/>
      <c r="CXZ207" s="25"/>
      <c r="CYA207" s="5"/>
      <c r="CYB207" s="63"/>
      <c r="CYC207" s="2"/>
      <c r="CYD207" s="1"/>
      <c r="CYE207" s="25"/>
      <c r="CYF207" s="5"/>
      <c r="CYG207" s="63"/>
      <c r="CYH207" s="2"/>
      <c r="CYI207" s="1"/>
      <c r="CYJ207" s="25"/>
      <c r="CYK207" s="5"/>
      <c r="CYL207" s="63"/>
      <c r="CYM207" s="2"/>
      <c r="CYN207" s="1"/>
      <c r="CYO207" s="25"/>
      <c r="CYP207" s="5"/>
      <c r="CYQ207" s="63"/>
      <c r="CYR207" s="2"/>
      <c r="CYS207" s="1"/>
      <c r="CYT207" s="25"/>
      <c r="CYU207" s="5"/>
      <c r="CYV207" s="63"/>
      <c r="CYW207" s="2"/>
      <c r="CYX207" s="1"/>
      <c r="CYY207" s="25"/>
      <c r="CYZ207" s="5"/>
      <c r="CZA207" s="63"/>
      <c r="CZB207" s="2"/>
      <c r="CZC207" s="1"/>
      <c r="CZD207" s="25"/>
      <c r="CZE207" s="5"/>
      <c r="CZF207" s="63"/>
      <c r="CZG207" s="2"/>
      <c r="CZH207" s="1"/>
      <c r="CZI207" s="25"/>
      <c r="CZJ207" s="5"/>
      <c r="CZK207" s="63"/>
      <c r="CZL207" s="2"/>
      <c r="CZM207" s="1"/>
      <c r="CZN207" s="25"/>
      <c r="CZO207" s="5"/>
      <c r="CZP207" s="63"/>
      <c r="CZQ207" s="2"/>
      <c r="CZR207" s="1"/>
      <c r="CZS207" s="25"/>
      <c r="CZT207" s="5"/>
      <c r="CZU207" s="63"/>
      <c r="CZV207" s="2"/>
      <c r="CZW207" s="1"/>
      <c r="CZX207" s="25"/>
      <c r="CZY207" s="5"/>
      <c r="CZZ207" s="63"/>
      <c r="DAA207" s="2"/>
      <c r="DAB207" s="1"/>
      <c r="DAC207" s="25"/>
      <c r="DAD207" s="5"/>
      <c r="DAE207" s="63"/>
      <c r="DAF207" s="2"/>
      <c r="DAG207" s="1"/>
      <c r="DAH207" s="25"/>
      <c r="DAI207" s="5"/>
      <c r="DAJ207" s="63"/>
      <c r="DAK207" s="2"/>
      <c r="DAL207" s="1"/>
      <c r="DAM207" s="25"/>
      <c r="DAN207" s="5"/>
      <c r="DAO207" s="63"/>
      <c r="DAP207" s="2"/>
      <c r="DAQ207" s="1"/>
      <c r="DAR207" s="25"/>
      <c r="DAS207" s="5"/>
      <c r="DAT207" s="63"/>
      <c r="DAU207" s="2"/>
      <c r="DAV207" s="1"/>
      <c r="DAW207" s="25"/>
      <c r="DAX207" s="5"/>
      <c r="DAY207" s="63"/>
      <c r="DAZ207" s="2"/>
      <c r="DBA207" s="1"/>
      <c r="DBB207" s="25"/>
      <c r="DBC207" s="5"/>
      <c r="DBD207" s="63"/>
      <c r="DBE207" s="2"/>
      <c r="DBF207" s="1"/>
      <c r="DBG207" s="25"/>
      <c r="DBH207" s="5"/>
      <c r="DBI207" s="63"/>
      <c r="DBJ207" s="2"/>
      <c r="DBK207" s="1"/>
      <c r="DBL207" s="25"/>
      <c r="DBM207" s="5"/>
      <c r="DBN207" s="63"/>
      <c r="DBO207" s="2"/>
      <c r="DBP207" s="1"/>
      <c r="DBQ207" s="25"/>
      <c r="DBR207" s="5"/>
      <c r="DBS207" s="63"/>
      <c r="DBT207" s="2"/>
      <c r="DBU207" s="1"/>
      <c r="DBV207" s="25"/>
      <c r="DBW207" s="5"/>
      <c r="DBX207" s="63"/>
      <c r="DBY207" s="2"/>
      <c r="DBZ207" s="1"/>
      <c r="DCA207" s="25"/>
      <c r="DCB207" s="5"/>
      <c r="DCC207" s="63"/>
      <c r="DCD207" s="2"/>
      <c r="DCE207" s="1"/>
      <c r="DCF207" s="25"/>
      <c r="DCG207" s="5"/>
      <c r="DCH207" s="63"/>
      <c r="DCI207" s="2"/>
      <c r="DCJ207" s="1"/>
      <c r="DCK207" s="25"/>
      <c r="DCL207" s="5"/>
      <c r="DCM207" s="63"/>
      <c r="DCN207" s="2"/>
      <c r="DCO207" s="1"/>
      <c r="DCP207" s="25"/>
      <c r="DCQ207" s="5"/>
      <c r="DCR207" s="63"/>
      <c r="DCS207" s="2"/>
      <c r="DCT207" s="1"/>
      <c r="DCU207" s="25"/>
      <c r="DCV207" s="5"/>
      <c r="DCW207" s="63"/>
      <c r="DCX207" s="2"/>
      <c r="DCY207" s="1"/>
      <c r="DCZ207" s="25"/>
      <c r="DDA207" s="5"/>
      <c r="DDB207" s="63"/>
      <c r="DDC207" s="2"/>
      <c r="DDD207" s="1"/>
      <c r="DDE207" s="25"/>
      <c r="DDF207" s="5"/>
      <c r="DDG207" s="63"/>
      <c r="DDH207" s="2"/>
      <c r="DDI207" s="1"/>
      <c r="DDJ207" s="25"/>
      <c r="DDK207" s="5"/>
      <c r="DDL207" s="63"/>
      <c r="DDM207" s="2"/>
      <c r="DDN207" s="1"/>
      <c r="DDO207" s="25"/>
      <c r="DDP207" s="5"/>
      <c r="DDQ207" s="63"/>
      <c r="DDR207" s="2"/>
      <c r="DDS207" s="1"/>
      <c r="DDT207" s="25"/>
      <c r="DDU207" s="5"/>
      <c r="DDV207" s="63"/>
      <c r="DDW207" s="2"/>
      <c r="DDX207" s="1"/>
      <c r="DDY207" s="25"/>
      <c r="DDZ207" s="5"/>
      <c r="DEA207" s="63"/>
      <c r="DEB207" s="2"/>
      <c r="DEC207" s="1"/>
      <c r="DED207" s="25"/>
      <c r="DEE207" s="5"/>
      <c r="DEF207" s="63"/>
      <c r="DEG207" s="2"/>
      <c r="DEH207" s="1"/>
      <c r="DEI207" s="25"/>
      <c r="DEJ207" s="5"/>
      <c r="DEK207" s="63"/>
      <c r="DEL207" s="2"/>
      <c r="DEM207" s="1"/>
      <c r="DEN207" s="25"/>
      <c r="DEO207" s="5"/>
      <c r="DEP207" s="63"/>
      <c r="DEQ207" s="2"/>
      <c r="DER207" s="1"/>
      <c r="DES207" s="25"/>
      <c r="DET207" s="5"/>
      <c r="DEU207" s="63"/>
      <c r="DEV207" s="2"/>
      <c r="DEW207" s="1"/>
      <c r="DEX207" s="25"/>
      <c r="DEY207" s="5"/>
      <c r="DEZ207" s="63"/>
      <c r="DFA207" s="2"/>
      <c r="DFB207" s="1"/>
      <c r="DFC207" s="25"/>
      <c r="DFD207" s="5"/>
      <c r="DFE207" s="63"/>
      <c r="DFF207" s="2"/>
      <c r="DFG207" s="1"/>
      <c r="DFH207" s="25"/>
      <c r="DFI207" s="5"/>
      <c r="DFJ207" s="63"/>
      <c r="DFK207" s="2"/>
      <c r="DFL207" s="1"/>
      <c r="DFM207" s="25"/>
      <c r="DFN207" s="5"/>
      <c r="DFO207" s="63"/>
      <c r="DFP207" s="2"/>
      <c r="DFQ207" s="1"/>
      <c r="DFR207" s="25"/>
      <c r="DFS207" s="5"/>
      <c r="DFT207" s="63"/>
      <c r="DFU207" s="2"/>
      <c r="DFV207" s="1"/>
      <c r="DFW207" s="25"/>
      <c r="DFX207" s="5"/>
      <c r="DFY207" s="63"/>
      <c r="DFZ207" s="2"/>
      <c r="DGA207" s="1"/>
      <c r="DGB207" s="25"/>
      <c r="DGC207" s="5"/>
      <c r="DGD207" s="63"/>
      <c r="DGE207" s="2"/>
      <c r="DGF207" s="1"/>
      <c r="DGG207" s="25"/>
      <c r="DGH207" s="5"/>
      <c r="DGI207" s="63"/>
      <c r="DGJ207" s="2"/>
      <c r="DGK207" s="1"/>
      <c r="DGL207" s="25"/>
      <c r="DGM207" s="5"/>
      <c r="DGN207" s="63"/>
      <c r="DGO207" s="2"/>
      <c r="DGP207" s="1"/>
      <c r="DGQ207" s="25"/>
      <c r="DGR207" s="5"/>
      <c r="DGS207" s="63"/>
      <c r="DGT207" s="2"/>
      <c r="DGU207" s="1"/>
      <c r="DGV207" s="25"/>
      <c r="DGW207" s="5"/>
      <c r="DGX207" s="63"/>
      <c r="DGY207" s="2"/>
      <c r="DGZ207" s="1"/>
      <c r="DHA207" s="25"/>
      <c r="DHB207" s="5"/>
      <c r="DHC207" s="63"/>
      <c r="DHD207" s="2"/>
      <c r="DHE207" s="1"/>
      <c r="DHF207" s="25"/>
      <c r="DHG207" s="5"/>
      <c r="DHH207" s="63"/>
      <c r="DHI207" s="2"/>
      <c r="DHJ207" s="1"/>
      <c r="DHK207" s="25"/>
      <c r="DHL207" s="5"/>
      <c r="DHM207" s="63"/>
      <c r="DHN207" s="2"/>
      <c r="DHO207" s="1"/>
      <c r="DHP207" s="25"/>
      <c r="DHQ207" s="5"/>
      <c r="DHR207" s="63"/>
      <c r="DHS207" s="2"/>
      <c r="DHT207" s="1"/>
      <c r="DHU207" s="25"/>
      <c r="DHV207" s="5"/>
      <c r="DHW207" s="63"/>
      <c r="DHX207" s="2"/>
      <c r="DHY207" s="1"/>
      <c r="DHZ207" s="25"/>
      <c r="DIA207" s="5"/>
      <c r="DIB207" s="63"/>
      <c r="DIC207" s="2"/>
      <c r="DID207" s="1"/>
      <c r="DIE207" s="25"/>
      <c r="DIF207" s="5"/>
      <c r="DIG207" s="63"/>
      <c r="DIH207" s="2"/>
      <c r="DII207" s="1"/>
      <c r="DIJ207" s="25"/>
      <c r="DIK207" s="5"/>
      <c r="DIL207" s="63"/>
      <c r="DIM207" s="2"/>
      <c r="DIN207" s="1"/>
      <c r="DIO207" s="25"/>
      <c r="DIP207" s="5"/>
      <c r="DIQ207" s="63"/>
      <c r="DIR207" s="2"/>
      <c r="DIS207" s="1"/>
      <c r="DIT207" s="25"/>
      <c r="DIU207" s="5"/>
      <c r="DIV207" s="63"/>
      <c r="DIW207" s="2"/>
      <c r="DIX207" s="1"/>
      <c r="DIY207" s="25"/>
      <c r="DIZ207" s="5"/>
      <c r="DJA207" s="63"/>
      <c r="DJB207" s="2"/>
      <c r="DJC207" s="1"/>
      <c r="DJD207" s="25"/>
      <c r="DJE207" s="5"/>
      <c r="DJF207" s="63"/>
      <c r="DJG207" s="2"/>
      <c r="DJH207" s="1"/>
      <c r="DJI207" s="25"/>
      <c r="DJJ207" s="5"/>
      <c r="DJK207" s="63"/>
      <c r="DJL207" s="2"/>
      <c r="DJM207" s="1"/>
      <c r="DJN207" s="25"/>
      <c r="DJO207" s="5"/>
      <c r="DJP207" s="63"/>
      <c r="DJQ207" s="2"/>
      <c r="DJR207" s="1"/>
      <c r="DJS207" s="25"/>
      <c r="DJT207" s="5"/>
      <c r="DJU207" s="63"/>
      <c r="DJV207" s="2"/>
      <c r="DJW207" s="1"/>
      <c r="DJX207" s="25"/>
      <c r="DJY207" s="5"/>
      <c r="DJZ207" s="63"/>
      <c r="DKA207" s="2"/>
      <c r="DKB207" s="1"/>
      <c r="DKC207" s="25"/>
      <c r="DKD207" s="5"/>
      <c r="DKE207" s="63"/>
      <c r="DKF207" s="2"/>
      <c r="DKG207" s="1"/>
      <c r="DKH207" s="25"/>
      <c r="DKI207" s="5"/>
      <c r="DKJ207" s="63"/>
      <c r="DKK207" s="2"/>
      <c r="DKL207" s="1"/>
      <c r="DKM207" s="25"/>
      <c r="DKN207" s="5"/>
      <c r="DKO207" s="63"/>
      <c r="DKP207" s="2"/>
      <c r="DKQ207" s="1"/>
      <c r="DKR207" s="25"/>
      <c r="DKS207" s="5"/>
      <c r="DKT207" s="63"/>
      <c r="DKU207" s="2"/>
      <c r="DKV207" s="1"/>
      <c r="DKW207" s="25"/>
      <c r="DKX207" s="5"/>
      <c r="DKY207" s="63"/>
      <c r="DKZ207" s="2"/>
      <c r="DLA207" s="1"/>
      <c r="DLB207" s="25"/>
      <c r="DLC207" s="5"/>
      <c r="DLD207" s="63"/>
      <c r="DLE207" s="2"/>
      <c r="DLF207" s="1"/>
      <c r="DLG207" s="25"/>
      <c r="DLH207" s="5"/>
      <c r="DLI207" s="63"/>
      <c r="DLJ207" s="2"/>
      <c r="DLK207" s="1"/>
      <c r="DLL207" s="25"/>
      <c r="DLM207" s="5"/>
      <c r="DLN207" s="63"/>
      <c r="DLO207" s="2"/>
      <c r="DLP207" s="1"/>
      <c r="DLQ207" s="25"/>
      <c r="DLR207" s="5"/>
      <c r="DLS207" s="63"/>
      <c r="DLT207" s="2"/>
      <c r="DLU207" s="1"/>
      <c r="DLV207" s="25"/>
      <c r="DLW207" s="5"/>
      <c r="DLX207" s="63"/>
      <c r="DLY207" s="2"/>
      <c r="DLZ207" s="1"/>
      <c r="DMA207" s="25"/>
      <c r="DMB207" s="5"/>
      <c r="DMC207" s="63"/>
      <c r="DMD207" s="2"/>
      <c r="DME207" s="1"/>
      <c r="DMF207" s="25"/>
      <c r="DMG207" s="5"/>
      <c r="DMH207" s="63"/>
      <c r="DMI207" s="2"/>
      <c r="DMJ207" s="1"/>
      <c r="DMK207" s="25"/>
      <c r="DML207" s="5"/>
      <c r="DMM207" s="63"/>
      <c r="DMN207" s="2"/>
      <c r="DMO207" s="1"/>
      <c r="DMP207" s="25"/>
      <c r="DMQ207" s="5"/>
      <c r="DMR207" s="63"/>
      <c r="DMS207" s="2"/>
      <c r="DMT207" s="1"/>
      <c r="DMU207" s="25"/>
      <c r="DMV207" s="5"/>
      <c r="DMW207" s="63"/>
      <c r="DMX207" s="2"/>
      <c r="DMY207" s="1"/>
      <c r="DMZ207" s="25"/>
      <c r="DNA207" s="5"/>
      <c r="DNB207" s="63"/>
      <c r="DNC207" s="2"/>
      <c r="DND207" s="1"/>
      <c r="DNE207" s="25"/>
      <c r="DNF207" s="5"/>
      <c r="DNG207" s="63"/>
      <c r="DNH207" s="2"/>
      <c r="DNI207" s="1"/>
      <c r="DNJ207" s="25"/>
      <c r="DNK207" s="5"/>
      <c r="DNL207" s="63"/>
      <c r="DNM207" s="2"/>
      <c r="DNN207" s="1"/>
      <c r="DNO207" s="25"/>
      <c r="DNP207" s="5"/>
      <c r="DNQ207" s="63"/>
      <c r="DNR207" s="2"/>
      <c r="DNS207" s="1"/>
      <c r="DNT207" s="25"/>
      <c r="DNU207" s="5"/>
      <c r="DNV207" s="63"/>
      <c r="DNW207" s="2"/>
      <c r="DNX207" s="1"/>
      <c r="DNY207" s="25"/>
      <c r="DNZ207" s="5"/>
      <c r="DOA207" s="63"/>
      <c r="DOB207" s="2"/>
      <c r="DOC207" s="1"/>
      <c r="DOD207" s="25"/>
      <c r="DOE207" s="5"/>
      <c r="DOF207" s="63"/>
      <c r="DOG207" s="2"/>
      <c r="DOH207" s="1"/>
      <c r="DOI207" s="25"/>
      <c r="DOJ207" s="5"/>
      <c r="DOK207" s="63"/>
      <c r="DOL207" s="2"/>
      <c r="DOM207" s="1"/>
      <c r="DON207" s="25"/>
      <c r="DOO207" s="5"/>
      <c r="DOP207" s="63"/>
      <c r="DOQ207" s="2"/>
      <c r="DOR207" s="1"/>
      <c r="DOS207" s="25"/>
      <c r="DOT207" s="5"/>
      <c r="DOU207" s="63"/>
      <c r="DOV207" s="2"/>
      <c r="DOW207" s="1"/>
      <c r="DOX207" s="25"/>
      <c r="DOY207" s="5"/>
      <c r="DOZ207" s="63"/>
      <c r="DPA207" s="2"/>
      <c r="DPB207" s="1"/>
      <c r="DPC207" s="25"/>
      <c r="DPD207" s="5"/>
      <c r="DPE207" s="63"/>
      <c r="DPF207" s="2"/>
      <c r="DPG207" s="1"/>
      <c r="DPH207" s="25"/>
      <c r="DPI207" s="5"/>
      <c r="DPJ207" s="63"/>
      <c r="DPK207" s="2"/>
      <c r="DPL207" s="1"/>
      <c r="DPM207" s="25"/>
      <c r="DPN207" s="5"/>
      <c r="DPO207" s="63"/>
      <c r="DPP207" s="2"/>
      <c r="DPQ207" s="1"/>
      <c r="DPR207" s="25"/>
      <c r="DPS207" s="5"/>
      <c r="DPT207" s="63"/>
      <c r="DPU207" s="2"/>
      <c r="DPV207" s="1"/>
      <c r="DPW207" s="25"/>
      <c r="DPX207" s="5"/>
      <c r="DPY207" s="63"/>
      <c r="DPZ207" s="2"/>
      <c r="DQA207" s="1"/>
      <c r="DQB207" s="25"/>
      <c r="DQC207" s="5"/>
      <c r="DQD207" s="63"/>
      <c r="DQE207" s="2"/>
      <c r="DQF207" s="1"/>
      <c r="DQG207" s="25"/>
      <c r="DQH207" s="5"/>
      <c r="DQI207" s="63"/>
      <c r="DQJ207" s="2"/>
      <c r="DQK207" s="1"/>
      <c r="DQL207" s="25"/>
      <c r="DQM207" s="5"/>
      <c r="DQN207" s="63"/>
      <c r="DQO207" s="2"/>
      <c r="DQP207" s="1"/>
      <c r="DQQ207" s="25"/>
      <c r="DQR207" s="5"/>
      <c r="DQS207" s="63"/>
      <c r="DQT207" s="2"/>
      <c r="DQU207" s="1"/>
      <c r="DQV207" s="25"/>
      <c r="DQW207" s="5"/>
      <c r="DQX207" s="63"/>
      <c r="DQY207" s="2"/>
      <c r="DQZ207" s="1"/>
      <c r="DRA207" s="25"/>
      <c r="DRB207" s="5"/>
      <c r="DRC207" s="63"/>
      <c r="DRD207" s="2"/>
      <c r="DRE207" s="1"/>
      <c r="DRF207" s="25"/>
      <c r="DRG207" s="5"/>
      <c r="DRH207" s="63"/>
      <c r="DRI207" s="2"/>
      <c r="DRJ207" s="1"/>
      <c r="DRK207" s="25"/>
      <c r="DRL207" s="5"/>
      <c r="DRM207" s="63"/>
      <c r="DRN207" s="2"/>
      <c r="DRO207" s="1"/>
      <c r="DRP207" s="25"/>
      <c r="DRQ207" s="5"/>
      <c r="DRR207" s="63"/>
      <c r="DRS207" s="2"/>
      <c r="DRT207" s="1"/>
      <c r="DRU207" s="25"/>
      <c r="DRV207" s="5"/>
      <c r="DRW207" s="63"/>
      <c r="DRX207" s="2"/>
      <c r="DRY207" s="1"/>
      <c r="DRZ207" s="25"/>
      <c r="DSA207" s="5"/>
      <c r="DSB207" s="63"/>
      <c r="DSC207" s="2"/>
      <c r="DSD207" s="1"/>
      <c r="DSE207" s="25"/>
      <c r="DSF207" s="5"/>
      <c r="DSG207" s="63"/>
      <c r="DSH207" s="2"/>
      <c r="DSI207" s="1"/>
      <c r="DSJ207" s="25"/>
      <c r="DSK207" s="5"/>
      <c r="DSL207" s="63"/>
      <c r="DSM207" s="2"/>
      <c r="DSN207" s="1"/>
      <c r="DSO207" s="25"/>
      <c r="DSP207" s="5"/>
      <c r="DSQ207" s="63"/>
      <c r="DSR207" s="2"/>
      <c r="DSS207" s="1"/>
      <c r="DST207" s="25"/>
      <c r="DSU207" s="5"/>
      <c r="DSV207" s="63"/>
      <c r="DSW207" s="2"/>
      <c r="DSX207" s="1"/>
      <c r="DSY207" s="25"/>
      <c r="DSZ207" s="5"/>
      <c r="DTA207" s="63"/>
      <c r="DTB207" s="2"/>
      <c r="DTC207" s="1"/>
      <c r="DTD207" s="25"/>
      <c r="DTE207" s="5"/>
      <c r="DTF207" s="63"/>
      <c r="DTG207" s="2"/>
      <c r="DTH207" s="1"/>
      <c r="DTI207" s="25"/>
      <c r="DTJ207" s="5"/>
      <c r="DTK207" s="63"/>
      <c r="DTL207" s="2"/>
      <c r="DTM207" s="1"/>
      <c r="DTN207" s="25"/>
      <c r="DTO207" s="5"/>
      <c r="DTP207" s="63"/>
      <c r="DTQ207" s="2"/>
      <c r="DTR207" s="1"/>
      <c r="DTS207" s="25"/>
      <c r="DTT207" s="5"/>
      <c r="DTU207" s="63"/>
      <c r="DTV207" s="2"/>
      <c r="DTW207" s="1"/>
      <c r="DTX207" s="25"/>
      <c r="DTY207" s="5"/>
      <c r="DTZ207" s="63"/>
      <c r="DUA207" s="2"/>
      <c r="DUB207" s="1"/>
      <c r="DUC207" s="25"/>
      <c r="DUD207" s="5"/>
      <c r="DUE207" s="63"/>
      <c r="DUF207" s="2"/>
      <c r="DUG207" s="1"/>
      <c r="DUH207" s="25"/>
      <c r="DUI207" s="5"/>
      <c r="DUJ207" s="63"/>
      <c r="DUK207" s="2"/>
      <c r="DUL207" s="1"/>
      <c r="DUM207" s="25"/>
      <c r="DUN207" s="5"/>
      <c r="DUO207" s="63"/>
      <c r="DUP207" s="2"/>
      <c r="DUQ207" s="1"/>
      <c r="DUR207" s="25"/>
      <c r="DUS207" s="5"/>
      <c r="DUT207" s="63"/>
      <c r="DUU207" s="2"/>
      <c r="DUV207" s="1"/>
      <c r="DUW207" s="25"/>
      <c r="DUX207" s="5"/>
      <c r="DUY207" s="63"/>
      <c r="DUZ207" s="2"/>
      <c r="DVA207" s="1"/>
      <c r="DVB207" s="25"/>
      <c r="DVC207" s="5"/>
      <c r="DVD207" s="63"/>
      <c r="DVE207" s="2"/>
      <c r="DVF207" s="1"/>
      <c r="DVG207" s="25"/>
      <c r="DVH207" s="5"/>
      <c r="DVI207" s="63"/>
      <c r="DVJ207" s="2"/>
      <c r="DVK207" s="1"/>
      <c r="DVL207" s="25"/>
      <c r="DVM207" s="5"/>
      <c r="DVN207" s="63"/>
      <c r="DVO207" s="2"/>
      <c r="DVP207" s="1"/>
      <c r="DVQ207" s="25"/>
      <c r="DVR207" s="5"/>
      <c r="DVS207" s="63"/>
      <c r="DVT207" s="2"/>
      <c r="DVU207" s="1"/>
      <c r="DVV207" s="25"/>
      <c r="DVW207" s="5"/>
      <c r="DVX207" s="63"/>
      <c r="DVY207" s="2"/>
      <c r="DVZ207" s="1"/>
      <c r="DWA207" s="25"/>
      <c r="DWB207" s="5"/>
      <c r="DWC207" s="63"/>
      <c r="DWD207" s="2"/>
      <c r="DWE207" s="1"/>
      <c r="DWF207" s="25"/>
      <c r="DWG207" s="5"/>
      <c r="DWH207" s="63"/>
      <c r="DWI207" s="2"/>
      <c r="DWJ207" s="1"/>
      <c r="DWK207" s="25"/>
      <c r="DWL207" s="5"/>
      <c r="DWM207" s="63"/>
      <c r="DWN207" s="2"/>
      <c r="DWO207" s="1"/>
      <c r="DWP207" s="25"/>
      <c r="DWQ207" s="5"/>
      <c r="DWR207" s="63"/>
      <c r="DWS207" s="2"/>
      <c r="DWT207" s="1"/>
      <c r="DWU207" s="25"/>
      <c r="DWV207" s="5"/>
      <c r="DWW207" s="63"/>
      <c r="DWX207" s="2"/>
      <c r="DWY207" s="1"/>
      <c r="DWZ207" s="25"/>
      <c r="DXA207" s="5"/>
      <c r="DXB207" s="63"/>
      <c r="DXC207" s="2"/>
      <c r="DXD207" s="1"/>
      <c r="DXE207" s="25"/>
      <c r="DXF207" s="5"/>
      <c r="DXG207" s="63"/>
      <c r="DXH207" s="2"/>
      <c r="DXI207" s="1"/>
      <c r="DXJ207" s="25"/>
      <c r="DXK207" s="5"/>
      <c r="DXL207" s="63"/>
      <c r="DXM207" s="2"/>
      <c r="DXN207" s="1"/>
      <c r="DXO207" s="25"/>
      <c r="DXP207" s="5"/>
      <c r="DXQ207" s="63"/>
      <c r="DXR207" s="2"/>
      <c r="DXS207" s="1"/>
      <c r="DXT207" s="25"/>
      <c r="DXU207" s="5"/>
      <c r="DXV207" s="63"/>
      <c r="DXW207" s="2"/>
      <c r="DXX207" s="1"/>
      <c r="DXY207" s="25"/>
      <c r="DXZ207" s="5"/>
      <c r="DYA207" s="63"/>
      <c r="DYB207" s="2"/>
      <c r="DYC207" s="1"/>
      <c r="DYD207" s="25"/>
      <c r="DYE207" s="5"/>
      <c r="DYF207" s="63"/>
      <c r="DYG207" s="2"/>
      <c r="DYH207" s="1"/>
      <c r="DYI207" s="25"/>
      <c r="DYJ207" s="5"/>
      <c r="DYK207" s="63"/>
      <c r="DYL207" s="2"/>
      <c r="DYM207" s="1"/>
      <c r="DYN207" s="25"/>
      <c r="DYO207" s="5"/>
      <c r="DYP207" s="63"/>
      <c r="DYQ207" s="2"/>
      <c r="DYR207" s="1"/>
      <c r="DYS207" s="25"/>
      <c r="DYT207" s="5"/>
      <c r="DYU207" s="63"/>
      <c r="DYV207" s="2"/>
      <c r="DYW207" s="1"/>
      <c r="DYX207" s="25"/>
      <c r="DYY207" s="5"/>
      <c r="DYZ207" s="63"/>
      <c r="DZA207" s="2"/>
      <c r="DZB207" s="1"/>
      <c r="DZC207" s="25"/>
      <c r="DZD207" s="5"/>
      <c r="DZE207" s="63"/>
      <c r="DZF207" s="2"/>
      <c r="DZG207" s="1"/>
      <c r="DZH207" s="25"/>
      <c r="DZI207" s="5"/>
      <c r="DZJ207" s="63"/>
      <c r="DZK207" s="2"/>
      <c r="DZL207" s="1"/>
      <c r="DZM207" s="25"/>
      <c r="DZN207" s="5"/>
      <c r="DZO207" s="63"/>
      <c r="DZP207" s="2"/>
      <c r="DZQ207" s="1"/>
      <c r="DZR207" s="25"/>
      <c r="DZS207" s="5"/>
      <c r="DZT207" s="63"/>
      <c r="DZU207" s="2"/>
      <c r="DZV207" s="1"/>
      <c r="DZW207" s="25"/>
      <c r="DZX207" s="5"/>
      <c r="DZY207" s="63"/>
      <c r="DZZ207" s="2"/>
      <c r="EAA207" s="1"/>
      <c r="EAB207" s="25"/>
      <c r="EAC207" s="5"/>
      <c r="EAD207" s="63"/>
      <c r="EAE207" s="2"/>
      <c r="EAF207" s="1"/>
      <c r="EAG207" s="25"/>
      <c r="EAH207" s="5"/>
      <c r="EAI207" s="63"/>
      <c r="EAJ207" s="2"/>
      <c r="EAK207" s="1"/>
      <c r="EAL207" s="25"/>
      <c r="EAM207" s="5"/>
      <c r="EAN207" s="63"/>
      <c r="EAO207" s="2"/>
      <c r="EAP207" s="1"/>
      <c r="EAQ207" s="25"/>
      <c r="EAR207" s="5"/>
      <c r="EAS207" s="63"/>
      <c r="EAT207" s="2"/>
      <c r="EAU207" s="1"/>
      <c r="EAV207" s="25"/>
      <c r="EAW207" s="5"/>
      <c r="EAX207" s="63"/>
      <c r="EAY207" s="2"/>
      <c r="EAZ207" s="1"/>
      <c r="EBA207" s="25"/>
      <c r="EBB207" s="5"/>
      <c r="EBC207" s="63"/>
      <c r="EBD207" s="2"/>
      <c r="EBE207" s="1"/>
      <c r="EBF207" s="25"/>
      <c r="EBG207" s="5"/>
      <c r="EBH207" s="63"/>
      <c r="EBI207" s="2"/>
      <c r="EBJ207" s="1"/>
      <c r="EBK207" s="25"/>
      <c r="EBL207" s="5"/>
      <c r="EBM207" s="63"/>
      <c r="EBN207" s="2"/>
      <c r="EBO207" s="1"/>
      <c r="EBP207" s="25"/>
      <c r="EBQ207" s="5"/>
      <c r="EBR207" s="63"/>
      <c r="EBS207" s="2"/>
      <c r="EBT207" s="1"/>
      <c r="EBU207" s="25"/>
      <c r="EBV207" s="5"/>
      <c r="EBW207" s="63"/>
      <c r="EBX207" s="2"/>
      <c r="EBY207" s="1"/>
      <c r="EBZ207" s="25"/>
      <c r="ECA207" s="5"/>
      <c r="ECB207" s="63"/>
      <c r="ECC207" s="2"/>
      <c r="ECD207" s="1"/>
      <c r="ECE207" s="25"/>
      <c r="ECF207" s="5"/>
      <c r="ECG207" s="63"/>
      <c r="ECH207" s="2"/>
      <c r="ECI207" s="1"/>
      <c r="ECJ207" s="25"/>
      <c r="ECK207" s="5"/>
      <c r="ECL207" s="63"/>
      <c r="ECM207" s="2"/>
      <c r="ECN207" s="1"/>
      <c r="ECO207" s="25"/>
      <c r="ECP207" s="5"/>
      <c r="ECQ207" s="63"/>
      <c r="ECR207" s="2"/>
      <c r="ECS207" s="1"/>
      <c r="ECT207" s="25"/>
      <c r="ECU207" s="5"/>
      <c r="ECV207" s="63"/>
      <c r="ECW207" s="2"/>
      <c r="ECX207" s="1"/>
      <c r="ECY207" s="25"/>
      <c r="ECZ207" s="5"/>
      <c r="EDA207" s="63"/>
      <c r="EDB207" s="2"/>
      <c r="EDC207" s="1"/>
      <c r="EDD207" s="25"/>
      <c r="EDE207" s="5"/>
      <c r="EDF207" s="63"/>
      <c r="EDG207" s="2"/>
      <c r="EDH207" s="1"/>
      <c r="EDI207" s="25"/>
      <c r="EDJ207" s="5"/>
      <c r="EDK207" s="63"/>
      <c r="EDL207" s="2"/>
      <c r="EDM207" s="1"/>
      <c r="EDN207" s="25"/>
      <c r="EDO207" s="5"/>
      <c r="EDP207" s="63"/>
      <c r="EDQ207" s="2"/>
      <c r="EDR207" s="1"/>
      <c r="EDS207" s="25"/>
      <c r="EDT207" s="5"/>
      <c r="EDU207" s="63"/>
      <c r="EDV207" s="2"/>
      <c r="EDW207" s="1"/>
      <c r="EDX207" s="25"/>
      <c r="EDY207" s="5"/>
      <c r="EDZ207" s="63"/>
      <c r="EEA207" s="2"/>
      <c r="EEB207" s="1"/>
      <c r="EEC207" s="25"/>
      <c r="EED207" s="5"/>
      <c r="EEE207" s="63"/>
      <c r="EEF207" s="2"/>
      <c r="EEG207" s="1"/>
      <c r="EEH207" s="25"/>
      <c r="EEI207" s="5"/>
      <c r="EEJ207" s="63"/>
      <c r="EEK207" s="2"/>
      <c r="EEL207" s="1"/>
      <c r="EEM207" s="25"/>
      <c r="EEN207" s="5"/>
      <c r="EEO207" s="63"/>
      <c r="EEP207" s="2"/>
      <c r="EEQ207" s="1"/>
      <c r="EER207" s="25"/>
      <c r="EES207" s="5"/>
      <c r="EET207" s="63"/>
      <c r="EEU207" s="2"/>
      <c r="EEV207" s="1"/>
      <c r="EEW207" s="25"/>
      <c r="EEX207" s="5"/>
      <c r="EEY207" s="63"/>
      <c r="EEZ207" s="2"/>
      <c r="EFA207" s="1"/>
      <c r="EFB207" s="25"/>
      <c r="EFC207" s="5"/>
      <c r="EFD207" s="63"/>
      <c r="EFE207" s="2"/>
      <c r="EFF207" s="1"/>
      <c r="EFG207" s="25"/>
      <c r="EFH207" s="5"/>
      <c r="EFI207" s="63"/>
      <c r="EFJ207" s="2"/>
      <c r="EFK207" s="1"/>
      <c r="EFL207" s="25"/>
      <c r="EFM207" s="5"/>
      <c r="EFN207" s="63"/>
      <c r="EFO207" s="2"/>
      <c r="EFP207" s="1"/>
      <c r="EFQ207" s="25"/>
      <c r="EFR207" s="5"/>
      <c r="EFS207" s="63"/>
      <c r="EFT207" s="2"/>
      <c r="EFU207" s="1"/>
      <c r="EFV207" s="25"/>
      <c r="EFW207" s="5"/>
      <c r="EFX207" s="63"/>
      <c r="EFY207" s="2"/>
      <c r="EFZ207" s="1"/>
      <c r="EGA207" s="25"/>
      <c r="EGB207" s="5"/>
      <c r="EGC207" s="63"/>
      <c r="EGD207" s="2"/>
      <c r="EGE207" s="1"/>
      <c r="EGF207" s="25"/>
      <c r="EGG207" s="5"/>
      <c r="EGH207" s="63"/>
      <c r="EGI207" s="2"/>
      <c r="EGJ207" s="1"/>
      <c r="EGK207" s="25"/>
      <c r="EGL207" s="5"/>
      <c r="EGM207" s="63"/>
      <c r="EGN207" s="2"/>
      <c r="EGO207" s="1"/>
      <c r="EGP207" s="25"/>
      <c r="EGQ207" s="5"/>
      <c r="EGR207" s="63"/>
      <c r="EGS207" s="2"/>
      <c r="EGT207" s="1"/>
      <c r="EGU207" s="25"/>
      <c r="EGV207" s="5"/>
      <c r="EGW207" s="63"/>
      <c r="EGX207" s="2"/>
      <c r="EGY207" s="1"/>
      <c r="EGZ207" s="25"/>
      <c r="EHA207" s="5"/>
      <c r="EHB207" s="63"/>
      <c r="EHC207" s="2"/>
      <c r="EHD207" s="1"/>
      <c r="EHE207" s="25"/>
      <c r="EHF207" s="5"/>
      <c r="EHG207" s="63"/>
      <c r="EHH207" s="2"/>
      <c r="EHI207" s="1"/>
      <c r="EHJ207" s="25"/>
      <c r="EHK207" s="5"/>
      <c r="EHL207" s="63"/>
      <c r="EHM207" s="2"/>
      <c r="EHN207" s="1"/>
      <c r="EHO207" s="25"/>
      <c r="EHP207" s="5"/>
      <c r="EHQ207" s="63"/>
      <c r="EHR207" s="2"/>
      <c r="EHS207" s="1"/>
      <c r="EHT207" s="25"/>
      <c r="EHU207" s="5"/>
      <c r="EHV207" s="63"/>
      <c r="EHW207" s="2"/>
      <c r="EHX207" s="1"/>
      <c r="EHY207" s="25"/>
      <c r="EHZ207" s="5"/>
      <c r="EIA207" s="63"/>
      <c r="EIB207" s="2"/>
      <c r="EIC207" s="1"/>
      <c r="EID207" s="25"/>
      <c r="EIE207" s="5"/>
      <c r="EIF207" s="63"/>
      <c r="EIG207" s="2"/>
      <c r="EIH207" s="1"/>
      <c r="EII207" s="25"/>
      <c r="EIJ207" s="5"/>
      <c r="EIK207" s="63"/>
      <c r="EIL207" s="2"/>
      <c r="EIM207" s="1"/>
      <c r="EIN207" s="25"/>
      <c r="EIO207" s="5"/>
      <c r="EIP207" s="63"/>
      <c r="EIQ207" s="2"/>
      <c r="EIR207" s="1"/>
      <c r="EIS207" s="25"/>
      <c r="EIT207" s="5"/>
      <c r="EIU207" s="63"/>
      <c r="EIV207" s="2"/>
      <c r="EIW207" s="1"/>
      <c r="EIX207" s="25"/>
      <c r="EIY207" s="5"/>
      <c r="EIZ207" s="63"/>
      <c r="EJA207" s="2"/>
      <c r="EJB207" s="1"/>
      <c r="EJC207" s="25"/>
      <c r="EJD207" s="5"/>
      <c r="EJE207" s="63"/>
      <c r="EJF207" s="2"/>
      <c r="EJG207" s="1"/>
      <c r="EJH207" s="25"/>
      <c r="EJI207" s="5"/>
      <c r="EJJ207" s="63"/>
      <c r="EJK207" s="2"/>
      <c r="EJL207" s="1"/>
      <c r="EJM207" s="25"/>
      <c r="EJN207" s="5"/>
      <c r="EJO207" s="63"/>
      <c r="EJP207" s="2"/>
      <c r="EJQ207" s="1"/>
      <c r="EJR207" s="25"/>
      <c r="EJS207" s="5"/>
      <c r="EJT207" s="63"/>
      <c r="EJU207" s="2"/>
      <c r="EJV207" s="1"/>
      <c r="EJW207" s="25"/>
      <c r="EJX207" s="5"/>
      <c r="EJY207" s="63"/>
      <c r="EJZ207" s="2"/>
      <c r="EKA207" s="1"/>
      <c r="EKB207" s="25"/>
      <c r="EKC207" s="5"/>
      <c r="EKD207" s="63"/>
      <c r="EKE207" s="2"/>
      <c r="EKF207" s="1"/>
      <c r="EKG207" s="25"/>
      <c r="EKH207" s="5"/>
      <c r="EKI207" s="63"/>
      <c r="EKJ207" s="2"/>
      <c r="EKK207" s="1"/>
      <c r="EKL207" s="25"/>
      <c r="EKM207" s="5"/>
      <c r="EKN207" s="63"/>
      <c r="EKO207" s="2"/>
      <c r="EKP207" s="1"/>
      <c r="EKQ207" s="25"/>
      <c r="EKR207" s="5"/>
      <c r="EKS207" s="63"/>
      <c r="EKT207" s="2"/>
      <c r="EKU207" s="1"/>
      <c r="EKV207" s="25"/>
      <c r="EKW207" s="5"/>
      <c r="EKX207" s="63"/>
      <c r="EKY207" s="2"/>
      <c r="EKZ207" s="1"/>
      <c r="ELA207" s="25"/>
      <c r="ELB207" s="5"/>
      <c r="ELC207" s="63"/>
      <c r="ELD207" s="2"/>
      <c r="ELE207" s="1"/>
      <c r="ELF207" s="25"/>
      <c r="ELG207" s="5"/>
      <c r="ELH207" s="63"/>
      <c r="ELI207" s="2"/>
      <c r="ELJ207" s="1"/>
      <c r="ELK207" s="25"/>
      <c r="ELL207" s="5"/>
      <c r="ELM207" s="63"/>
      <c r="ELN207" s="2"/>
      <c r="ELO207" s="1"/>
      <c r="ELP207" s="25"/>
      <c r="ELQ207" s="5"/>
      <c r="ELR207" s="63"/>
      <c r="ELS207" s="2"/>
      <c r="ELT207" s="1"/>
      <c r="ELU207" s="25"/>
      <c r="ELV207" s="5"/>
      <c r="ELW207" s="63"/>
      <c r="ELX207" s="2"/>
      <c r="ELY207" s="1"/>
      <c r="ELZ207" s="25"/>
      <c r="EMA207" s="5"/>
      <c r="EMB207" s="63"/>
      <c r="EMC207" s="2"/>
      <c r="EMD207" s="1"/>
      <c r="EME207" s="25"/>
      <c r="EMF207" s="5"/>
      <c r="EMG207" s="63"/>
      <c r="EMH207" s="2"/>
      <c r="EMI207" s="1"/>
      <c r="EMJ207" s="25"/>
      <c r="EMK207" s="5"/>
      <c r="EML207" s="63"/>
      <c r="EMM207" s="2"/>
      <c r="EMN207" s="1"/>
      <c r="EMO207" s="25"/>
      <c r="EMP207" s="5"/>
      <c r="EMQ207" s="63"/>
      <c r="EMR207" s="2"/>
      <c r="EMS207" s="1"/>
      <c r="EMT207" s="25"/>
      <c r="EMU207" s="5"/>
      <c r="EMV207" s="63"/>
      <c r="EMW207" s="2"/>
      <c r="EMX207" s="1"/>
      <c r="EMY207" s="25"/>
      <c r="EMZ207" s="5"/>
      <c r="ENA207" s="63"/>
      <c r="ENB207" s="2"/>
      <c r="ENC207" s="1"/>
      <c r="END207" s="25"/>
      <c r="ENE207" s="5"/>
      <c r="ENF207" s="63"/>
      <c r="ENG207" s="2"/>
      <c r="ENH207" s="1"/>
      <c r="ENI207" s="25"/>
      <c r="ENJ207" s="5"/>
      <c r="ENK207" s="63"/>
      <c r="ENL207" s="2"/>
      <c r="ENM207" s="1"/>
      <c r="ENN207" s="25"/>
      <c r="ENO207" s="5"/>
      <c r="ENP207" s="63"/>
      <c r="ENQ207" s="2"/>
      <c r="ENR207" s="1"/>
      <c r="ENS207" s="25"/>
      <c r="ENT207" s="5"/>
      <c r="ENU207" s="63"/>
      <c r="ENV207" s="2"/>
      <c r="ENW207" s="1"/>
      <c r="ENX207" s="25"/>
      <c r="ENY207" s="5"/>
      <c r="ENZ207" s="63"/>
      <c r="EOA207" s="2"/>
      <c r="EOB207" s="1"/>
      <c r="EOC207" s="25"/>
      <c r="EOD207" s="5"/>
      <c r="EOE207" s="63"/>
      <c r="EOF207" s="2"/>
      <c r="EOG207" s="1"/>
      <c r="EOH207" s="25"/>
      <c r="EOI207" s="5"/>
      <c r="EOJ207" s="63"/>
      <c r="EOK207" s="2"/>
      <c r="EOL207" s="1"/>
      <c r="EOM207" s="25"/>
      <c r="EON207" s="5"/>
      <c r="EOO207" s="63"/>
      <c r="EOP207" s="2"/>
      <c r="EOQ207" s="1"/>
      <c r="EOR207" s="25"/>
      <c r="EOS207" s="5"/>
      <c r="EOT207" s="63"/>
      <c r="EOU207" s="2"/>
      <c r="EOV207" s="1"/>
      <c r="EOW207" s="25"/>
      <c r="EOX207" s="5"/>
      <c r="EOY207" s="63"/>
      <c r="EOZ207" s="2"/>
      <c r="EPA207" s="1"/>
      <c r="EPB207" s="25"/>
      <c r="EPC207" s="5"/>
      <c r="EPD207" s="63"/>
      <c r="EPE207" s="2"/>
      <c r="EPF207" s="1"/>
      <c r="EPG207" s="25"/>
      <c r="EPH207" s="5"/>
      <c r="EPI207" s="63"/>
      <c r="EPJ207" s="2"/>
      <c r="EPK207" s="1"/>
      <c r="EPL207" s="25"/>
      <c r="EPM207" s="5"/>
      <c r="EPN207" s="63"/>
      <c r="EPO207" s="2"/>
      <c r="EPP207" s="1"/>
      <c r="EPQ207" s="25"/>
      <c r="EPR207" s="5"/>
      <c r="EPS207" s="63"/>
      <c r="EPT207" s="2"/>
      <c r="EPU207" s="1"/>
      <c r="EPV207" s="25"/>
      <c r="EPW207" s="5"/>
      <c r="EPX207" s="63"/>
      <c r="EPY207" s="2"/>
      <c r="EPZ207" s="1"/>
      <c r="EQA207" s="25"/>
      <c r="EQB207" s="5"/>
      <c r="EQC207" s="63"/>
      <c r="EQD207" s="2"/>
      <c r="EQE207" s="1"/>
      <c r="EQF207" s="25"/>
      <c r="EQG207" s="5"/>
      <c r="EQH207" s="63"/>
      <c r="EQI207" s="2"/>
      <c r="EQJ207" s="1"/>
      <c r="EQK207" s="25"/>
      <c r="EQL207" s="5"/>
      <c r="EQM207" s="63"/>
      <c r="EQN207" s="2"/>
      <c r="EQO207" s="1"/>
      <c r="EQP207" s="25"/>
      <c r="EQQ207" s="5"/>
      <c r="EQR207" s="63"/>
      <c r="EQS207" s="2"/>
      <c r="EQT207" s="1"/>
      <c r="EQU207" s="25"/>
      <c r="EQV207" s="5"/>
      <c r="EQW207" s="63"/>
      <c r="EQX207" s="2"/>
      <c r="EQY207" s="1"/>
      <c r="EQZ207" s="25"/>
      <c r="ERA207" s="5"/>
      <c r="ERB207" s="63"/>
      <c r="ERC207" s="2"/>
      <c r="ERD207" s="1"/>
      <c r="ERE207" s="25"/>
      <c r="ERF207" s="5"/>
      <c r="ERG207" s="63"/>
      <c r="ERH207" s="2"/>
      <c r="ERI207" s="1"/>
      <c r="ERJ207" s="25"/>
      <c r="ERK207" s="5"/>
      <c r="ERL207" s="63"/>
      <c r="ERM207" s="2"/>
      <c r="ERN207" s="1"/>
      <c r="ERO207" s="25"/>
      <c r="ERP207" s="5"/>
      <c r="ERQ207" s="63"/>
      <c r="ERR207" s="2"/>
      <c r="ERS207" s="1"/>
      <c r="ERT207" s="25"/>
      <c r="ERU207" s="5"/>
      <c r="ERV207" s="63"/>
      <c r="ERW207" s="2"/>
      <c r="ERX207" s="1"/>
      <c r="ERY207" s="25"/>
      <c r="ERZ207" s="5"/>
      <c r="ESA207" s="63"/>
      <c r="ESB207" s="2"/>
      <c r="ESC207" s="1"/>
      <c r="ESD207" s="25"/>
      <c r="ESE207" s="5"/>
      <c r="ESF207" s="63"/>
      <c r="ESG207" s="2"/>
      <c r="ESH207" s="1"/>
      <c r="ESI207" s="25"/>
      <c r="ESJ207" s="5"/>
      <c r="ESK207" s="63"/>
      <c r="ESL207" s="2"/>
      <c r="ESM207" s="1"/>
      <c r="ESN207" s="25"/>
      <c r="ESO207" s="5"/>
      <c r="ESP207" s="63"/>
      <c r="ESQ207" s="2"/>
      <c r="ESR207" s="1"/>
      <c r="ESS207" s="25"/>
      <c r="EST207" s="5"/>
      <c r="ESU207" s="63"/>
      <c r="ESV207" s="2"/>
      <c r="ESW207" s="1"/>
      <c r="ESX207" s="25"/>
      <c r="ESY207" s="5"/>
      <c r="ESZ207" s="63"/>
      <c r="ETA207" s="2"/>
      <c r="ETB207" s="1"/>
      <c r="ETC207" s="25"/>
      <c r="ETD207" s="5"/>
      <c r="ETE207" s="63"/>
      <c r="ETF207" s="2"/>
      <c r="ETG207" s="1"/>
      <c r="ETH207" s="25"/>
      <c r="ETI207" s="5"/>
      <c r="ETJ207" s="63"/>
      <c r="ETK207" s="2"/>
      <c r="ETL207" s="1"/>
      <c r="ETM207" s="25"/>
      <c r="ETN207" s="5"/>
      <c r="ETO207" s="63"/>
      <c r="ETP207" s="2"/>
      <c r="ETQ207" s="1"/>
      <c r="ETR207" s="25"/>
      <c r="ETS207" s="5"/>
      <c r="ETT207" s="63"/>
      <c r="ETU207" s="2"/>
      <c r="ETV207" s="1"/>
      <c r="ETW207" s="25"/>
      <c r="ETX207" s="5"/>
      <c r="ETY207" s="63"/>
      <c r="ETZ207" s="2"/>
      <c r="EUA207" s="1"/>
      <c r="EUB207" s="25"/>
      <c r="EUC207" s="5"/>
      <c r="EUD207" s="63"/>
      <c r="EUE207" s="2"/>
      <c r="EUF207" s="1"/>
      <c r="EUG207" s="25"/>
      <c r="EUH207" s="5"/>
      <c r="EUI207" s="63"/>
      <c r="EUJ207" s="2"/>
      <c r="EUK207" s="1"/>
      <c r="EUL207" s="25"/>
      <c r="EUM207" s="5"/>
      <c r="EUN207" s="63"/>
      <c r="EUO207" s="2"/>
      <c r="EUP207" s="1"/>
      <c r="EUQ207" s="25"/>
      <c r="EUR207" s="5"/>
      <c r="EUS207" s="63"/>
      <c r="EUT207" s="2"/>
      <c r="EUU207" s="1"/>
      <c r="EUV207" s="25"/>
      <c r="EUW207" s="5"/>
      <c r="EUX207" s="63"/>
      <c r="EUY207" s="2"/>
      <c r="EUZ207" s="1"/>
      <c r="EVA207" s="25"/>
      <c r="EVB207" s="5"/>
      <c r="EVC207" s="63"/>
      <c r="EVD207" s="2"/>
      <c r="EVE207" s="1"/>
      <c r="EVF207" s="25"/>
      <c r="EVG207" s="5"/>
      <c r="EVH207" s="63"/>
      <c r="EVI207" s="2"/>
      <c r="EVJ207" s="1"/>
      <c r="EVK207" s="25"/>
      <c r="EVL207" s="5"/>
      <c r="EVM207" s="63"/>
      <c r="EVN207" s="2"/>
      <c r="EVO207" s="1"/>
      <c r="EVP207" s="25"/>
      <c r="EVQ207" s="5"/>
      <c r="EVR207" s="63"/>
      <c r="EVS207" s="2"/>
      <c r="EVT207" s="1"/>
      <c r="EVU207" s="25"/>
      <c r="EVV207" s="5"/>
      <c r="EVW207" s="63"/>
      <c r="EVX207" s="2"/>
      <c r="EVY207" s="1"/>
      <c r="EVZ207" s="25"/>
      <c r="EWA207" s="5"/>
      <c r="EWB207" s="63"/>
      <c r="EWC207" s="2"/>
      <c r="EWD207" s="1"/>
      <c r="EWE207" s="25"/>
      <c r="EWF207" s="5"/>
      <c r="EWG207" s="63"/>
      <c r="EWH207" s="2"/>
      <c r="EWI207" s="1"/>
      <c r="EWJ207" s="25"/>
      <c r="EWK207" s="5"/>
      <c r="EWL207" s="63"/>
      <c r="EWM207" s="2"/>
      <c r="EWN207" s="1"/>
      <c r="EWO207" s="25"/>
      <c r="EWP207" s="5"/>
      <c r="EWQ207" s="63"/>
      <c r="EWR207" s="2"/>
      <c r="EWS207" s="1"/>
      <c r="EWT207" s="25"/>
      <c r="EWU207" s="5"/>
      <c r="EWV207" s="63"/>
      <c r="EWW207" s="2"/>
      <c r="EWX207" s="1"/>
      <c r="EWY207" s="25"/>
      <c r="EWZ207" s="5"/>
      <c r="EXA207" s="63"/>
      <c r="EXB207" s="2"/>
      <c r="EXC207" s="1"/>
      <c r="EXD207" s="25"/>
      <c r="EXE207" s="5"/>
      <c r="EXF207" s="63"/>
      <c r="EXG207" s="2"/>
      <c r="EXH207" s="1"/>
      <c r="EXI207" s="25"/>
      <c r="EXJ207" s="5"/>
      <c r="EXK207" s="63"/>
      <c r="EXL207" s="2"/>
      <c r="EXM207" s="1"/>
      <c r="EXN207" s="25"/>
      <c r="EXO207" s="5"/>
      <c r="EXP207" s="63"/>
      <c r="EXQ207" s="2"/>
      <c r="EXR207" s="1"/>
      <c r="EXS207" s="25"/>
      <c r="EXT207" s="5"/>
      <c r="EXU207" s="63"/>
      <c r="EXV207" s="2"/>
      <c r="EXW207" s="1"/>
      <c r="EXX207" s="25"/>
      <c r="EXY207" s="5"/>
      <c r="EXZ207" s="63"/>
      <c r="EYA207" s="2"/>
      <c r="EYB207" s="1"/>
      <c r="EYC207" s="25"/>
      <c r="EYD207" s="5"/>
      <c r="EYE207" s="63"/>
      <c r="EYF207" s="2"/>
      <c r="EYG207" s="1"/>
      <c r="EYH207" s="25"/>
      <c r="EYI207" s="5"/>
      <c r="EYJ207" s="63"/>
      <c r="EYK207" s="2"/>
      <c r="EYL207" s="1"/>
      <c r="EYM207" s="25"/>
      <c r="EYN207" s="5"/>
      <c r="EYO207" s="63"/>
      <c r="EYP207" s="2"/>
      <c r="EYQ207" s="1"/>
      <c r="EYR207" s="25"/>
      <c r="EYS207" s="5"/>
      <c r="EYT207" s="63"/>
      <c r="EYU207" s="2"/>
      <c r="EYV207" s="1"/>
      <c r="EYW207" s="25"/>
      <c r="EYX207" s="5"/>
      <c r="EYY207" s="63"/>
      <c r="EYZ207" s="2"/>
      <c r="EZA207" s="1"/>
      <c r="EZB207" s="25"/>
      <c r="EZC207" s="5"/>
      <c r="EZD207" s="63"/>
      <c r="EZE207" s="2"/>
      <c r="EZF207" s="1"/>
      <c r="EZG207" s="25"/>
      <c r="EZH207" s="5"/>
      <c r="EZI207" s="63"/>
      <c r="EZJ207" s="2"/>
      <c r="EZK207" s="1"/>
      <c r="EZL207" s="25"/>
      <c r="EZM207" s="5"/>
      <c r="EZN207" s="63"/>
      <c r="EZO207" s="2"/>
      <c r="EZP207" s="1"/>
      <c r="EZQ207" s="25"/>
      <c r="EZR207" s="5"/>
      <c r="EZS207" s="63"/>
      <c r="EZT207" s="2"/>
      <c r="EZU207" s="1"/>
      <c r="EZV207" s="25"/>
      <c r="EZW207" s="5"/>
      <c r="EZX207" s="63"/>
      <c r="EZY207" s="2"/>
      <c r="EZZ207" s="1"/>
      <c r="FAA207" s="25"/>
      <c r="FAB207" s="5"/>
      <c r="FAC207" s="63"/>
      <c r="FAD207" s="2"/>
      <c r="FAE207" s="1"/>
      <c r="FAF207" s="25"/>
      <c r="FAG207" s="5"/>
      <c r="FAH207" s="63"/>
      <c r="FAI207" s="2"/>
      <c r="FAJ207" s="1"/>
      <c r="FAK207" s="25"/>
      <c r="FAL207" s="5"/>
      <c r="FAM207" s="63"/>
      <c r="FAN207" s="2"/>
      <c r="FAO207" s="1"/>
      <c r="FAP207" s="25"/>
      <c r="FAQ207" s="5"/>
      <c r="FAR207" s="63"/>
      <c r="FAS207" s="2"/>
      <c r="FAT207" s="1"/>
      <c r="FAU207" s="25"/>
      <c r="FAV207" s="5"/>
      <c r="FAW207" s="63"/>
      <c r="FAX207" s="2"/>
      <c r="FAY207" s="1"/>
      <c r="FAZ207" s="25"/>
      <c r="FBA207" s="5"/>
      <c r="FBB207" s="63"/>
      <c r="FBC207" s="2"/>
      <c r="FBD207" s="1"/>
      <c r="FBE207" s="25"/>
      <c r="FBF207" s="5"/>
      <c r="FBG207" s="63"/>
      <c r="FBH207" s="2"/>
      <c r="FBI207" s="1"/>
      <c r="FBJ207" s="25"/>
      <c r="FBK207" s="5"/>
      <c r="FBL207" s="63"/>
      <c r="FBM207" s="2"/>
      <c r="FBN207" s="1"/>
      <c r="FBO207" s="25"/>
      <c r="FBP207" s="5"/>
      <c r="FBQ207" s="63"/>
      <c r="FBR207" s="2"/>
      <c r="FBS207" s="1"/>
      <c r="FBT207" s="25"/>
      <c r="FBU207" s="5"/>
      <c r="FBV207" s="63"/>
      <c r="FBW207" s="2"/>
      <c r="FBX207" s="1"/>
      <c r="FBY207" s="25"/>
      <c r="FBZ207" s="5"/>
      <c r="FCA207" s="63"/>
      <c r="FCB207" s="2"/>
      <c r="FCC207" s="1"/>
      <c r="FCD207" s="25"/>
      <c r="FCE207" s="5"/>
      <c r="FCF207" s="63"/>
      <c r="FCG207" s="2"/>
      <c r="FCH207" s="1"/>
      <c r="FCI207" s="25"/>
      <c r="FCJ207" s="5"/>
      <c r="FCK207" s="63"/>
      <c r="FCL207" s="2"/>
      <c r="FCM207" s="1"/>
      <c r="FCN207" s="25"/>
      <c r="FCO207" s="5"/>
      <c r="FCP207" s="63"/>
      <c r="FCQ207" s="2"/>
      <c r="FCR207" s="1"/>
      <c r="FCS207" s="25"/>
      <c r="FCT207" s="5"/>
      <c r="FCU207" s="63"/>
      <c r="FCV207" s="2"/>
      <c r="FCW207" s="1"/>
      <c r="FCX207" s="25"/>
      <c r="FCY207" s="5"/>
      <c r="FCZ207" s="63"/>
      <c r="FDA207" s="2"/>
      <c r="FDB207" s="1"/>
      <c r="FDC207" s="25"/>
      <c r="FDD207" s="5"/>
      <c r="FDE207" s="63"/>
      <c r="FDF207" s="2"/>
      <c r="FDG207" s="1"/>
      <c r="FDH207" s="25"/>
      <c r="FDI207" s="5"/>
      <c r="FDJ207" s="63"/>
      <c r="FDK207" s="2"/>
      <c r="FDL207" s="1"/>
      <c r="FDM207" s="25"/>
      <c r="FDN207" s="5"/>
      <c r="FDO207" s="63"/>
      <c r="FDP207" s="2"/>
      <c r="FDQ207" s="1"/>
      <c r="FDR207" s="25"/>
      <c r="FDS207" s="5"/>
      <c r="FDT207" s="63"/>
      <c r="FDU207" s="2"/>
      <c r="FDV207" s="1"/>
      <c r="FDW207" s="25"/>
      <c r="FDX207" s="5"/>
      <c r="FDY207" s="63"/>
      <c r="FDZ207" s="2"/>
      <c r="FEA207" s="1"/>
      <c r="FEB207" s="25"/>
      <c r="FEC207" s="5"/>
      <c r="FED207" s="63"/>
      <c r="FEE207" s="2"/>
      <c r="FEF207" s="1"/>
      <c r="FEG207" s="25"/>
      <c r="FEH207" s="5"/>
      <c r="FEI207" s="63"/>
      <c r="FEJ207" s="2"/>
      <c r="FEK207" s="1"/>
      <c r="FEL207" s="25"/>
      <c r="FEM207" s="5"/>
      <c r="FEN207" s="63"/>
      <c r="FEO207" s="2"/>
      <c r="FEP207" s="1"/>
      <c r="FEQ207" s="25"/>
      <c r="FER207" s="5"/>
      <c r="FES207" s="63"/>
      <c r="FET207" s="2"/>
      <c r="FEU207" s="1"/>
      <c r="FEV207" s="25"/>
      <c r="FEW207" s="5"/>
      <c r="FEX207" s="63"/>
      <c r="FEY207" s="2"/>
      <c r="FEZ207" s="1"/>
      <c r="FFA207" s="25"/>
      <c r="FFB207" s="5"/>
      <c r="FFC207" s="63"/>
      <c r="FFD207" s="2"/>
      <c r="FFE207" s="1"/>
      <c r="FFF207" s="25"/>
      <c r="FFG207" s="5"/>
      <c r="FFH207" s="63"/>
      <c r="FFI207" s="2"/>
      <c r="FFJ207" s="1"/>
      <c r="FFK207" s="25"/>
      <c r="FFL207" s="5"/>
      <c r="FFM207" s="63"/>
      <c r="FFN207" s="2"/>
      <c r="FFO207" s="1"/>
      <c r="FFP207" s="25"/>
      <c r="FFQ207" s="5"/>
      <c r="FFR207" s="63"/>
      <c r="FFS207" s="2"/>
      <c r="FFT207" s="1"/>
      <c r="FFU207" s="25"/>
      <c r="FFV207" s="5"/>
      <c r="FFW207" s="63"/>
      <c r="FFX207" s="2"/>
      <c r="FFY207" s="1"/>
      <c r="FFZ207" s="25"/>
      <c r="FGA207" s="5"/>
      <c r="FGB207" s="63"/>
      <c r="FGC207" s="2"/>
      <c r="FGD207" s="1"/>
      <c r="FGE207" s="25"/>
      <c r="FGF207" s="5"/>
      <c r="FGG207" s="63"/>
      <c r="FGH207" s="2"/>
      <c r="FGI207" s="1"/>
      <c r="FGJ207" s="25"/>
      <c r="FGK207" s="5"/>
      <c r="FGL207" s="63"/>
      <c r="FGM207" s="2"/>
      <c r="FGN207" s="1"/>
      <c r="FGO207" s="25"/>
      <c r="FGP207" s="5"/>
      <c r="FGQ207" s="63"/>
      <c r="FGR207" s="2"/>
      <c r="FGS207" s="1"/>
      <c r="FGT207" s="25"/>
      <c r="FGU207" s="5"/>
      <c r="FGV207" s="63"/>
      <c r="FGW207" s="2"/>
      <c r="FGX207" s="1"/>
      <c r="FGY207" s="25"/>
      <c r="FGZ207" s="5"/>
      <c r="FHA207" s="63"/>
      <c r="FHB207" s="2"/>
      <c r="FHC207" s="1"/>
      <c r="FHD207" s="25"/>
      <c r="FHE207" s="5"/>
      <c r="FHF207" s="63"/>
      <c r="FHG207" s="2"/>
      <c r="FHH207" s="1"/>
      <c r="FHI207" s="25"/>
      <c r="FHJ207" s="5"/>
      <c r="FHK207" s="63"/>
      <c r="FHL207" s="2"/>
      <c r="FHM207" s="1"/>
      <c r="FHN207" s="25"/>
      <c r="FHO207" s="5"/>
      <c r="FHP207" s="63"/>
      <c r="FHQ207" s="2"/>
      <c r="FHR207" s="1"/>
      <c r="FHS207" s="25"/>
      <c r="FHT207" s="5"/>
      <c r="FHU207" s="63"/>
      <c r="FHV207" s="2"/>
      <c r="FHW207" s="1"/>
      <c r="FHX207" s="25"/>
      <c r="FHY207" s="5"/>
      <c r="FHZ207" s="63"/>
      <c r="FIA207" s="2"/>
      <c r="FIB207" s="1"/>
      <c r="FIC207" s="25"/>
      <c r="FID207" s="5"/>
      <c r="FIE207" s="63"/>
      <c r="FIF207" s="2"/>
      <c r="FIG207" s="1"/>
      <c r="FIH207" s="25"/>
      <c r="FII207" s="5"/>
      <c r="FIJ207" s="63"/>
      <c r="FIK207" s="2"/>
      <c r="FIL207" s="1"/>
      <c r="FIM207" s="25"/>
      <c r="FIN207" s="5"/>
      <c r="FIO207" s="63"/>
      <c r="FIP207" s="2"/>
      <c r="FIQ207" s="1"/>
      <c r="FIR207" s="25"/>
      <c r="FIS207" s="5"/>
      <c r="FIT207" s="63"/>
      <c r="FIU207" s="2"/>
      <c r="FIV207" s="1"/>
      <c r="FIW207" s="25"/>
      <c r="FIX207" s="5"/>
      <c r="FIY207" s="63"/>
      <c r="FIZ207" s="2"/>
      <c r="FJA207" s="1"/>
      <c r="FJB207" s="25"/>
      <c r="FJC207" s="5"/>
      <c r="FJD207" s="63"/>
      <c r="FJE207" s="2"/>
      <c r="FJF207" s="1"/>
      <c r="FJG207" s="25"/>
      <c r="FJH207" s="5"/>
      <c r="FJI207" s="63"/>
      <c r="FJJ207" s="2"/>
      <c r="FJK207" s="1"/>
      <c r="FJL207" s="25"/>
      <c r="FJM207" s="5"/>
      <c r="FJN207" s="63"/>
      <c r="FJO207" s="2"/>
      <c r="FJP207" s="1"/>
      <c r="FJQ207" s="25"/>
      <c r="FJR207" s="5"/>
      <c r="FJS207" s="63"/>
      <c r="FJT207" s="2"/>
      <c r="FJU207" s="1"/>
      <c r="FJV207" s="25"/>
      <c r="FJW207" s="5"/>
      <c r="FJX207" s="63"/>
      <c r="FJY207" s="2"/>
      <c r="FJZ207" s="1"/>
      <c r="FKA207" s="25"/>
      <c r="FKB207" s="5"/>
      <c r="FKC207" s="63"/>
      <c r="FKD207" s="2"/>
      <c r="FKE207" s="1"/>
      <c r="FKF207" s="25"/>
      <c r="FKG207" s="5"/>
      <c r="FKH207" s="63"/>
      <c r="FKI207" s="2"/>
      <c r="FKJ207" s="1"/>
      <c r="FKK207" s="25"/>
      <c r="FKL207" s="5"/>
      <c r="FKM207" s="63"/>
      <c r="FKN207" s="2"/>
      <c r="FKO207" s="1"/>
      <c r="FKP207" s="25"/>
      <c r="FKQ207" s="5"/>
      <c r="FKR207" s="63"/>
      <c r="FKS207" s="2"/>
      <c r="FKT207" s="1"/>
      <c r="FKU207" s="25"/>
      <c r="FKV207" s="5"/>
      <c r="FKW207" s="63"/>
      <c r="FKX207" s="2"/>
      <c r="FKY207" s="1"/>
      <c r="FKZ207" s="25"/>
      <c r="FLA207" s="5"/>
      <c r="FLB207" s="63"/>
      <c r="FLC207" s="2"/>
      <c r="FLD207" s="1"/>
      <c r="FLE207" s="25"/>
      <c r="FLF207" s="5"/>
      <c r="FLG207" s="63"/>
      <c r="FLH207" s="2"/>
      <c r="FLI207" s="1"/>
      <c r="FLJ207" s="25"/>
      <c r="FLK207" s="5"/>
      <c r="FLL207" s="63"/>
      <c r="FLM207" s="2"/>
      <c r="FLN207" s="1"/>
      <c r="FLO207" s="25"/>
      <c r="FLP207" s="5"/>
      <c r="FLQ207" s="63"/>
      <c r="FLR207" s="2"/>
      <c r="FLS207" s="1"/>
      <c r="FLT207" s="25"/>
      <c r="FLU207" s="5"/>
      <c r="FLV207" s="63"/>
      <c r="FLW207" s="2"/>
      <c r="FLX207" s="1"/>
      <c r="FLY207" s="25"/>
      <c r="FLZ207" s="5"/>
      <c r="FMA207" s="63"/>
      <c r="FMB207" s="2"/>
      <c r="FMC207" s="1"/>
      <c r="FMD207" s="25"/>
      <c r="FME207" s="5"/>
      <c r="FMF207" s="63"/>
      <c r="FMG207" s="2"/>
      <c r="FMH207" s="1"/>
      <c r="FMI207" s="25"/>
      <c r="FMJ207" s="5"/>
      <c r="FMK207" s="63"/>
      <c r="FML207" s="2"/>
      <c r="FMM207" s="1"/>
      <c r="FMN207" s="25"/>
      <c r="FMO207" s="5"/>
      <c r="FMP207" s="63"/>
      <c r="FMQ207" s="2"/>
      <c r="FMR207" s="1"/>
      <c r="FMS207" s="25"/>
      <c r="FMT207" s="5"/>
      <c r="FMU207" s="63"/>
      <c r="FMV207" s="2"/>
      <c r="FMW207" s="1"/>
      <c r="FMX207" s="25"/>
      <c r="FMY207" s="5"/>
      <c r="FMZ207" s="63"/>
      <c r="FNA207" s="2"/>
      <c r="FNB207" s="1"/>
      <c r="FNC207" s="25"/>
      <c r="FND207" s="5"/>
      <c r="FNE207" s="63"/>
      <c r="FNF207" s="2"/>
      <c r="FNG207" s="1"/>
      <c r="FNH207" s="25"/>
      <c r="FNI207" s="5"/>
      <c r="FNJ207" s="63"/>
      <c r="FNK207" s="2"/>
      <c r="FNL207" s="1"/>
      <c r="FNM207" s="25"/>
      <c r="FNN207" s="5"/>
      <c r="FNO207" s="63"/>
      <c r="FNP207" s="2"/>
      <c r="FNQ207" s="1"/>
      <c r="FNR207" s="25"/>
      <c r="FNS207" s="5"/>
      <c r="FNT207" s="63"/>
      <c r="FNU207" s="2"/>
      <c r="FNV207" s="1"/>
      <c r="FNW207" s="25"/>
      <c r="FNX207" s="5"/>
      <c r="FNY207" s="63"/>
      <c r="FNZ207" s="2"/>
      <c r="FOA207" s="1"/>
      <c r="FOB207" s="25"/>
      <c r="FOC207" s="5"/>
      <c r="FOD207" s="63"/>
      <c r="FOE207" s="2"/>
      <c r="FOF207" s="1"/>
      <c r="FOG207" s="25"/>
      <c r="FOH207" s="5"/>
      <c r="FOI207" s="63"/>
      <c r="FOJ207" s="2"/>
      <c r="FOK207" s="1"/>
      <c r="FOL207" s="25"/>
      <c r="FOM207" s="5"/>
      <c r="FON207" s="63"/>
      <c r="FOO207" s="2"/>
      <c r="FOP207" s="1"/>
      <c r="FOQ207" s="25"/>
      <c r="FOR207" s="5"/>
      <c r="FOS207" s="63"/>
      <c r="FOT207" s="2"/>
      <c r="FOU207" s="1"/>
      <c r="FOV207" s="25"/>
      <c r="FOW207" s="5"/>
      <c r="FOX207" s="63"/>
      <c r="FOY207" s="2"/>
      <c r="FOZ207" s="1"/>
      <c r="FPA207" s="25"/>
      <c r="FPB207" s="5"/>
      <c r="FPC207" s="63"/>
      <c r="FPD207" s="2"/>
      <c r="FPE207" s="1"/>
      <c r="FPF207" s="25"/>
      <c r="FPG207" s="5"/>
      <c r="FPH207" s="63"/>
      <c r="FPI207" s="2"/>
      <c r="FPJ207" s="1"/>
      <c r="FPK207" s="25"/>
      <c r="FPL207" s="5"/>
      <c r="FPM207" s="63"/>
      <c r="FPN207" s="2"/>
      <c r="FPO207" s="1"/>
      <c r="FPP207" s="25"/>
      <c r="FPQ207" s="5"/>
      <c r="FPR207" s="63"/>
      <c r="FPS207" s="2"/>
      <c r="FPT207" s="1"/>
      <c r="FPU207" s="25"/>
      <c r="FPV207" s="5"/>
      <c r="FPW207" s="63"/>
      <c r="FPX207" s="2"/>
      <c r="FPY207" s="1"/>
      <c r="FPZ207" s="25"/>
      <c r="FQA207" s="5"/>
      <c r="FQB207" s="63"/>
      <c r="FQC207" s="2"/>
      <c r="FQD207" s="1"/>
      <c r="FQE207" s="25"/>
      <c r="FQF207" s="5"/>
      <c r="FQG207" s="63"/>
      <c r="FQH207" s="2"/>
      <c r="FQI207" s="1"/>
      <c r="FQJ207" s="25"/>
      <c r="FQK207" s="5"/>
      <c r="FQL207" s="63"/>
      <c r="FQM207" s="2"/>
      <c r="FQN207" s="1"/>
      <c r="FQO207" s="25"/>
      <c r="FQP207" s="5"/>
      <c r="FQQ207" s="63"/>
      <c r="FQR207" s="2"/>
      <c r="FQS207" s="1"/>
      <c r="FQT207" s="25"/>
      <c r="FQU207" s="5"/>
      <c r="FQV207" s="63"/>
      <c r="FQW207" s="2"/>
      <c r="FQX207" s="1"/>
      <c r="FQY207" s="25"/>
      <c r="FQZ207" s="5"/>
      <c r="FRA207" s="63"/>
      <c r="FRB207" s="2"/>
      <c r="FRC207" s="1"/>
      <c r="FRD207" s="25"/>
      <c r="FRE207" s="5"/>
      <c r="FRF207" s="63"/>
      <c r="FRG207" s="2"/>
      <c r="FRH207" s="1"/>
      <c r="FRI207" s="25"/>
      <c r="FRJ207" s="5"/>
      <c r="FRK207" s="63"/>
      <c r="FRL207" s="2"/>
      <c r="FRM207" s="1"/>
      <c r="FRN207" s="25"/>
      <c r="FRO207" s="5"/>
      <c r="FRP207" s="63"/>
      <c r="FRQ207" s="2"/>
      <c r="FRR207" s="1"/>
      <c r="FRS207" s="25"/>
      <c r="FRT207" s="5"/>
      <c r="FRU207" s="63"/>
      <c r="FRV207" s="2"/>
      <c r="FRW207" s="1"/>
      <c r="FRX207" s="25"/>
      <c r="FRY207" s="5"/>
      <c r="FRZ207" s="63"/>
      <c r="FSA207" s="2"/>
      <c r="FSB207" s="1"/>
      <c r="FSC207" s="25"/>
      <c r="FSD207" s="5"/>
      <c r="FSE207" s="63"/>
      <c r="FSF207" s="2"/>
      <c r="FSG207" s="1"/>
      <c r="FSH207" s="25"/>
      <c r="FSI207" s="5"/>
      <c r="FSJ207" s="63"/>
      <c r="FSK207" s="2"/>
      <c r="FSL207" s="1"/>
      <c r="FSM207" s="25"/>
      <c r="FSN207" s="5"/>
      <c r="FSO207" s="63"/>
      <c r="FSP207" s="2"/>
      <c r="FSQ207" s="1"/>
      <c r="FSR207" s="25"/>
      <c r="FSS207" s="5"/>
      <c r="FST207" s="63"/>
      <c r="FSU207" s="2"/>
      <c r="FSV207" s="1"/>
      <c r="FSW207" s="25"/>
      <c r="FSX207" s="5"/>
      <c r="FSY207" s="63"/>
      <c r="FSZ207" s="2"/>
      <c r="FTA207" s="1"/>
      <c r="FTB207" s="25"/>
      <c r="FTC207" s="5"/>
      <c r="FTD207" s="63"/>
      <c r="FTE207" s="2"/>
      <c r="FTF207" s="1"/>
      <c r="FTG207" s="25"/>
      <c r="FTH207" s="5"/>
      <c r="FTI207" s="63"/>
      <c r="FTJ207" s="2"/>
      <c r="FTK207" s="1"/>
      <c r="FTL207" s="25"/>
      <c r="FTM207" s="5"/>
      <c r="FTN207" s="63"/>
      <c r="FTO207" s="2"/>
      <c r="FTP207" s="1"/>
      <c r="FTQ207" s="25"/>
      <c r="FTR207" s="5"/>
      <c r="FTS207" s="63"/>
      <c r="FTT207" s="2"/>
      <c r="FTU207" s="1"/>
      <c r="FTV207" s="25"/>
      <c r="FTW207" s="5"/>
      <c r="FTX207" s="63"/>
      <c r="FTY207" s="2"/>
      <c r="FTZ207" s="1"/>
      <c r="FUA207" s="25"/>
      <c r="FUB207" s="5"/>
      <c r="FUC207" s="63"/>
      <c r="FUD207" s="2"/>
      <c r="FUE207" s="1"/>
      <c r="FUF207" s="25"/>
      <c r="FUG207" s="5"/>
      <c r="FUH207" s="63"/>
      <c r="FUI207" s="2"/>
      <c r="FUJ207" s="1"/>
      <c r="FUK207" s="25"/>
      <c r="FUL207" s="5"/>
      <c r="FUM207" s="63"/>
      <c r="FUN207" s="2"/>
      <c r="FUO207" s="1"/>
      <c r="FUP207" s="25"/>
      <c r="FUQ207" s="5"/>
      <c r="FUR207" s="63"/>
      <c r="FUS207" s="2"/>
      <c r="FUT207" s="1"/>
      <c r="FUU207" s="25"/>
      <c r="FUV207" s="5"/>
      <c r="FUW207" s="63"/>
      <c r="FUX207" s="2"/>
      <c r="FUY207" s="1"/>
      <c r="FUZ207" s="25"/>
      <c r="FVA207" s="5"/>
      <c r="FVB207" s="63"/>
      <c r="FVC207" s="2"/>
      <c r="FVD207" s="1"/>
      <c r="FVE207" s="25"/>
      <c r="FVF207" s="5"/>
      <c r="FVG207" s="63"/>
      <c r="FVH207" s="2"/>
      <c r="FVI207" s="1"/>
      <c r="FVJ207" s="25"/>
      <c r="FVK207" s="5"/>
      <c r="FVL207" s="63"/>
      <c r="FVM207" s="2"/>
      <c r="FVN207" s="1"/>
      <c r="FVO207" s="25"/>
      <c r="FVP207" s="5"/>
      <c r="FVQ207" s="63"/>
      <c r="FVR207" s="2"/>
      <c r="FVS207" s="1"/>
      <c r="FVT207" s="25"/>
      <c r="FVU207" s="5"/>
      <c r="FVV207" s="63"/>
      <c r="FVW207" s="2"/>
      <c r="FVX207" s="1"/>
      <c r="FVY207" s="25"/>
      <c r="FVZ207" s="5"/>
      <c r="FWA207" s="63"/>
      <c r="FWB207" s="2"/>
      <c r="FWC207" s="1"/>
      <c r="FWD207" s="25"/>
      <c r="FWE207" s="5"/>
      <c r="FWF207" s="63"/>
      <c r="FWG207" s="2"/>
      <c r="FWH207" s="1"/>
      <c r="FWI207" s="25"/>
      <c r="FWJ207" s="5"/>
      <c r="FWK207" s="63"/>
      <c r="FWL207" s="2"/>
      <c r="FWM207" s="1"/>
      <c r="FWN207" s="25"/>
      <c r="FWO207" s="5"/>
      <c r="FWP207" s="63"/>
      <c r="FWQ207" s="2"/>
      <c r="FWR207" s="1"/>
      <c r="FWS207" s="25"/>
      <c r="FWT207" s="5"/>
      <c r="FWU207" s="63"/>
      <c r="FWV207" s="2"/>
      <c r="FWW207" s="1"/>
      <c r="FWX207" s="25"/>
      <c r="FWY207" s="5"/>
      <c r="FWZ207" s="63"/>
      <c r="FXA207" s="2"/>
      <c r="FXB207" s="1"/>
      <c r="FXC207" s="25"/>
      <c r="FXD207" s="5"/>
      <c r="FXE207" s="63"/>
      <c r="FXF207" s="2"/>
      <c r="FXG207" s="1"/>
      <c r="FXH207" s="25"/>
      <c r="FXI207" s="5"/>
      <c r="FXJ207" s="63"/>
      <c r="FXK207" s="2"/>
      <c r="FXL207" s="1"/>
      <c r="FXM207" s="25"/>
      <c r="FXN207" s="5"/>
      <c r="FXO207" s="63"/>
      <c r="FXP207" s="2"/>
      <c r="FXQ207" s="1"/>
      <c r="FXR207" s="25"/>
      <c r="FXS207" s="5"/>
      <c r="FXT207" s="63"/>
      <c r="FXU207" s="2"/>
      <c r="FXV207" s="1"/>
      <c r="FXW207" s="25"/>
      <c r="FXX207" s="5"/>
      <c r="FXY207" s="63"/>
      <c r="FXZ207" s="2"/>
      <c r="FYA207" s="1"/>
      <c r="FYB207" s="25"/>
      <c r="FYC207" s="5"/>
      <c r="FYD207" s="63"/>
      <c r="FYE207" s="2"/>
      <c r="FYF207" s="1"/>
      <c r="FYG207" s="25"/>
      <c r="FYH207" s="5"/>
      <c r="FYI207" s="63"/>
      <c r="FYJ207" s="2"/>
      <c r="FYK207" s="1"/>
      <c r="FYL207" s="25"/>
      <c r="FYM207" s="5"/>
      <c r="FYN207" s="63"/>
      <c r="FYO207" s="2"/>
      <c r="FYP207" s="1"/>
      <c r="FYQ207" s="25"/>
      <c r="FYR207" s="5"/>
      <c r="FYS207" s="63"/>
      <c r="FYT207" s="2"/>
      <c r="FYU207" s="1"/>
      <c r="FYV207" s="25"/>
      <c r="FYW207" s="5"/>
      <c r="FYX207" s="63"/>
      <c r="FYY207" s="2"/>
      <c r="FYZ207" s="1"/>
      <c r="FZA207" s="25"/>
      <c r="FZB207" s="5"/>
      <c r="FZC207" s="63"/>
      <c r="FZD207" s="2"/>
      <c r="FZE207" s="1"/>
      <c r="FZF207" s="25"/>
      <c r="FZG207" s="5"/>
      <c r="FZH207" s="63"/>
      <c r="FZI207" s="2"/>
      <c r="FZJ207" s="1"/>
      <c r="FZK207" s="25"/>
      <c r="FZL207" s="5"/>
      <c r="FZM207" s="63"/>
      <c r="FZN207" s="2"/>
      <c r="FZO207" s="1"/>
      <c r="FZP207" s="25"/>
      <c r="FZQ207" s="5"/>
      <c r="FZR207" s="63"/>
      <c r="FZS207" s="2"/>
      <c r="FZT207" s="1"/>
      <c r="FZU207" s="25"/>
      <c r="FZV207" s="5"/>
      <c r="FZW207" s="63"/>
      <c r="FZX207" s="2"/>
      <c r="FZY207" s="1"/>
      <c r="FZZ207" s="25"/>
      <c r="GAA207" s="5"/>
      <c r="GAB207" s="63"/>
      <c r="GAC207" s="2"/>
      <c r="GAD207" s="1"/>
      <c r="GAE207" s="25"/>
      <c r="GAF207" s="5"/>
      <c r="GAG207" s="63"/>
      <c r="GAH207" s="2"/>
      <c r="GAI207" s="1"/>
      <c r="GAJ207" s="25"/>
      <c r="GAK207" s="5"/>
      <c r="GAL207" s="63"/>
      <c r="GAM207" s="2"/>
      <c r="GAN207" s="1"/>
      <c r="GAO207" s="25"/>
      <c r="GAP207" s="5"/>
      <c r="GAQ207" s="63"/>
      <c r="GAR207" s="2"/>
      <c r="GAS207" s="1"/>
      <c r="GAT207" s="25"/>
      <c r="GAU207" s="5"/>
      <c r="GAV207" s="63"/>
      <c r="GAW207" s="2"/>
      <c r="GAX207" s="1"/>
      <c r="GAY207" s="25"/>
      <c r="GAZ207" s="5"/>
      <c r="GBA207" s="63"/>
      <c r="GBB207" s="2"/>
      <c r="GBC207" s="1"/>
      <c r="GBD207" s="25"/>
      <c r="GBE207" s="5"/>
      <c r="GBF207" s="63"/>
      <c r="GBG207" s="2"/>
      <c r="GBH207" s="1"/>
      <c r="GBI207" s="25"/>
      <c r="GBJ207" s="5"/>
      <c r="GBK207" s="63"/>
      <c r="GBL207" s="2"/>
      <c r="GBM207" s="1"/>
      <c r="GBN207" s="25"/>
      <c r="GBO207" s="5"/>
      <c r="GBP207" s="63"/>
      <c r="GBQ207" s="2"/>
      <c r="GBR207" s="1"/>
      <c r="GBS207" s="25"/>
      <c r="GBT207" s="5"/>
      <c r="GBU207" s="63"/>
      <c r="GBV207" s="2"/>
      <c r="GBW207" s="1"/>
      <c r="GBX207" s="25"/>
      <c r="GBY207" s="5"/>
      <c r="GBZ207" s="63"/>
      <c r="GCA207" s="2"/>
      <c r="GCB207" s="1"/>
      <c r="GCC207" s="25"/>
      <c r="GCD207" s="5"/>
      <c r="GCE207" s="63"/>
      <c r="GCF207" s="2"/>
      <c r="GCG207" s="1"/>
      <c r="GCH207" s="25"/>
      <c r="GCI207" s="5"/>
      <c r="GCJ207" s="63"/>
      <c r="GCK207" s="2"/>
      <c r="GCL207" s="1"/>
      <c r="GCM207" s="25"/>
      <c r="GCN207" s="5"/>
      <c r="GCO207" s="63"/>
      <c r="GCP207" s="2"/>
      <c r="GCQ207" s="1"/>
      <c r="GCR207" s="25"/>
      <c r="GCS207" s="5"/>
      <c r="GCT207" s="63"/>
      <c r="GCU207" s="2"/>
      <c r="GCV207" s="1"/>
      <c r="GCW207" s="25"/>
      <c r="GCX207" s="5"/>
      <c r="GCY207" s="63"/>
      <c r="GCZ207" s="2"/>
      <c r="GDA207" s="1"/>
      <c r="GDB207" s="25"/>
      <c r="GDC207" s="5"/>
      <c r="GDD207" s="63"/>
      <c r="GDE207" s="2"/>
      <c r="GDF207" s="1"/>
      <c r="GDG207" s="25"/>
      <c r="GDH207" s="5"/>
      <c r="GDI207" s="63"/>
      <c r="GDJ207" s="2"/>
      <c r="GDK207" s="1"/>
      <c r="GDL207" s="25"/>
      <c r="GDM207" s="5"/>
      <c r="GDN207" s="63"/>
      <c r="GDO207" s="2"/>
      <c r="GDP207" s="1"/>
      <c r="GDQ207" s="25"/>
      <c r="GDR207" s="5"/>
      <c r="GDS207" s="63"/>
      <c r="GDT207" s="2"/>
      <c r="GDU207" s="1"/>
      <c r="GDV207" s="25"/>
      <c r="GDW207" s="5"/>
      <c r="GDX207" s="63"/>
      <c r="GDY207" s="2"/>
      <c r="GDZ207" s="1"/>
      <c r="GEA207" s="25"/>
      <c r="GEB207" s="5"/>
      <c r="GEC207" s="63"/>
      <c r="GED207" s="2"/>
      <c r="GEE207" s="1"/>
      <c r="GEF207" s="25"/>
      <c r="GEG207" s="5"/>
      <c r="GEH207" s="63"/>
      <c r="GEI207" s="2"/>
      <c r="GEJ207" s="1"/>
      <c r="GEK207" s="25"/>
      <c r="GEL207" s="5"/>
      <c r="GEM207" s="63"/>
      <c r="GEN207" s="2"/>
      <c r="GEO207" s="1"/>
      <c r="GEP207" s="25"/>
      <c r="GEQ207" s="5"/>
      <c r="GER207" s="63"/>
      <c r="GES207" s="2"/>
      <c r="GET207" s="1"/>
      <c r="GEU207" s="25"/>
      <c r="GEV207" s="5"/>
      <c r="GEW207" s="63"/>
      <c r="GEX207" s="2"/>
      <c r="GEY207" s="1"/>
      <c r="GEZ207" s="25"/>
      <c r="GFA207" s="5"/>
      <c r="GFB207" s="63"/>
      <c r="GFC207" s="2"/>
      <c r="GFD207" s="1"/>
      <c r="GFE207" s="25"/>
      <c r="GFF207" s="5"/>
      <c r="GFG207" s="63"/>
      <c r="GFH207" s="2"/>
      <c r="GFI207" s="1"/>
      <c r="GFJ207" s="25"/>
      <c r="GFK207" s="5"/>
      <c r="GFL207" s="63"/>
      <c r="GFM207" s="2"/>
      <c r="GFN207" s="1"/>
      <c r="GFO207" s="25"/>
      <c r="GFP207" s="5"/>
      <c r="GFQ207" s="63"/>
      <c r="GFR207" s="2"/>
      <c r="GFS207" s="1"/>
      <c r="GFT207" s="25"/>
      <c r="GFU207" s="5"/>
      <c r="GFV207" s="63"/>
      <c r="GFW207" s="2"/>
      <c r="GFX207" s="1"/>
      <c r="GFY207" s="25"/>
      <c r="GFZ207" s="5"/>
      <c r="GGA207" s="63"/>
      <c r="GGB207" s="2"/>
      <c r="GGC207" s="1"/>
      <c r="GGD207" s="25"/>
      <c r="GGE207" s="5"/>
      <c r="GGF207" s="63"/>
      <c r="GGG207" s="2"/>
      <c r="GGH207" s="1"/>
      <c r="GGI207" s="25"/>
      <c r="GGJ207" s="5"/>
      <c r="GGK207" s="63"/>
      <c r="GGL207" s="2"/>
      <c r="GGM207" s="1"/>
      <c r="GGN207" s="25"/>
      <c r="GGO207" s="5"/>
      <c r="GGP207" s="63"/>
      <c r="GGQ207" s="2"/>
      <c r="GGR207" s="1"/>
      <c r="GGS207" s="25"/>
      <c r="GGT207" s="5"/>
      <c r="GGU207" s="63"/>
      <c r="GGV207" s="2"/>
      <c r="GGW207" s="1"/>
      <c r="GGX207" s="25"/>
      <c r="GGY207" s="5"/>
      <c r="GGZ207" s="63"/>
      <c r="GHA207" s="2"/>
      <c r="GHB207" s="1"/>
      <c r="GHC207" s="25"/>
      <c r="GHD207" s="5"/>
      <c r="GHE207" s="63"/>
      <c r="GHF207" s="2"/>
      <c r="GHG207" s="1"/>
      <c r="GHH207" s="25"/>
      <c r="GHI207" s="5"/>
      <c r="GHJ207" s="63"/>
      <c r="GHK207" s="2"/>
      <c r="GHL207" s="1"/>
      <c r="GHM207" s="25"/>
      <c r="GHN207" s="5"/>
      <c r="GHO207" s="63"/>
      <c r="GHP207" s="2"/>
      <c r="GHQ207" s="1"/>
      <c r="GHR207" s="25"/>
      <c r="GHS207" s="5"/>
      <c r="GHT207" s="63"/>
      <c r="GHU207" s="2"/>
      <c r="GHV207" s="1"/>
      <c r="GHW207" s="25"/>
      <c r="GHX207" s="5"/>
      <c r="GHY207" s="63"/>
      <c r="GHZ207" s="2"/>
      <c r="GIA207" s="1"/>
      <c r="GIB207" s="25"/>
      <c r="GIC207" s="5"/>
      <c r="GID207" s="63"/>
      <c r="GIE207" s="2"/>
      <c r="GIF207" s="1"/>
      <c r="GIG207" s="25"/>
      <c r="GIH207" s="5"/>
      <c r="GII207" s="63"/>
      <c r="GIJ207" s="2"/>
      <c r="GIK207" s="1"/>
      <c r="GIL207" s="25"/>
      <c r="GIM207" s="5"/>
      <c r="GIN207" s="63"/>
      <c r="GIO207" s="2"/>
      <c r="GIP207" s="1"/>
      <c r="GIQ207" s="25"/>
      <c r="GIR207" s="5"/>
      <c r="GIS207" s="63"/>
      <c r="GIT207" s="2"/>
      <c r="GIU207" s="1"/>
      <c r="GIV207" s="25"/>
      <c r="GIW207" s="5"/>
      <c r="GIX207" s="63"/>
      <c r="GIY207" s="2"/>
      <c r="GIZ207" s="1"/>
      <c r="GJA207" s="25"/>
      <c r="GJB207" s="5"/>
      <c r="GJC207" s="63"/>
      <c r="GJD207" s="2"/>
      <c r="GJE207" s="1"/>
      <c r="GJF207" s="25"/>
      <c r="GJG207" s="5"/>
      <c r="GJH207" s="63"/>
      <c r="GJI207" s="2"/>
      <c r="GJJ207" s="1"/>
      <c r="GJK207" s="25"/>
      <c r="GJL207" s="5"/>
      <c r="GJM207" s="63"/>
      <c r="GJN207" s="2"/>
      <c r="GJO207" s="1"/>
      <c r="GJP207" s="25"/>
      <c r="GJQ207" s="5"/>
      <c r="GJR207" s="63"/>
      <c r="GJS207" s="2"/>
      <c r="GJT207" s="1"/>
      <c r="GJU207" s="25"/>
      <c r="GJV207" s="5"/>
      <c r="GJW207" s="63"/>
      <c r="GJX207" s="2"/>
      <c r="GJY207" s="1"/>
      <c r="GJZ207" s="25"/>
      <c r="GKA207" s="5"/>
      <c r="GKB207" s="63"/>
      <c r="GKC207" s="2"/>
      <c r="GKD207" s="1"/>
      <c r="GKE207" s="25"/>
      <c r="GKF207" s="5"/>
      <c r="GKG207" s="63"/>
      <c r="GKH207" s="2"/>
      <c r="GKI207" s="1"/>
      <c r="GKJ207" s="25"/>
      <c r="GKK207" s="5"/>
      <c r="GKL207" s="63"/>
      <c r="GKM207" s="2"/>
      <c r="GKN207" s="1"/>
      <c r="GKO207" s="25"/>
      <c r="GKP207" s="5"/>
      <c r="GKQ207" s="63"/>
      <c r="GKR207" s="2"/>
      <c r="GKS207" s="1"/>
      <c r="GKT207" s="25"/>
      <c r="GKU207" s="5"/>
      <c r="GKV207" s="63"/>
      <c r="GKW207" s="2"/>
      <c r="GKX207" s="1"/>
      <c r="GKY207" s="25"/>
      <c r="GKZ207" s="5"/>
      <c r="GLA207" s="63"/>
      <c r="GLB207" s="2"/>
      <c r="GLC207" s="1"/>
      <c r="GLD207" s="25"/>
      <c r="GLE207" s="5"/>
      <c r="GLF207" s="63"/>
      <c r="GLG207" s="2"/>
      <c r="GLH207" s="1"/>
      <c r="GLI207" s="25"/>
      <c r="GLJ207" s="5"/>
      <c r="GLK207" s="63"/>
      <c r="GLL207" s="2"/>
      <c r="GLM207" s="1"/>
      <c r="GLN207" s="25"/>
      <c r="GLO207" s="5"/>
      <c r="GLP207" s="63"/>
      <c r="GLQ207" s="2"/>
      <c r="GLR207" s="1"/>
      <c r="GLS207" s="25"/>
      <c r="GLT207" s="5"/>
      <c r="GLU207" s="63"/>
      <c r="GLV207" s="2"/>
      <c r="GLW207" s="1"/>
      <c r="GLX207" s="25"/>
      <c r="GLY207" s="5"/>
      <c r="GLZ207" s="63"/>
      <c r="GMA207" s="2"/>
      <c r="GMB207" s="1"/>
      <c r="GMC207" s="25"/>
      <c r="GMD207" s="5"/>
      <c r="GME207" s="63"/>
      <c r="GMF207" s="2"/>
      <c r="GMG207" s="1"/>
      <c r="GMH207" s="25"/>
      <c r="GMI207" s="5"/>
      <c r="GMJ207" s="63"/>
      <c r="GMK207" s="2"/>
      <c r="GML207" s="1"/>
      <c r="GMM207" s="25"/>
      <c r="GMN207" s="5"/>
      <c r="GMO207" s="63"/>
      <c r="GMP207" s="2"/>
      <c r="GMQ207" s="1"/>
      <c r="GMR207" s="25"/>
      <c r="GMS207" s="5"/>
      <c r="GMT207" s="63"/>
      <c r="GMU207" s="2"/>
      <c r="GMV207" s="1"/>
      <c r="GMW207" s="25"/>
      <c r="GMX207" s="5"/>
      <c r="GMY207" s="63"/>
      <c r="GMZ207" s="2"/>
      <c r="GNA207" s="1"/>
      <c r="GNB207" s="25"/>
      <c r="GNC207" s="5"/>
      <c r="GND207" s="63"/>
      <c r="GNE207" s="2"/>
      <c r="GNF207" s="1"/>
      <c r="GNG207" s="25"/>
      <c r="GNH207" s="5"/>
      <c r="GNI207" s="63"/>
      <c r="GNJ207" s="2"/>
      <c r="GNK207" s="1"/>
      <c r="GNL207" s="25"/>
      <c r="GNM207" s="5"/>
      <c r="GNN207" s="63"/>
      <c r="GNO207" s="2"/>
      <c r="GNP207" s="1"/>
      <c r="GNQ207" s="25"/>
      <c r="GNR207" s="5"/>
      <c r="GNS207" s="63"/>
      <c r="GNT207" s="2"/>
      <c r="GNU207" s="1"/>
      <c r="GNV207" s="25"/>
      <c r="GNW207" s="5"/>
      <c r="GNX207" s="63"/>
      <c r="GNY207" s="2"/>
      <c r="GNZ207" s="1"/>
      <c r="GOA207" s="25"/>
      <c r="GOB207" s="5"/>
      <c r="GOC207" s="63"/>
      <c r="GOD207" s="2"/>
      <c r="GOE207" s="1"/>
      <c r="GOF207" s="25"/>
      <c r="GOG207" s="5"/>
      <c r="GOH207" s="63"/>
      <c r="GOI207" s="2"/>
      <c r="GOJ207" s="1"/>
      <c r="GOK207" s="25"/>
      <c r="GOL207" s="5"/>
      <c r="GOM207" s="63"/>
      <c r="GON207" s="2"/>
      <c r="GOO207" s="1"/>
      <c r="GOP207" s="25"/>
      <c r="GOQ207" s="5"/>
      <c r="GOR207" s="63"/>
      <c r="GOS207" s="2"/>
      <c r="GOT207" s="1"/>
      <c r="GOU207" s="25"/>
      <c r="GOV207" s="5"/>
      <c r="GOW207" s="63"/>
      <c r="GOX207" s="2"/>
      <c r="GOY207" s="1"/>
      <c r="GOZ207" s="25"/>
      <c r="GPA207" s="5"/>
      <c r="GPB207" s="63"/>
      <c r="GPC207" s="2"/>
      <c r="GPD207" s="1"/>
      <c r="GPE207" s="25"/>
      <c r="GPF207" s="5"/>
      <c r="GPG207" s="63"/>
      <c r="GPH207" s="2"/>
      <c r="GPI207" s="1"/>
      <c r="GPJ207" s="25"/>
      <c r="GPK207" s="5"/>
      <c r="GPL207" s="63"/>
      <c r="GPM207" s="2"/>
      <c r="GPN207" s="1"/>
      <c r="GPO207" s="25"/>
      <c r="GPP207" s="5"/>
      <c r="GPQ207" s="63"/>
      <c r="GPR207" s="2"/>
      <c r="GPS207" s="1"/>
      <c r="GPT207" s="25"/>
      <c r="GPU207" s="5"/>
      <c r="GPV207" s="63"/>
      <c r="GPW207" s="2"/>
      <c r="GPX207" s="1"/>
      <c r="GPY207" s="25"/>
      <c r="GPZ207" s="5"/>
      <c r="GQA207" s="63"/>
      <c r="GQB207" s="2"/>
      <c r="GQC207" s="1"/>
      <c r="GQD207" s="25"/>
      <c r="GQE207" s="5"/>
      <c r="GQF207" s="63"/>
      <c r="GQG207" s="2"/>
      <c r="GQH207" s="1"/>
      <c r="GQI207" s="25"/>
      <c r="GQJ207" s="5"/>
      <c r="GQK207" s="63"/>
      <c r="GQL207" s="2"/>
      <c r="GQM207" s="1"/>
      <c r="GQN207" s="25"/>
      <c r="GQO207" s="5"/>
      <c r="GQP207" s="63"/>
      <c r="GQQ207" s="2"/>
      <c r="GQR207" s="1"/>
      <c r="GQS207" s="25"/>
      <c r="GQT207" s="5"/>
      <c r="GQU207" s="63"/>
      <c r="GQV207" s="2"/>
      <c r="GQW207" s="1"/>
      <c r="GQX207" s="25"/>
      <c r="GQY207" s="5"/>
      <c r="GQZ207" s="63"/>
      <c r="GRA207" s="2"/>
      <c r="GRB207" s="1"/>
      <c r="GRC207" s="25"/>
      <c r="GRD207" s="5"/>
      <c r="GRE207" s="63"/>
      <c r="GRF207" s="2"/>
      <c r="GRG207" s="1"/>
      <c r="GRH207" s="25"/>
      <c r="GRI207" s="5"/>
      <c r="GRJ207" s="63"/>
      <c r="GRK207" s="2"/>
      <c r="GRL207" s="1"/>
      <c r="GRM207" s="25"/>
      <c r="GRN207" s="5"/>
      <c r="GRO207" s="63"/>
      <c r="GRP207" s="2"/>
      <c r="GRQ207" s="1"/>
      <c r="GRR207" s="25"/>
      <c r="GRS207" s="5"/>
      <c r="GRT207" s="63"/>
      <c r="GRU207" s="2"/>
      <c r="GRV207" s="1"/>
      <c r="GRW207" s="25"/>
      <c r="GRX207" s="5"/>
      <c r="GRY207" s="63"/>
      <c r="GRZ207" s="2"/>
      <c r="GSA207" s="1"/>
      <c r="GSB207" s="25"/>
      <c r="GSC207" s="5"/>
      <c r="GSD207" s="63"/>
      <c r="GSE207" s="2"/>
      <c r="GSF207" s="1"/>
      <c r="GSG207" s="25"/>
      <c r="GSH207" s="5"/>
      <c r="GSI207" s="63"/>
      <c r="GSJ207" s="2"/>
      <c r="GSK207" s="1"/>
      <c r="GSL207" s="25"/>
      <c r="GSM207" s="5"/>
      <c r="GSN207" s="63"/>
      <c r="GSO207" s="2"/>
      <c r="GSP207" s="1"/>
      <c r="GSQ207" s="25"/>
      <c r="GSR207" s="5"/>
      <c r="GSS207" s="63"/>
      <c r="GST207" s="2"/>
      <c r="GSU207" s="1"/>
      <c r="GSV207" s="25"/>
      <c r="GSW207" s="5"/>
      <c r="GSX207" s="63"/>
      <c r="GSY207" s="2"/>
      <c r="GSZ207" s="1"/>
      <c r="GTA207" s="25"/>
      <c r="GTB207" s="5"/>
      <c r="GTC207" s="63"/>
      <c r="GTD207" s="2"/>
      <c r="GTE207" s="1"/>
      <c r="GTF207" s="25"/>
      <c r="GTG207" s="5"/>
      <c r="GTH207" s="63"/>
      <c r="GTI207" s="2"/>
      <c r="GTJ207" s="1"/>
      <c r="GTK207" s="25"/>
      <c r="GTL207" s="5"/>
      <c r="GTM207" s="63"/>
      <c r="GTN207" s="2"/>
      <c r="GTO207" s="1"/>
      <c r="GTP207" s="25"/>
      <c r="GTQ207" s="5"/>
      <c r="GTR207" s="63"/>
      <c r="GTS207" s="2"/>
      <c r="GTT207" s="1"/>
      <c r="GTU207" s="25"/>
      <c r="GTV207" s="5"/>
      <c r="GTW207" s="63"/>
      <c r="GTX207" s="2"/>
      <c r="GTY207" s="1"/>
      <c r="GTZ207" s="25"/>
      <c r="GUA207" s="5"/>
      <c r="GUB207" s="63"/>
      <c r="GUC207" s="2"/>
      <c r="GUD207" s="1"/>
      <c r="GUE207" s="25"/>
      <c r="GUF207" s="5"/>
      <c r="GUG207" s="63"/>
      <c r="GUH207" s="2"/>
      <c r="GUI207" s="1"/>
      <c r="GUJ207" s="25"/>
      <c r="GUK207" s="5"/>
      <c r="GUL207" s="63"/>
      <c r="GUM207" s="2"/>
      <c r="GUN207" s="1"/>
      <c r="GUO207" s="25"/>
      <c r="GUP207" s="5"/>
      <c r="GUQ207" s="63"/>
      <c r="GUR207" s="2"/>
      <c r="GUS207" s="1"/>
      <c r="GUT207" s="25"/>
      <c r="GUU207" s="5"/>
      <c r="GUV207" s="63"/>
      <c r="GUW207" s="2"/>
      <c r="GUX207" s="1"/>
      <c r="GUY207" s="25"/>
      <c r="GUZ207" s="5"/>
      <c r="GVA207" s="63"/>
      <c r="GVB207" s="2"/>
      <c r="GVC207" s="1"/>
      <c r="GVD207" s="25"/>
      <c r="GVE207" s="5"/>
      <c r="GVF207" s="63"/>
      <c r="GVG207" s="2"/>
      <c r="GVH207" s="1"/>
      <c r="GVI207" s="25"/>
      <c r="GVJ207" s="5"/>
      <c r="GVK207" s="63"/>
      <c r="GVL207" s="2"/>
      <c r="GVM207" s="1"/>
      <c r="GVN207" s="25"/>
      <c r="GVO207" s="5"/>
      <c r="GVP207" s="63"/>
      <c r="GVQ207" s="2"/>
      <c r="GVR207" s="1"/>
      <c r="GVS207" s="25"/>
      <c r="GVT207" s="5"/>
      <c r="GVU207" s="63"/>
      <c r="GVV207" s="2"/>
      <c r="GVW207" s="1"/>
      <c r="GVX207" s="25"/>
      <c r="GVY207" s="5"/>
      <c r="GVZ207" s="63"/>
      <c r="GWA207" s="2"/>
      <c r="GWB207" s="1"/>
      <c r="GWC207" s="25"/>
      <c r="GWD207" s="5"/>
      <c r="GWE207" s="63"/>
      <c r="GWF207" s="2"/>
      <c r="GWG207" s="1"/>
      <c r="GWH207" s="25"/>
      <c r="GWI207" s="5"/>
      <c r="GWJ207" s="63"/>
      <c r="GWK207" s="2"/>
      <c r="GWL207" s="1"/>
      <c r="GWM207" s="25"/>
      <c r="GWN207" s="5"/>
      <c r="GWO207" s="63"/>
      <c r="GWP207" s="2"/>
      <c r="GWQ207" s="1"/>
      <c r="GWR207" s="25"/>
      <c r="GWS207" s="5"/>
      <c r="GWT207" s="63"/>
      <c r="GWU207" s="2"/>
      <c r="GWV207" s="1"/>
      <c r="GWW207" s="25"/>
      <c r="GWX207" s="5"/>
      <c r="GWY207" s="63"/>
      <c r="GWZ207" s="2"/>
      <c r="GXA207" s="1"/>
      <c r="GXB207" s="25"/>
      <c r="GXC207" s="5"/>
      <c r="GXD207" s="63"/>
      <c r="GXE207" s="2"/>
      <c r="GXF207" s="1"/>
      <c r="GXG207" s="25"/>
      <c r="GXH207" s="5"/>
      <c r="GXI207" s="63"/>
      <c r="GXJ207" s="2"/>
      <c r="GXK207" s="1"/>
      <c r="GXL207" s="25"/>
      <c r="GXM207" s="5"/>
      <c r="GXN207" s="63"/>
      <c r="GXO207" s="2"/>
      <c r="GXP207" s="1"/>
      <c r="GXQ207" s="25"/>
      <c r="GXR207" s="5"/>
      <c r="GXS207" s="63"/>
      <c r="GXT207" s="2"/>
      <c r="GXU207" s="1"/>
      <c r="GXV207" s="25"/>
      <c r="GXW207" s="5"/>
      <c r="GXX207" s="63"/>
      <c r="GXY207" s="2"/>
      <c r="GXZ207" s="1"/>
      <c r="GYA207" s="25"/>
      <c r="GYB207" s="5"/>
      <c r="GYC207" s="63"/>
      <c r="GYD207" s="2"/>
      <c r="GYE207" s="1"/>
      <c r="GYF207" s="25"/>
      <c r="GYG207" s="5"/>
      <c r="GYH207" s="63"/>
      <c r="GYI207" s="2"/>
      <c r="GYJ207" s="1"/>
      <c r="GYK207" s="25"/>
      <c r="GYL207" s="5"/>
      <c r="GYM207" s="63"/>
      <c r="GYN207" s="2"/>
      <c r="GYO207" s="1"/>
      <c r="GYP207" s="25"/>
      <c r="GYQ207" s="5"/>
      <c r="GYR207" s="63"/>
      <c r="GYS207" s="2"/>
      <c r="GYT207" s="1"/>
      <c r="GYU207" s="25"/>
      <c r="GYV207" s="5"/>
      <c r="GYW207" s="63"/>
      <c r="GYX207" s="2"/>
      <c r="GYY207" s="1"/>
      <c r="GYZ207" s="25"/>
      <c r="GZA207" s="5"/>
      <c r="GZB207" s="63"/>
      <c r="GZC207" s="2"/>
      <c r="GZD207" s="1"/>
      <c r="GZE207" s="25"/>
      <c r="GZF207" s="5"/>
      <c r="GZG207" s="63"/>
      <c r="GZH207" s="2"/>
      <c r="GZI207" s="1"/>
      <c r="GZJ207" s="25"/>
      <c r="GZK207" s="5"/>
      <c r="GZL207" s="63"/>
      <c r="GZM207" s="2"/>
      <c r="GZN207" s="1"/>
      <c r="GZO207" s="25"/>
      <c r="GZP207" s="5"/>
      <c r="GZQ207" s="63"/>
      <c r="GZR207" s="2"/>
      <c r="GZS207" s="1"/>
      <c r="GZT207" s="25"/>
      <c r="GZU207" s="5"/>
      <c r="GZV207" s="63"/>
      <c r="GZW207" s="2"/>
      <c r="GZX207" s="1"/>
      <c r="GZY207" s="25"/>
      <c r="GZZ207" s="5"/>
      <c r="HAA207" s="63"/>
      <c r="HAB207" s="2"/>
      <c r="HAC207" s="1"/>
      <c r="HAD207" s="25"/>
      <c r="HAE207" s="5"/>
      <c r="HAF207" s="63"/>
      <c r="HAG207" s="2"/>
      <c r="HAH207" s="1"/>
      <c r="HAI207" s="25"/>
      <c r="HAJ207" s="5"/>
      <c r="HAK207" s="63"/>
      <c r="HAL207" s="2"/>
      <c r="HAM207" s="1"/>
      <c r="HAN207" s="25"/>
      <c r="HAO207" s="5"/>
      <c r="HAP207" s="63"/>
      <c r="HAQ207" s="2"/>
      <c r="HAR207" s="1"/>
      <c r="HAS207" s="25"/>
      <c r="HAT207" s="5"/>
      <c r="HAU207" s="63"/>
      <c r="HAV207" s="2"/>
      <c r="HAW207" s="1"/>
      <c r="HAX207" s="25"/>
      <c r="HAY207" s="5"/>
      <c r="HAZ207" s="63"/>
      <c r="HBA207" s="2"/>
      <c r="HBB207" s="1"/>
      <c r="HBC207" s="25"/>
      <c r="HBD207" s="5"/>
      <c r="HBE207" s="63"/>
      <c r="HBF207" s="2"/>
      <c r="HBG207" s="1"/>
      <c r="HBH207" s="25"/>
      <c r="HBI207" s="5"/>
      <c r="HBJ207" s="63"/>
      <c r="HBK207" s="2"/>
      <c r="HBL207" s="1"/>
      <c r="HBM207" s="25"/>
      <c r="HBN207" s="5"/>
      <c r="HBO207" s="63"/>
      <c r="HBP207" s="2"/>
      <c r="HBQ207" s="1"/>
      <c r="HBR207" s="25"/>
      <c r="HBS207" s="5"/>
      <c r="HBT207" s="63"/>
      <c r="HBU207" s="2"/>
      <c r="HBV207" s="1"/>
      <c r="HBW207" s="25"/>
      <c r="HBX207" s="5"/>
      <c r="HBY207" s="63"/>
      <c r="HBZ207" s="2"/>
      <c r="HCA207" s="1"/>
      <c r="HCB207" s="25"/>
      <c r="HCC207" s="5"/>
      <c r="HCD207" s="63"/>
      <c r="HCE207" s="2"/>
      <c r="HCF207" s="1"/>
      <c r="HCG207" s="25"/>
      <c r="HCH207" s="5"/>
      <c r="HCI207" s="63"/>
      <c r="HCJ207" s="2"/>
      <c r="HCK207" s="1"/>
      <c r="HCL207" s="25"/>
      <c r="HCM207" s="5"/>
      <c r="HCN207" s="63"/>
      <c r="HCO207" s="2"/>
      <c r="HCP207" s="1"/>
      <c r="HCQ207" s="25"/>
      <c r="HCR207" s="5"/>
      <c r="HCS207" s="63"/>
      <c r="HCT207" s="2"/>
      <c r="HCU207" s="1"/>
      <c r="HCV207" s="25"/>
      <c r="HCW207" s="5"/>
      <c r="HCX207" s="63"/>
      <c r="HCY207" s="2"/>
      <c r="HCZ207" s="1"/>
      <c r="HDA207" s="25"/>
      <c r="HDB207" s="5"/>
      <c r="HDC207" s="63"/>
      <c r="HDD207" s="2"/>
      <c r="HDE207" s="1"/>
      <c r="HDF207" s="25"/>
      <c r="HDG207" s="5"/>
      <c r="HDH207" s="63"/>
      <c r="HDI207" s="2"/>
      <c r="HDJ207" s="1"/>
      <c r="HDK207" s="25"/>
      <c r="HDL207" s="5"/>
      <c r="HDM207" s="63"/>
      <c r="HDN207" s="2"/>
      <c r="HDO207" s="1"/>
      <c r="HDP207" s="25"/>
      <c r="HDQ207" s="5"/>
      <c r="HDR207" s="63"/>
      <c r="HDS207" s="2"/>
      <c r="HDT207" s="1"/>
      <c r="HDU207" s="25"/>
      <c r="HDV207" s="5"/>
      <c r="HDW207" s="63"/>
      <c r="HDX207" s="2"/>
      <c r="HDY207" s="1"/>
      <c r="HDZ207" s="25"/>
      <c r="HEA207" s="5"/>
      <c r="HEB207" s="63"/>
      <c r="HEC207" s="2"/>
      <c r="HED207" s="1"/>
      <c r="HEE207" s="25"/>
      <c r="HEF207" s="5"/>
      <c r="HEG207" s="63"/>
      <c r="HEH207" s="2"/>
      <c r="HEI207" s="1"/>
      <c r="HEJ207" s="25"/>
      <c r="HEK207" s="5"/>
      <c r="HEL207" s="63"/>
      <c r="HEM207" s="2"/>
      <c r="HEN207" s="1"/>
      <c r="HEO207" s="25"/>
      <c r="HEP207" s="5"/>
      <c r="HEQ207" s="63"/>
      <c r="HER207" s="2"/>
      <c r="HES207" s="1"/>
      <c r="HET207" s="25"/>
      <c r="HEU207" s="5"/>
      <c r="HEV207" s="63"/>
      <c r="HEW207" s="2"/>
      <c r="HEX207" s="1"/>
      <c r="HEY207" s="25"/>
      <c r="HEZ207" s="5"/>
      <c r="HFA207" s="63"/>
      <c r="HFB207" s="2"/>
      <c r="HFC207" s="1"/>
      <c r="HFD207" s="25"/>
      <c r="HFE207" s="5"/>
      <c r="HFF207" s="63"/>
      <c r="HFG207" s="2"/>
      <c r="HFH207" s="1"/>
      <c r="HFI207" s="25"/>
      <c r="HFJ207" s="5"/>
      <c r="HFK207" s="63"/>
      <c r="HFL207" s="2"/>
      <c r="HFM207" s="1"/>
      <c r="HFN207" s="25"/>
      <c r="HFO207" s="5"/>
      <c r="HFP207" s="63"/>
      <c r="HFQ207" s="2"/>
      <c r="HFR207" s="1"/>
      <c r="HFS207" s="25"/>
      <c r="HFT207" s="5"/>
      <c r="HFU207" s="63"/>
      <c r="HFV207" s="2"/>
      <c r="HFW207" s="1"/>
      <c r="HFX207" s="25"/>
      <c r="HFY207" s="5"/>
      <c r="HFZ207" s="63"/>
      <c r="HGA207" s="2"/>
      <c r="HGB207" s="1"/>
      <c r="HGC207" s="25"/>
      <c r="HGD207" s="5"/>
      <c r="HGE207" s="63"/>
      <c r="HGF207" s="2"/>
      <c r="HGG207" s="1"/>
      <c r="HGH207" s="25"/>
      <c r="HGI207" s="5"/>
      <c r="HGJ207" s="63"/>
      <c r="HGK207" s="2"/>
      <c r="HGL207" s="1"/>
      <c r="HGM207" s="25"/>
      <c r="HGN207" s="5"/>
      <c r="HGO207" s="63"/>
      <c r="HGP207" s="2"/>
      <c r="HGQ207" s="1"/>
      <c r="HGR207" s="25"/>
      <c r="HGS207" s="5"/>
      <c r="HGT207" s="63"/>
      <c r="HGU207" s="2"/>
      <c r="HGV207" s="1"/>
      <c r="HGW207" s="25"/>
      <c r="HGX207" s="5"/>
      <c r="HGY207" s="63"/>
      <c r="HGZ207" s="2"/>
      <c r="HHA207" s="1"/>
      <c r="HHB207" s="25"/>
      <c r="HHC207" s="5"/>
      <c r="HHD207" s="63"/>
      <c r="HHE207" s="2"/>
      <c r="HHF207" s="1"/>
      <c r="HHG207" s="25"/>
      <c r="HHH207" s="5"/>
      <c r="HHI207" s="63"/>
      <c r="HHJ207" s="2"/>
      <c r="HHK207" s="1"/>
      <c r="HHL207" s="25"/>
      <c r="HHM207" s="5"/>
      <c r="HHN207" s="63"/>
      <c r="HHO207" s="2"/>
      <c r="HHP207" s="1"/>
      <c r="HHQ207" s="25"/>
      <c r="HHR207" s="5"/>
      <c r="HHS207" s="63"/>
      <c r="HHT207" s="2"/>
      <c r="HHU207" s="1"/>
      <c r="HHV207" s="25"/>
      <c r="HHW207" s="5"/>
      <c r="HHX207" s="63"/>
      <c r="HHY207" s="2"/>
      <c r="HHZ207" s="1"/>
      <c r="HIA207" s="25"/>
      <c r="HIB207" s="5"/>
      <c r="HIC207" s="63"/>
      <c r="HID207" s="2"/>
      <c r="HIE207" s="1"/>
      <c r="HIF207" s="25"/>
      <c r="HIG207" s="5"/>
      <c r="HIH207" s="63"/>
      <c r="HII207" s="2"/>
      <c r="HIJ207" s="1"/>
      <c r="HIK207" s="25"/>
      <c r="HIL207" s="5"/>
      <c r="HIM207" s="63"/>
      <c r="HIN207" s="2"/>
      <c r="HIO207" s="1"/>
      <c r="HIP207" s="25"/>
      <c r="HIQ207" s="5"/>
      <c r="HIR207" s="63"/>
      <c r="HIS207" s="2"/>
      <c r="HIT207" s="1"/>
      <c r="HIU207" s="25"/>
      <c r="HIV207" s="5"/>
      <c r="HIW207" s="63"/>
      <c r="HIX207" s="2"/>
      <c r="HIY207" s="1"/>
      <c r="HIZ207" s="25"/>
      <c r="HJA207" s="5"/>
      <c r="HJB207" s="63"/>
      <c r="HJC207" s="2"/>
      <c r="HJD207" s="1"/>
      <c r="HJE207" s="25"/>
      <c r="HJF207" s="5"/>
      <c r="HJG207" s="63"/>
      <c r="HJH207" s="2"/>
      <c r="HJI207" s="1"/>
      <c r="HJJ207" s="25"/>
      <c r="HJK207" s="5"/>
      <c r="HJL207" s="63"/>
      <c r="HJM207" s="2"/>
      <c r="HJN207" s="1"/>
      <c r="HJO207" s="25"/>
      <c r="HJP207" s="5"/>
      <c r="HJQ207" s="63"/>
      <c r="HJR207" s="2"/>
      <c r="HJS207" s="1"/>
      <c r="HJT207" s="25"/>
      <c r="HJU207" s="5"/>
      <c r="HJV207" s="63"/>
      <c r="HJW207" s="2"/>
      <c r="HJX207" s="1"/>
      <c r="HJY207" s="25"/>
      <c r="HJZ207" s="5"/>
      <c r="HKA207" s="63"/>
      <c r="HKB207" s="2"/>
      <c r="HKC207" s="1"/>
      <c r="HKD207" s="25"/>
      <c r="HKE207" s="5"/>
      <c r="HKF207" s="63"/>
      <c r="HKG207" s="2"/>
      <c r="HKH207" s="1"/>
      <c r="HKI207" s="25"/>
      <c r="HKJ207" s="5"/>
      <c r="HKK207" s="63"/>
      <c r="HKL207" s="2"/>
      <c r="HKM207" s="1"/>
      <c r="HKN207" s="25"/>
      <c r="HKO207" s="5"/>
      <c r="HKP207" s="63"/>
      <c r="HKQ207" s="2"/>
      <c r="HKR207" s="1"/>
      <c r="HKS207" s="25"/>
      <c r="HKT207" s="5"/>
      <c r="HKU207" s="63"/>
      <c r="HKV207" s="2"/>
      <c r="HKW207" s="1"/>
      <c r="HKX207" s="25"/>
      <c r="HKY207" s="5"/>
      <c r="HKZ207" s="63"/>
      <c r="HLA207" s="2"/>
      <c r="HLB207" s="1"/>
      <c r="HLC207" s="25"/>
      <c r="HLD207" s="5"/>
      <c r="HLE207" s="63"/>
      <c r="HLF207" s="2"/>
      <c r="HLG207" s="1"/>
      <c r="HLH207" s="25"/>
      <c r="HLI207" s="5"/>
      <c r="HLJ207" s="63"/>
      <c r="HLK207" s="2"/>
      <c r="HLL207" s="1"/>
      <c r="HLM207" s="25"/>
      <c r="HLN207" s="5"/>
      <c r="HLO207" s="63"/>
      <c r="HLP207" s="2"/>
      <c r="HLQ207" s="1"/>
      <c r="HLR207" s="25"/>
      <c r="HLS207" s="5"/>
      <c r="HLT207" s="63"/>
      <c r="HLU207" s="2"/>
      <c r="HLV207" s="1"/>
      <c r="HLW207" s="25"/>
      <c r="HLX207" s="5"/>
      <c r="HLY207" s="63"/>
      <c r="HLZ207" s="2"/>
      <c r="HMA207" s="1"/>
      <c r="HMB207" s="25"/>
      <c r="HMC207" s="5"/>
      <c r="HMD207" s="63"/>
      <c r="HME207" s="2"/>
      <c r="HMF207" s="1"/>
      <c r="HMG207" s="25"/>
      <c r="HMH207" s="5"/>
      <c r="HMI207" s="63"/>
      <c r="HMJ207" s="2"/>
      <c r="HMK207" s="1"/>
      <c r="HML207" s="25"/>
      <c r="HMM207" s="5"/>
      <c r="HMN207" s="63"/>
      <c r="HMO207" s="2"/>
      <c r="HMP207" s="1"/>
      <c r="HMQ207" s="25"/>
      <c r="HMR207" s="5"/>
      <c r="HMS207" s="63"/>
      <c r="HMT207" s="2"/>
      <c r="HMU207" s="1"/>
      <c r="HMV207" s="25"/>
      <c r="HMW207" s="5"/>
      <c r="HMX207" s="63"/>
      <c r="HMY207" s="2"/>
      <c r="HMZ207" s="1"/>
      <c r="HNA207" s="25"/>
      <c r="HNB207" s="5"/>
      <c r="HNC207" s="63"/>
      <c r="HND207" s="2"/>
      <c r="HNE207" s="1"/>
      <c r="HNF207" s="25"/>
      <c r="HNG207" s="5"/>
      <c r="HNH207" s="63"/>
      <c r="HNI207" s="2"/>
      <c r="HNJ207" s="1"/>
      <c r="HNK207" s="25"/>
      <c r="HNL207" s="5"/>
      <c r="HNM207" s="63"/>
      <c r="HNN207" s="2"/>
      <c r="HNO207" s="1"/>
      <c r="HNP207" s="25"/>
      <c r="HNQ207" s="5"/>
      <c r="HNR207" s="63"/>
      <c r="HNS207" s="2"/>
      <c r="HNT207" s="1"/>
      <c r="HNU207" s="25"/>
      <c r="HNV207" s="5"/>
      <c r="HNW207" s="63"/>
      <c r="HNX207" s="2"/>
      <c r="HNY207" s="1"/>
      <c r="HNZ207" s="25"/>
      <c r="HOA207" s="5"/>
      <c r="HOB207" s="63"/>
      <c r="HOC207" s="2"/>
      <c r="HOD207" s="1"/>
      <c r="HOE207" s="25"/>
      <c r="HOF207" s="5"/>
      <c r="HOG207" s="63"/>
      <c r="HOH207" s="2"/>
      <c r="HOI207" s="1"/>
      <c r="HOJ207" s="25"/>
      <c r="HOK207" s="5"/>
      <c r="HOL207" s="63"/>
      <c r="HOM207" s="2"/>
      <c r="HON207" s="1"/>
      <c r="HOO207" s="25"/>
      <c r="HOP207" s="5"/>
      <c r="HOQ207" s="63"/>
      <c r="HOR207" s="2"/>
      <c r="HOS207" s="1"/>
      <c r="HOT207" s="25"/>
      <c r="HOU207" s="5"/>
      <c r="HOV207" s="63"/>
      <c r="HOW207" s="2"/>
      <c r="HOX207" s="1"/>
      <c r="HOY207" s="25"/>
      <c r="HOZ207" s="5"/>
      <c r="HPA207" s="63"/>
      <c r="HPB207" s="2"/>
      <c r="HPC207" s="1"/>
      <c r="HPD207" s="25"/>
      <c r="HPE207" s="5"/>
      <c r="HPF207" s="63"/>
      <c r="HPG207" s="2"/>
      <c r="HPH207" s="1"/>
      <c r="HPI207" s="25"/>
      <c r="HPJ207" s="5"/>
      <c r="HPK207" s="63"/>
      <c r="HPL207" s="2"/>
      <c r="HPM207" s="1"/>
      <c r="HPN207" s="25"/>
      <c r="HPO207" s="5"/>
      <c r="HPP207" s="63"/>
      <c r="HPQ207" s="2"/>
      <c r="HPR207" s="1"/>
      <c r="HPS207" s="25"/>
      <c r="HPT207" s="5"/>
      <c r="HPU207" s="63"/>
      <c r="HPV207" s="2"/>
      <c r="HPW207" s="1"/>
      <c r="HPX207" s="25"/>
      <c r="HPY207" s="5"/>
      <c r="HPZ207" s="63"/>
      <c r="HQA207" s="2"/>
      <c r="HQB207" s="1"/>
      <c r="HQC207" s="25"/>
      <c r="HQD207" s="5"/>
      <c r="HQE207" s="63"/>
      <c r="HQF207" s="2"/>
      <c r="HQG207" s="1"/>
      <c r="HQH207" s="25"/>
      <c r="HQI207" s="5"/>
      <c r="HQJ207" s="63"/>
      <c r="HQK207" s="2"/>
      <c r="HQL207" s="1"/>
      <c r="HQM207" s="25"/>
      <c r="HQN207" s="5"/>
      <c r="HQO207" s="63"/>
      <c r="HQP207" s="2"/>
      <c r="HQQ207" s="1"/>
      <c r="HQR207" s="25"/>
      <c r="HQS207" s="5"/>
      <c r="HQT207" s="63"/>
      <c r="HQU207" s="2"/>
      <c r="HQV207" s="1"/>
      <c r="HQW207" s="25"/>
      <c r="HQX207" s="5"/>
      <c r="HQY207" s="63"/>
      <c r="HQZ207" s="2"/>
      <c r="HRA207" s="1"/>
      <c r="HRB207" s="25"/>
      <c r="HRC207" s="5"/>
      <c r="HRD207" s="63"/>
      <c r="HRE207" s="2"/>
      <c r="HRF207" s="1"/>
      <c r="HRG207" s="25"/>
      <c r="HRH207" s="5"/>
      <c r="HRI207" s="63"/>
      <c r="HRJ207" s="2"/>
      <c r="HRK207" s="1"/>
      <c r="HRL207" s="25"/>
      <c r="HRM207" s="5"/>
      <c r="HRN207" s="63"/>
      <c r="HRO207" s="2"/>
      <c r="HRP207" s="1"/>
      <c r="HRQ207" s="25"/>
      <c r="HRR207" s="5"/>
      <c r="HRS207" s="63"/>
      <c r="HRT207" s="2"/>
      <c r="HRU207" s="1"/>
      <c r="HRV207" s="25"/>
      <c r="HRW207" s="5"/>
      <c r="HRX207" s="63"/>
      <c r="HRY207" s="2"/>
      <c r="HRZ207" s="1"/>
      <c r="HSA207" s="25"/>
      <c r="HSB207" s="5"/>
      <c r="HSC207" s="63"/>
      <c r="HSD207" s="2"/>
      <c r="HSE207" s="1"/>
      <c r="HSF207" s="25"/>
      <c r="HSG207" s="5"/>
      <c r="HSH207" s="63"/>
      <c r="HSI207" s="2"/>
      <c r="HSJ207" s="1"/>
      <c r="HSK207" s="25"/>
      <c r="HSL207" s="5"/>
      <c r="HSM207" s="63"/>
      <c r="HSN207" s="2"/>
      <c r="HSO207" s="1"/>
      <c r="HSP207" s="25"/>
      <c r="HSQ207" s="5"/>
      <c r="HSR207" s="63"/>
      <c r="HSS207" s="2"/>
      <c r="HST207" s="1"/>
      <c r="HSU207" s="25"/>
      <c r="HSV207" s="5"/>
      <c r="HSW207" s="63"/>
      <c r="HSX207" s="2"/>
      <c r="HSY207" s="1"/>
      <c r="HSZ207" s="25"/>
      <c r="HTA207" s="5"/>
      <c r="HTB207" s="63"/>
      <c r="HTC207" s="2"/>
      <c r="HTD207" s="1"/>
      <c r="HTE207" s="25"/>
      <c r="HTF207" s="5"/>
      <c r="HTG207" s="63"/>
      <c r="HTH207" s="2"/>
      <c r="HTI207" s="1"/>
      <c r="HTJ207" s="25"/>
      <c r="HTK207" s="5"/>
      <c r="HTL207" s="63"/>
      <c r="HTM207" s="2"/>
      <c r="HTN207" s="1"/>
      <c r="HTO207" s="25"/>
      <c r="HTP207" s="5"/>
      <c r="HTQ207" s="63"/>
      <c r="HTR207" s="2"/>
      <c r="HTS207" s="1"/>
      <c r="HTT207" s="25"/>
      <c r="HTU207" s="5"/>
      <c r="HTV207" s="63"/>
      <c r="HTW207" s="2"/>
      <c r="HTX207" s="1"/>
      <c r="HTY207" s="25"/>
      <c r="HTZ207" s="5"/>
      <c r="HUA207" s="63"/>
      <c r="HUB207" s="2"/>
      <c r="HUC207" s="1"/>
      <c r="HUD207" s="25"/>
      <c r="HUE207" s="5"/>
      <c r="HUF207" s="63"/>
      <c r="HUG207" s="2"/>
      <c r="HUH207" s="1"/>
      <c r="HUI207" s="25"/>
      <c r="HUJ207" s="5"/>
      <c r="HUK207" s="63"/>
      <c r="HUL207" s="2"/>
      <c r="HUM207" s="1"/>
      <c r="HUN207" s="25"/>
      <c r="HUO207" s="5"/>
      <c r="HUP207" s="63"/>
      <c r="HUQ207" s="2"/>
      <c r="HUR207" s="1"/>
      <c r="HUS207" s="25"/>
      <c r="HUT207" s="5"/>
      <c r="HUU207" s="63"/>
      <c r="HUV207" s="2"/>
      <c r="HUW207" s="1"/>
      <c r="HUX207" s="25"/>
      <c r="HUY207" s="5"/>
      <c r="HUZ207" s="63"/>
      <c r="HVA207" s="2"/>
      <c r="HVB207" s="1"/>
      <c r="HVC207" s="25"/>
      <c r="HVD207" s="5"/>
      <c r="HVE207" s="63"/>
      <c r="HVF207" s="2"/>
      <c r="HVG207" s="1"/>
      <c r="HVH207" s="25"/>
      <c r="HVI207" s="5"/>
      <c r="HVJ207" s="63"/>
      <c r="HVK207" s="2"/>
      <c r="HVL207" s="1"/>
      <c r="HVM207" s="25"/>
      <c r="HVN207" s="5"/>
      <c r="HVO207" s="63"/>
      <c r="HVP207" s="2"/>
      <c r="HVQ207" s="1"/>
      <c r="HVR207" s="25"/>
      <c r="HVS207" s="5"/>
      <c r="HVT207" s="63"/>
      <c r="HVU207" s="2"/>
      <c r="HVV207" s="1"/>
      <c r="HVW207" s="25"/>
      <c r="HVX207" s="5"/>
      <c r="HVY207" s="63"/>
      <c r="HVZ207" s="2"/>
      <c r="HWA207" s="1"/>
      <c r="HWB207" s="25"/>
      <c r="HWC207" s="5"/>
      <c r="HWD207" s="63"/>
      <c r="HWE207" s="2"/>
      <c r="HWF207" s="1"/>
      <c r="HWG207" s="25"/>
      <c r="HWH207" s="5"/>
      <c r="HWI207" s="63"/>
      <c r="HWJ207" s="2"/>
      <c r="HWK207" s="1"/>
      <c r="HWL207" s="25"/>
      <c r="HWM207" s="5"/>
      <c r="HWN207" s="63"/>
      <c r="HWO207" s="2"/>
      <c r="HWP207" s="1"/>
      <c r="HWQ207" s="25"/>
      <c r="HWR207" s="5"/>
      <c r="HWS207" s="63"/>
      <c r="HWT207" s="2"/>
      <c r="HWU207" s="1"/>
      <c r="HWV207" s="25"/>
      <c r="HWW207" s="5"/>
      <c r="HWX207" s="63"/>
      <c r="HWY207" s="2"/>
      <c r="HWZ207" s="1"/>
      <c r="HXA207" s="25"/>
      <c r="HXB207" s="5"/>
      <c r="HXC207" s="63"/>
      <c r="HXD207" s="2"/>
      <c r="HXE207" s="1"/>
      <c r="HXF207" s="25"/>
      <c r="HXG207" s="5"/>
      <c r="HXH207" s="63"/>
      <c r="HXI207" s="2"/>
      <c r="HXJ207" s="1"/>
      <c r="HXK207" s="25"/>
      <c r="HXL207" s="5"/>
      <c r="HXM207" s="63"/>
      <c r="HXN207" s="2"/>
      <c r="HXO207" s="1"/>
      <c r="HXP207" s="25"/>
      <c r="HXQ207" s="5"/>
      <c r="HXR207" s="63"/>
      <c r="HXS207" s="2"/>
      <c r="HXT207" s="1"/>
      <c r="HXU207" s="25"/>
      <c r="HXV207" s="5"/>
      <c r="HXW207" s="63"/>
      <c r="HXX207" s="2"/>
      <c r="HXY207" s="1"/>
      <c r="HXZ207" s="25"/>
      <c r="HYA207" s="5"/>
      <c r="HYB207" s="63"/>
      <c r="HYC207" s="2"/>
      <c r="HYD207" s="1"/>
      <c r="HYE207" s="25"/>
      <c r="HYF207" s="5"/>
      <c r="HYG207" s="63"/>
      <c r="HYH207" s="2"/>
      <c r="HYI207" s="1"/>
      <c r="HYJ207" s="25"/>
      <c r="HYK207" s="5"/>
      <c r="HYL207" s="63"/>
      <c r="HYM207" s="2"/>
      <c r="HYN207" s="1"/>
      <c r="HYO207" s="25"/>
      <c r="HYP207" s="5"/>
      <c r="HYQ207" s="63"/>
      <c r="HYR207" s="2"/>
      <c r="HYS207" s="1"/>
      <c r="HYT207" s="25"/>
      <c r="HYU207" s="5"/>
      <c r="HYV207" s="63"/>
      <c r="HYW207" s="2"/>
      <c r="HYX207" s="1"/>
      <c r="HYY207" s="25"/>
      <c r="HYZ207" s="5"/>
      <c r="HZA207" s="63"/>
      <c r="HZB207" s="2"/>
      <c r="HZC207" s="1"/>
      <c r="HZD207" s="25"/>
      <c r="HZE207" s="5"/>
      <c r="HZF207" s="63"/>
      <c r="HZG207" s="2"/>
      <c r="HZH207" s="1"/>
      <c r="HZI207" s="25"/>
      <c r="HZJ207" s="5"/>
      <c r="HZK207" s="63"/>
      <c r="HZL207" s="2"/>
      <c r="HZM207" s="1"/>
      <c r="HZN207" s="25"/>
      <c r="HZO207" s="5"/>
      <c r="HZP207" s="63"/>
      <c r="HZQ207" s="2"/>
      <c r="HZR207" s="1"/>
      <c r="HZS207" s="25"/>
      <c r="HZT207" s="5"/>
      <c r="HZU207" s="63"/>
      <c r="HZV207" s="2"/>
      <c r="HZW207" s="1"/>
      <c r="HZX207" s="25"/>
      <c r="HZY207" s="5"/>
      <c r="HZZ207" s="63"/>
      <c r="IAA207" s="2"/>
      <c r="IAB207" s="1"/>
      <c r="IAC207" s="25"/>
      <c r="IAD207" s="5"/>
      <c r="IAE207" s="63"/>
      <c r="IAF207" s="2"/>
      <c r="IAG207" s="1"/>
      <c r="IAH207" s="25"/>
      <c r="IAI207" s="5"/>
      <c r="IAJ207" s="63"/>
      <c r="IAK207" s="2"/>
      <c r="IAL207" s="1"/>
      <c r="IAM207" s="25"/>
      <c r="IAN207" s="5"/>
      <c r="IAO207" s="63"/>
      <c r="IAP207" s="2"/>
      <c r="IAQ207" s="1"/>
      <c r="IAR207" s="25"/>
      <c r="IAS207" s="5"/>
      <c r="IAT207" s="63"/>
      <c r="IAU207" s="2"/>
      <c r="IAV207" s="1"/>
      <c r="IAW207" s="25"/>
      <c r="IAX207" s="5"/>
      <c r="IAY207" s="63"/>
      <c r="IAZ207" s="2"/>
      <c r="IBA207" s="1"/>
      <c r="IBB207" s="25"/>
      <c r="IBC207" s="5"/>
      <c r="IBD207" s="63"/>
      <c r="IBE207" s="2"/>
      <c r="IBF207" s="1"/>
      <c r="IBG207" s="25"/>
      <c r="IBH207" s="5"/>
      <c r="IBI207" s="63"/>
      <c r="IBJ207" s="2"/>
      <c r="IBK207" s="1"/>
      <c r="IBL207" s="25"/>
      <c r="IBM207" s="5"/>
      <c r="IBN207" s="63"/>
      <c r="IBO207" s="2"/>
      <c r="IBP207" s="1"/>
      <c r="IBQ207" s="25"/>
      <c r="IBR207" s="5"/>
      <c r="IBS207" s="63"/>
      <c r="IBT207" s="2"/>
      <c r="IBU207" s="1"/>
      <c r="IBV207" s="25"/>
      <c r="IBW207" s="5"/>
      <c r="IBX207" s="63"/>
      <c r="IBY207" s="2"/>
      <c r="IBZ207" s="1"/>
      <c r="ICA207" s="25"/>
      <c r="ICB207" s="5"/>
      <c r="ICC207" s="63"/>
      <c r="ICD207" s="2"/>
      <c r="ICE207" s="1"/>
      <c r="ICF207" s="25"/>
      <c r="ICG207" s="5"/>
      <c r="ICH207" s="63"/>
      <c r="ICI207" s="2"/>
      <c r="ICJ207" s="1"/>
      <c r="ICK207" s="25"/>
      <c r="ICL207" s="5"/>
      <c r="ICM207" s="63"/>
      <c r="ICN207" s="2"/>
      <c r="ICO207" s="1"/>
      <c r="ICP207" s="25"/>
      <c r="ICQ207" s="5"/>
      <c r="ICR207" s="63"/>
      <c r="ICS207" s="2"/>
      <c r="ICT207" s="1"/>
      <c r="ICU207" s="25"/>
      <c r="ICV207" s="5"/>
      <c r="ICW207" s="63"/>
      <c r="ICX207" s="2"/>
      <c r="ICY207" s="1"/>
      <c r="ICZ207" s="25"/>
      <c r="IDA207" s="5"/>
      <c r="IDB207" s="63"/>
      <c r="IDC207" s="2"/>
      <c r="IDD207" s="1"/>
      <c r="IDE207" s="25"/>
      <c r="IDF207" s="5"/>
      <c r="IDG207" s="63"/>
      <c r="IDH207" s="2"/>
      <c r="IDI207" s="1"/>
      <c r="IDJ207" s="25"/>
      <c r="IDK207" s="5"/>
      <c r="IDL207" s="63"/>
      <c r="IDM207" s="2"/>
      <c r="IDN207" s="1"/>
      <c r="IDO207" s="25"/>
      <c r="IDP207" s="5"/>
      <c r="IDQ207" s="63"/>
      <c r="IDR207" s="2"/>
      <c r="IDS207" s="1"/>
      <c r="IDT207" s="25"/>
      <c r="IDU207" s="5"/>
      <c r="IDV207" s="63"/>
      <c r="IDW207" s="2"/>
      <c r="IDX207" s="1"/>
      <c r="IDY207" s="25"/>
      <c r="IDZ207" s="5"/>
      <c r="IEA207" s="63"/>
      <c r="IEB207" s="2"/>
      <c r="IEC207" s="1"/>
      <c r="IED207" s="25"/>
      <c r="IEE207" s="5"/>
      <c r="IEF207" s="63"/>
      <c r="IEG207" s="2"/>
      <c r="IEH207" s="1"/>
      <c r="IEI207" s="25"/>
      <c r="IEJ207" s="5"/>
      <c r="IEK207" s="63"/>
      <c r="IEL207" s="2"/>
      <c r="IEM207" s="1"/>
      <c r="IEN207" s="25"/>
      <c r="IEO207" s="5"/>
      <c r="IEP207" s="63"/>
      <c r="IEQ207" s="2"/>
      <c r="IER207" s="1"/>
      <c r="IES207" s="25"/>
      <c r="IET207" s="5"/>
      <c r="IEU207" s="63"/>
      <c r="IEV207" s="2"/>
      <c r="IEW207" s="1"/>
      <c r="IEX207" s="25"/>
      <c r="IEY207" s="5"/>
      <c r="IEZ207" s="63"/>
      <c r="IFA207" s="2"/>
      <c r="IFB207" s="1"/>
      <c r="IFC207" s="25"/>
      <c r="IFD207" s="5"/>
      <c r="IFE207" s="63"/>
      <c r="IFF207" s="2"/>
      <c r="IFG207" s="1"/>
      <c r="IFH207" s="25"/>
      <c r="IFI207" s="5"/>
      <c r="IFJ207" s="63"/>
      <c r="IFK207" s="2"/>
      <c r="IFL207" s="1"/>
      <c r="IFM207" s="25"/>
      <c r="IFN207" s="5"/>
      <c r="IFO207" s="63"/>
      <c r="IFP207" s="2"/>
      <c r="IFQ207" s="1"/>
      <c r="IFR207" s="25"/>
      <c r="IFS207" s="5"/>
      <c r="IFT207" s="63"/>
      <c r="IFU207" s="2"/>
      <c r="IFV207" s="1"/>
      <c r="IFW207" s="25"/>
      <c r="IFX207" s="5"/>
      <c r="IFY207" s="63"/>
      <c r="IFZ207" s="2"/>
      <c r="IGA207" s="1"/>
      <c r="IGB207" s="25"/>
      <c r="IGC207" s="5"/>
      <c r="IGD207" s="63"/>
      <c r="IGE207" s="2"/>
      <c r="IGF207" s="1"/>
      <c r="IGG207" s="25"/>
      <c r="IGH207" s="5"/>
      <c r="IGI207" s="63"/>
      <c r="IGJ207" s="2"/>
      <c r="IGK207" s="1"/>
      <c r="IGL207" s="25"/>
      <c r="IGM207" s="5"/>
      <c r="IGN207" s="63"/>
      <c r="IGO207" s="2"/>
      <c r="IGP207" s="1"/>
      <c r="IGQ207" s="25"/>
      <c r="IGR207" s="5"/>
      <c r="IGS207" s="63"/>
      <c r="IGT207" s="2"/>
      <c r="IGU207" s="1"/>
      <c r="IGV207" s="25"/>
      <c r="IGW207" s="5"/>
      <c r="IGX207" s="63"/>
      <c r="IGY207" s="2"/>
      <c r="IGZ207" s="1"/>
      <c r="IHA207" s="25"/>
      <c r="IHB207" s="5"/>
      <c r="IHC207" s="63"/>
      <c r="IHD207" s="2"/>
      <c r="IHE207" s="1"/>
      <c r="IHF207" s="25"/>
      <c r="IHG207" s="5"/>
      <c r="IHH207" s="63"/>
      <c r="IHI207" s="2"/>
      <c r="IHJ207" s="1"/>
      <c r="IHK207" s="25"/>
      <c r="IHL207" s="5"/>
      <c r="IHM207" s="63"/>
      <c r="IHN207" s="2"/>
      <c r="IHO207" s="1"/>
      <c r="IHP207" s="25"/>
      <c r="IHQ207" s="5"/>
      <c r="IHR207" s="63"/>
      <c r="IHS207" s="2"/>
      <c r="IHT207" s="1"/>
      <c r="IHU207" s="25"/>
      <c r="IHV207" s="5"/>
      <c r="IHW207" s="63"/>
      <c r="IHX207" s="2"/>
      <c r="IHY207" s="1"/>
      <c r="IHZ207" s="25"/>
      <c r="IIA207" s="5"/>
      <c r="IIB207" s="63"/>
      <c r="IIC207" s="2"/>
      <c r="IID207" s="1"/>
      <c r="IIE207" s="25"/>
      <c r="IIF207" s="5"/>
      <c r="IIG207" s="63"/>
      <c r="IIH207" s="2"/>
      <c r="III207" s="1"/>
      <c r="IIJ207" s="25"/>
      <c r="IIK207" s="5"/>
      <c r="IIL207" s="63"/>
      <c r="IIM207" s="2"/>
      <c r="IIN207" s="1"/>
      <c r="IIO207" s="25"/>
      <c r="IIP207" s="5"/>
      <c r="IIQ207" s="63"/>
      <c r="IIR207" s="2"/>
      <c r="IIS207" s="1"/>
      <c r="IIT207" s="25"/>
      <c r="IIU207" s="5"/>
      <c r="IIV207" s="63"/>
      <c r="IIW207" s="2"/>
      <c r="IIX207" s="1"/>
      <c r="IIY207" s="25"/>
      <c r="IIZ207" s="5"/>
      <c r="IJA207" s="63"/>
      <c r="IJB207" s="2"/>
      <c r="IJC207" s="1"/>
      <c r="IJD207" s="25"/>
      <c r="IJE207" s="5"/>
      <c r="IJF207" s="63"/>
      <c r="IJG207" s="2"/>
      <c r="IJH207" s="1"/>
      <c r="IJI207" s="25"/>
      <c r="IJJ207" s="5"/>
      <c r="IJK207" s="63"/>
      <c r="IJL207" s="2"/>
      <c r="IJM207" s="1"/>
      <c r="IJN207" s="25"/>
      <c r="IJO207" s="5"/>
      <c r="IJP207" s="63"/>
      <c r="IJQ207" s="2"/>
      <c r="IJR207" s="1"/>
      <c r="IJS207" s="25"/>
      <c r="IJT207" s="5"/>
      <c r="IJU207" s="63"/>
      <c r="IJV207" s="2"/>
      <c r="IJW207" s="1"/>
      <c r="IJX207" s="25"/>
      <c r="IJY207" s="5"/>
      <c r="IJZ207" s="63"/>
      <c r="IKA207" s="2"/>
      <c r="IKB207" s="1"/>
      <c r="IKC207" s="25"/>
      <c r="IKD207" s="5"/>
      <c r="IKE207" s="63"/>
      <c r="IKF207" s="2"/>
      <c r="IKG207" s="1"/>
      <c r="IKH207" s="25"/>
      <c r="IKI207" s="5"/>
      <c r="IKJ207" s="63"/>
      <c r="IKK207" s="2"/>
      <c r="IKL207" s="1"/>
      <c r="IKM207" s="25"/>
      <c r="IKN207" s="5"/>
      <c r="IKO207" s="63"/>
      <c r="IKP207" s="2"/>
      <c r="IKQ207" s="1"/>
      <c r="IKR207" s="25"/>
      <c r="IKS207" s="5"/>
      <c r="IKT207" s="63"/>
      <c r="IKU207" s="2"/>
      <c r="IKV207" s="1"/>
      <c r="IKW207" s="25"/>
      <c r="IKX207" s="5"/>
      <c r="IKY207" s="63"/>
      <c r="IKZ207" s="2"/>
      <c r="ILA207" s="1"/>
      <c r="ILB207" s="25"/>
      <c r="ILC207" s="5"/>
      <c r="ILD207" s="63"/>
      <c r="ILE207" s="2"/>
      <c r="ILF207" s="1"/>
      <c r="ILG207" s="25"/>
      <c r="ILH207" s="5"/>
      <c r="ILI207" s="63"/>
      <c r="ILJ207" s="2"/>
      <c r="ILK207" s="1"/>
      <c r="ILL207" s="25"/>
      <c r="ILM207" s="5"/>
      <c r="ILN207" s="63"/>
      <c r="ILO207" s="2"/>
      <c r="ILP207" s="1"/>
      <c r="ILQ207" s="25"/>
      <c r="ILR207" s="5"/>
      <c r="ILS207" s="63"/>
      <c r="ILT207" s="2"/>
      <c r="ILU207" s="1"/>
      <c r="ILV207" s="25"/>
      <c r="ILW207" s="5"/>
      <c r="ILX207" s="63"/>
      <c r="ILY207" s="2"/>
      <c r="ILZ207" s="1"/>
      <c r="IMA207" s="25"/>
      <c r="IMB207" s="5"/>
      <c r="IMC207" s="63"/>
      <c r="IMD207" s="2"/>
      <c r="IME207" s="1"/>
      <c r="IMF207" s="25"/>
      <c r="IMG207" s="5"/>
      <c r="IMH207" s="63"/>
      <c r="IMI207" s="2"/>
      <c r="IMJ207" s="1"/>
      <c r="IMK207" s="25"/>
      <c r="IML207" s="5"/>
      <c r="IMM207" s="63"/>
      <c r="IMN207" s="2"/>
      <c r="IMO207" s="1"/>
      <c r="IMP207" s="25"/>
      <c r="IMQ207" s="5"/>
      <c r="IMR207" s="63"/>
      <c r="IMS207" s="2"/>
      <c r="IMT207" s="1"/>
      <c r="IMU207" s="25"/>
      <c r="IMV207" s="5"/>
      <c r="IMW207" s="63"/>
      <c r="IMX207" s="2"/>
      <c r="IMY207" s="1"/>
      <c r="IMZ207" s="25"/>
      <c r="INA207" s="5"/>
      <c r="INB207" s="63"/>
      <c r="INC207" s="2"/>
      <c r="IND207" s="1"/>
      <c r="INE207" s="25"/>
      <c r="INF207" s="5"/>
      <c r="ING207" s="63"/>
      <c r="INH207" s="2"/>
      <c r="INI207" s="1"/>
      <c r="INJ207" s="25"/>
      <c r="INK207" s="5"/>
      <c r="INL207" s="63"/>
      <c r="INM207" s="2"/>
      <c r="INN207" s="1"/>
      <c r="INO207" s="25"/>
      <c r="INP207" s="5"/>
      <c r="INQ207" s="63"/>
      <c r="INR207" s="2"/>
      <c r="INS207" s="1"/>
      <c r="INT207" s="25"/>
      <c r="INU207" s="5"/>
      <c r="INV207" s="63"/>
      <c r="INW207" s="2"/>
      <c r="INX207" s="1"/>
      <c r="INY207" s="25"/>
      <c r="INZ207" s="5"/>
      <c r="IOA207" s="63"/>
      <c r="IOB207" s="2"/>
      <c r="IOC207" s="1"/>
      <c r="IOD207" s="25"/>
      <c r="IOE207" s="5"/>
      <c r="IOF207" s="63"/>
      <c r="IOG207" s="2"/>
      <c r="IOH207" s="1"/>
      <c r="IOI207" s="25"/>
      <c r="IOJ207" s="5"/>
      <c r="IOK207" s="63"/>
      <c r="IOL207" s="2"/>
      <c r="IOM207" s="1"/>
      <c r="ION207" s="25"/>
      <c r="IOO207" s="5"/>
      <c r="IOP207" s="63"/>
      <c r="IOQ207" s="2"/>
      <c r="IOR207" s="1"/>
      <c r="IOS207" s="25"/>
      <c r="IOT207" s="5"/>
      <c r="IOU207" s="63"/>
      <c r="IOV207" s="2"/>
      <c r="IOW207" s="1"/>
      <c r="IOX207" s="25"/>
      <c r="IOY207" s="5"/>
      <c r="IOZ207" s="63"/>
      <c r="IPA207" s="2"/>
      <c r="IPB207" s="1"/>
      <c r="IPC207" s="25"/>
      <c r="IPD207" s="5"/>
      <c r="IPE207" s="63"/>
      <c r="IPF207" s="2"/>
      <c r="IPG207" s="1"/>
      <c r="IPH207" s="25"/>
      <c r="IPI207" s="5"/>
      <c r="IPJ207" s="63"/>
      <c r="IPK207" s="2"/>
      <c r="IPL207" s="1"/>
      <c r="IPM207" s="25"/>
      <c r="IPN207" s="5"/>
      <c r="IPO207" s="63"/>
      <c r="IPP207" s="2"/>
      <c r="IPQ207" s="1"/>
      <c r="IPR207" s="25"/>
      <c r="IPS207" s="5"/>
      <c r="IPT207" s="63"/>
      <c r="IPU207" s="2"/>
      <c r="IPV207" s="1"/>
      <c r="IPW207" s="25"/>
      <c r="IPX207" s="5"/>
      <c r="IPY207" s="63"/>
      <c r="IPZ207" s="2"/>
      <c r="IQA207" s="1"/>
      <c r="IQB207" s="25"/>
      <c r="IQC207" s="5"/>
      <c r="IQD207" s="63"/>
      <c r="IQE207" s="2"/>
      <c r="IQF207" s="1"/>
      <c r="IQG207" s="25"/>
      <c r="IQH207" s="5"/>
      <c r="IQI207" s="63"/>
      <c r="IQJ207" s="2"/>
      <c r="IQK207" s="1"/>
      <c r="IQL207" s="25"/>
      <c r="IQM207" s="5"/>
      <c r="IQN207" s="63"/>
      <c r="IQO207" s="2"/>
      <c r="IQP207" s="1"/>
      <c r="IQQ207" s="25"/>
      <c r="IQR207" s="5"/>
      <c r="IQS207" s="63"/>
      <c r="IQT207" s="2"/>
      <c r="IQU207" s="1"/>
      <c r="IQV207" s="25"/>
      <c r="IQW207" s="5"/>
      <c r="IQX207" s="63"/>
      <c r="IQY207" s="2"/>
      <c r="IQZ207" s="1"/>
      <c r="IRA207" s="25"/>
      <c r="IRB207" s="5"/>
      <c r="IRC207" s="63"/>
      <c r="IRD207" s="2"/>
      <c r="IRE207" s="1"/>
      <c r="IRF207" s="25"/>
      <c r="IRG207" s="5"/>
      <c r="IRH207" s="63"/>
      <c r="IRI207" s="2"/>
      <c r="IRJ207" s="1"/>
      <c r="IRK207" s="25"/>
      <c r="IRL207" s="5"/>
      <c r="IRM207" s="63"/>
      <c r="IRN207" s="2"/>
      <c r="IRO207" s="1"/>
      <c r="IRP207" s="25"/>
      <c r="IRQ207" s="5"/>
      <c r="IRR207" s="63"/>
      <c r="IRS207" s="2"/>
      <c r="IRT207" s="1"/>
      <c r="IRU207" s="25"/>
      <c r="IRV207" s="5"/>
      <c r="IRW207" s="63"/>
      <c r="IRX207" s="2"/>
      <c r="IRY207" s="1"/>
      <c r="IRZ207" s="25"/>
      <c r="ISA207" s="5"/>
      <c r="ISB207" s="63"/>
      <c r="ISC207" s="2"/>
      <c r="ISD207" s="1"/>
      <c r="ISE207" s="25"/>
      <c r="ISF207" s="5"/>
      <c r="ISG207" s="63"/>
      <c r="ISH207" s="2"/>
      <c r="ISI207" s="1"/>
      <c r="ISJ207" s="25"/>
      <c r="ISK207" s="5"/>
      <c r="ISL207" s="63"/>
      <c r="ISM207" s="2"/>
      <c r="ISN207" s="1"/>
      <c r="ISO207" s="25"/>
      <c r="ISP207" s="5"/>
      <c r="ISQ207" s="63"/>
      <c r="ISR207" s="2"/>
      <c r="ISS207" s="1"/>
      <c r="IST207" s="25"/>
      <c r="ISU207" s="5"/>
      <c r="ISV207" s="63"/>
      <c r="ISW207" s="2"/>
      <c r="ISX207" s="1"/>
      <c r="ISY207" s="25"/>
      <c r="ISZ207" s="5"/>
      <c r="ITA207" s="63"/>
      <c r="ITB207" s="2"/>
      <c r="ITC207" s="1"/>
      <c r="ITD207" s="25"/>
      <c r="ITE207" s="5"/>
      <c r="ITF207" s="63"/>
      <c r="ITG207" s="2"/>
      <c r="ITH207" s="1"/>
      <c r="ITI207" s="25"/>
      <c r="ITJ207" s="5"/>
      <c r="ITK207" s="63"/>
      <c r="ITL207" s="2"/>
      <c r="ITM207" s="1"/>
      <c r="ITN207" s="25"/>
      <c r="ITO207" s="5"/>
      <c r="ITP207" s="63"/>
      <c r="ITQ207" s="2"/>
      <c r="ITR207" s="1"/>
      <c r="ITS207" s="25"/>
      <c r="ITT207" s="5"/>
      <c r="ITU207" s="63"/>
      <c r="ITV207" s="2"/>
      <c r="ITW207" s="1"/>
      <c r="ITX207" s="25"/>
      <c r="ITY207" s="5"/>
      <c r="ITZ207" s="63"/>
      <c r="IUA207" s="2"/>
      <c r="IUB207" s="1"/>
      <c r="IUC207" s="25"/>
      <c r="IUD207" s="5"/>
      <c r="IUE207" s="63"/>
      <c r="IUF207" s="2"/>
      <c r="IUG207" s="1"/>
      <c r="IUH207" s="25"/>
      <c r="IUI207" s="5"/>
      <c r="IUJ207" s="63"/>
      <c r="IUK207" s="2"/>
      <c r="IUL207" s="1"/>
      <c r="IUM207" s="25"/>
      <c r="IUN207" s="5"/>
      <c r="IUO207" s="63"/>
      <c r="IUP207" s="2"/>
      <c r="IUQ207" s="1"/>
      <c r="IUR207" s="25"/>
      <c r="IUS207" s="5"/>
      <c r="IUT207" s="63"/>
      <c r="IUU207" s="2"/>
      <c r="IUV207" s="1"/>
      <c r="IUW207" s="25"/>
      <c r="IUX207" s="5"/>
      <c r="IUY207" s="63"/>
      <c r="IUZ207" s="2"/>
      <c r="IVA207" s="1"/>
      <c r="IVB207" s="25"/>
      <c r="IVC207" s="5"/>
      <c r="IVD207" s="63"/>
      <c r="IVE207" s="2"/>
      <c r="IVF207" s="1"/>
      <c r="IVG207" s="25"/>
      <c r="IVH207" s="5"/>
      <c r="IVI207" s="63"/>
      <c r="IVJ207" s="2"/>
      <c r="IVK207" s="1"/>
      <c r="IVL207" s="25"/>
      <c r="IVM207" s="5"/>
      <c r="IVN207" s="63"/>
      <c r="IVO207" s="2"/>
      <c r="IVP207" s="1"/>
      <c r="IVQ207" s="25"/>
      <c r="IVR207" s="5"/>
      <c r="IVS207" s="63"/>
      <c r="IVT207" s="2"/>
      <c r="IVU207" s="1"/>
      <c r="IVV207" s="25"/>
      <c r="IVW207" s="5"/>
      <c r="IVX207" s="63"/>
      <c r="IVY207" s="2"/>
      <c r="IVZ207" s="1"/>
      <c r="IWA207" s="25"/>
      <c r="IWB207" s="5"/>
      <c r="IWC207" s="63"/>
      <c r="IWD207" s="2"/>
      <c r="IWE207" s="1"/>
      <c r="IWF207" s="25"/>
      <c r="IWG207" s="5"/>
      <c r="IWH207" s="63"/>
      <c r="IWI207" s="2"/>
      <c r="IWJ207" s="1"/>
      <c r="IWK207" s="25"/>
      <c r="IWL207" s="5"/>
      <c r="IWM207" s="63"/>
      <c r="IWN207" s="2"/>
      <c r="IWO207" s="1"/>
      <c r="IWP207" s="25"/>
      <c r="IWQ207" s="5"/>
      <c r="IWR207" s="63"/>
      <c r="IWS207" s="2"/>
      <c r="IWT207" s="1"/>
      <c r="IWU207" s="25"/>
      <c r="IWV207" s="5"/>
      <c r="IWW207" s="63"/>
      <c r="IWX207" s="2"/>
      <c r="IWY207" s="1"/>
      <c r="IWZ207" s="25"/>
      <c r="IXA207" s="5"/>
      <c r="IXB207" s="63"/>
      <c r="IXC207" s="2"/>
      <c r="IXD207" s="1"/>
      <c r="IXE207" s="25"/>
      <c r="IXF207" s="5"/>
      <c r="IXG207" s="63"/>
      <c r="IXH207" s="2"/>
      <c r="IXI207" s="1"/>
      <c r="IXJ207" s="25"/>
      <c r="IXK207" s="5"/>
      <c r="IXL207" s="63"/>
      <c r="IXM207" s="2"/>
      <c r="IXN207" s="1"/>
      <c r="IXO207" s="25"/>
      <c r="IXP207" s="5"/>
      <c r="IXQ207" s="63"/>
      <c r="IXR207" s="2"/>
      <c r="IXS207" s="1"/>
      <c r="IXT207" s="25"/>
      <c r="IXU207" s="5"/>
      <c r="IXV207" s="63"/>
      <c r="IXW207" s="2"/>
      <c r="IXX207" s="1"/>
      <c r="IXY207" s="25"/>
      <c r="IXZ207" s="5"/>
      <c r="IYA207" s="63"/>
      <c r="IYB207" s="2"/>
      <c r="IYC207" s="1"/>
      <c r="IYD207" s="25"/>
      <c r="IYE207" s="5"/>
      <c r="IYF207" s="63"/>
      <c r="IYG207" s="2"/>
      <c r="IYH207" s="1"/>
      <c r="IYI207" s="25"/>
      <c r="IYJ207" s="5"/>
      <c r="IYK207" s="63"/>
      <c r="IYL207" s="2"/>
      <c r="IYM207" s="1"/>
      <c r="IYN207" s="25"/>
      <c r="IYO207" s="5"/>
      <c r="IYP207" s="63"/>
      <c r="IYQ207" s="2"/>
      <c r="IYR207" s="1"/>
      <c r="IYS207" s="25"/>
      <c r="IYT207" s="5"/>
      <c r="IYU207" s="63"/>
      <c r="IYV207" s="2"/>
      <c r="IYW207" s="1"/>
      <c r="IYX207" s="25"/>
      <c r="IYY207" s="5"/>
      <c r="IYZ207" s="63"/>
      <c r="IZA207" s="2"/>
      <c r="IZB207" s="1"/>
      <c r="IZC207" s="25"/>
      <c r="IZD207" s="5"/>
      <c r="IZE207" s="63"/>
      <c r="IZF207" s="2"/>
      <c r="IZG207" s="1"/>
      <c r="IZH207" s="25"/>
      <c r="IZI207" s="5"/>
      <c r="IZJ207" s="63"/>
      <c r="IZK207" s="2"/>
      <c r="IZL207" s="1"/>
      <c r="IZM207" s="25"/>
      <c r="IZN207" s="5"/>
      <c r="IZO207" s="63"/>
      <c r="IZP207" s="2"/>
      <c r="IZQ207" s="1"/>
      <c r="IZR207" s="25"/>
      <c r="IZS207" s="5"/>
      <c r="IZT207" s="63"/>
      <c r="IZU207" s="2"/>
      <c r="IZV207" s="1"/>
      <c r="IZW207" s="25"/>
      <c r="IZX207" s="5"/>
      <c r="IZY207" s="63"/>
      <c r="IZZ207" s="2"/>
      <c r="JAA207" s="1"/>
      <c r="JAB207" s="25"/>
      <c r="JAC207" s="5"/>
      <c r="JAD207" s="63"/>
      <c r="JAE207" s="2"/>
      <c r="JAF207" s="1"/>
      <c r="JAG207" s="25"/>
      <c r="JAH207" s="5"/>
      <c r="JAI207" s="63"/>
      <c r="JAJ207" s="2"/>
      <c r="JAK207" s="1"/>
      <c r="JAL207" s="25"/>
      <c r="JAM207" s="5"/>
      <c r="JAN207" s="63"/>
      <c r="JAO207" s="2"/>
      <c r="JAP207" s="1"/>
      <c r="JAQ207" s="25"/>
      <c r="JAR207" s="5"/>
      <c r="JAS207" s="63"/>
      <c r="JAT207" s="2"/>
      <c r="JAU207" s="1"/>
      <c r="JAV207" s="25"/>
      <c r="JAW207" s="5"/>
      <c r="JAX207" s="63"/>
      <c r="JAY207" s="2"/>
      <c r="JAZ207" s="1"/>
      <c r="JBA207" s="25"/>
      <c r="JBB207" s="5"/>
      <c r="JBC207" s="63"/>
      <c r="JBD207" s="2"/>
      <c r="JBE207" s="1"/>
      <c r="JBF207" s="25"/>
      <c r="JBG207" s="5"/>
      <c r="JBH207" s="63"/>
      <c r="JBI207" s="2"/>
      <c r="JBJ207" s="1"/>
      <c r="JBK207" s="25"/>
      <c r="JBL207" s="5"/>
      <c r="JBM207" s="63"/>
      <c r="JBN207" s="2"/>
      <c r="JBO207" s="1"/>
      <c r="JBP207" s="25"/>
      <c r="JBQ207" s="5"/>
      <c r="JBR207" s="63"/>
      <c r="JBS207" s="2"/>
      <c r="JBT207" s="1"/>
      <c r="JBU207" s="25"/>
      <c r="JBV207" s="5"/>
      <c r="JBW207" s="63"/>
      <c r="JBX207" s="2"/>
      <c r="JBY207" s="1"/>
      <c r="JBZ207" s="25"/>
      <c r="JCA207" s="5"/>
      <c r="JCB207" s="63"/>
      <c r="JCC207" s="2"/>
      <c r="JCD207" s="1"/>
      <c r="JCE207" s="25"/>
      <c r="JCF207" s="5"/>
      <c r="JCG207" s="63"/>
      <c r="JCH207" s="2"/>
      <c r="JCI207" s="1"/>
      <c r="JCJ207" s="25"/>
      <c r="JCK207" s="5"/>
      <c r="JCL207" s="63"/>
      <c r="JCM207" s="2"/>
      <c r="JCN207" s="1"/>
      <c r="JCO207" s="25"/>
      <c r="JCP207" s="5"/>
      <c r="JCQ207" s="63"/>
      <c r="JCR207" s="2"/>
      <c r="JCS207" s="1"/>
      <c r="JCT207" s="25"/>
      <c r="JCU207" s="5"/>
      <c r="JCV207" s="63"/>
      <c r="JCW207" s="2"/>
      <c r="JCX207" s="1"/>
      <c r="JCY207" s="25"/>
      <c r="JCZ207" s="5"/>
      <c r="JDA207" s="63"/>
      <c r="JDB207" s="2"/>
      <c r="JDC207" s="1"/>
      <c r="JDD207" s="25"/>
      <c r="JDE207" s="5"/>
      <c r="JDF207" s="63"/>
      <c r="JDG207" s="2"/>
      <c r="JDH207" s="1"/>
      <c r="JDI207" s="25"/>
      <c r="JDJ207" s="5"/>
      <c r="JDK207" s="63"/>
      <c r="JDL207" s="2"/>
      <c r="JDM207" s="1"/>
      <c r="JDN207" s="25"/>
      <c r="JDO207" s="5"/>
      <c r="JDP207" s="63"/>
      <c r="JDQ207" s="2"/>
      <c r="JDR207" s="1"/>
      <c r="JDS207" s="25"/>
      <c r="JDT207" s="5"/>
      <c r="JDU207" s="63"/>
      <c r="JDV207" s="2"/>
      <c r="JDW207" s="1"/>
      <c r="JDX207" s="25"/>
      <c r="JDY207" s="5"/>
      <c r="JDZ207" s="63"/>
      <c r="JEA207" s="2"/>
      <c r="JEB207" s="1"/>
      <c r="JEC207" s="25"/>
      <c r="JED207" s="5"/>
      <c r="JEE207" s="63"/>
      <c r="JEF207" s="2"/>
      <c r="JEG207" s="1"/>
      <c r="JEH207" s="25"/>
      <c r="JEI207" s="5"/>
      <c r="JEJ207" s="63"/>
      <c r="JEK207" s="2"/>
      <c r="JEL207" s="1"/>
      <c r="JEM207" s="25"/>
      <c r="JEN207" s="5"/>
      <c r="JEO207" s="63"/>
      <c r="JEP207" s="2"/>
      <c r="JEQ207" s="1"/>
      <c r="JER207" s="25"/>
      <c r="JES207" s="5"/>
      <c r="JET207" s="63"/>
      <c r="JEU207" s="2"/>
      <c r="JEV207" s="1"/>
      <c r="JEW207" s="25"/>
      <c r="JEX207" s="5"/>
      <c r="JEY207" s="63"/>
      <c r="JEZ207" s="2"/>
      <c r="JFA207" s="1"/>
      <c r="JFB207" s="25"/>
      <c r="JFC207" s="5"/>
      <c r="JFD207" s="63"/>
      <c r="JFE207" s="2"/>
      <c r="JFF207" s="1"/>
      <c r="JFG207" s="25"/>
      <c r="JFH207" s="5"/>
      <c r="JFI207" s="63"/>
      <c r="JFJ207" s="2"/>
      <c r="JFK207" s="1"/>
      <c r="JFL207" s="25"/>
      <c r="JFM207" s="5"/>
      <c r="JFN207" s="63"/>
      <c r="JFO207" s="2"/>
      <c r="JFP207" s="1"/>
      <c r="JFQ207" s="25"/>
      <c r="JFR207" s="5"/>
      <c r="JFS207" s="63"/>
      <c r="JFT207" s="2"/>
      <c r="JFU207" s="1"/>
      <c r="JFV207" s="25"/>
      <c r="JFW207" s="5"/>
      <c r="JFX207" s="63"/>
      <c r="JFY207" s="2"/>
      <c r="JFZ207" s="1"/>
      <c r="JGA207" s="25"/>
      <c r="JGB207" s="5"/>
      <c r="JGC207" s="63"/>
      <c r="JGD207" s="2"/>
      <c r="JGE207" s="1"/>
      <c r="JGF207" s="25"/>
      <c r="JGG207" s="5"/>
      <c r="JGH207" s="63"/>
      <c r="JGI207" s="2"/>
      <c r="JGJ207" s="1"/>
      <c r="JGK207" s="25"/>
      <c r="JGL207" s="5"/>
      <c r="JGM207" s="63"/>
      <c r="JGN207" s="2"/>
      <c r="JGO207" s="1"/>
      <c r="JGP207" s="25"/>
      <c r="JGQ207" s="5"/>
      <c r="JGR207" s="63"/>
      <c r="JGS207" s="2"/>
      <c r="JGT207" s="1"/>
      <c r="JGU207" s="25"/>
      <c r="JGV207" s="5"/>
      <c r="JGW207" s="63"/>
      <c r="JGX207" s="2"/>
      <c r="JGY207" s="1"/>
      <c r="JGZ207" s="25"/>
      <c r="JHA207" s="5"/>
      <c r="JHB207" s="63"/>
      <c r="JHC207" s="2"/>
      <c r="JHD207" s="1"/>
      <c r="JHE207" s="25"/>
      <c r="JHF207" s="5"/>
      <c r="JHG207" s="63"/>
      <c r="JHH207" s="2"/>
      <c r="JHI207" s="1"/>
      <c r="JHJ207" s="25"/>
      <c r="JHK207" s="5"/>
      <c r="JHL207" s="63"/>
      <c r="JHM207" s="2"/>
      <c r="JHN207" s="1"/>
      <c r="JHO207" s="25"/>
      <c r="JHP207" s="5"/>
      <c r="JHQ207" s="63"/>
      <c r="JHR207" s="2"/>
      <c r="JHS207" s="1"/>
      <c r="JHT207" s="25"/>
      <c r="JHU207" s="5"/>
      <c r="JHV207" s="63"/>
      <c r="JHW207" s="2"/>
      <c r="JHX207" s="1"/>
      <c r="JHY207" s="25"/>
      <c r="JHZ207" s="5"/>
      <c r="JIA207" s="63"/>
      <c r="JIB207" s="2"/>
      <c r="JIC207" s="1"/>
      <c r="JID207" s="25"/>
      <c r="JIE207" s="5"/>
      <c r="JIF207" s="63"/>
      <c r="JIG207" s="2"/>
      <c r="JIH207" s="1"/>
      <c r="JII207" s="25"/>
      <c r="JIJ207" s="5"/>
      <c r="JIK207" s="63"/>
      <c r="JIL207" s="2"/>
      <c r="JIM207" s="1"/>
      <c r="JIN207" s="25"/>
      <c r="JIO207" s="5"/>
      <c r="JIP207" s="63"/>
      <c r="JIQ207" s="2"/>
      <c r="JIR207" s="1"/>
      <c r="JIS207" s="25"/>
      <c r="JIT207" s="5"/>
      <c r="JIU207" s="63"/>
      <c r="JIV207" s="2"/>
      <c r="JIW207" s="1"/>
      <c r="JIX207" s="25"/>
      <c r="JIY207" s="5"/>
      <c r="JIZ207" s="63"/>
      <c r="JJA207" s="2"/>
      <c r="JJB207" s="1"/>
      <c r="JJC207" s="25"/>
      <c r="JJD207" s="5"/>
      <c r="JJE207" s="63"/>
      <c r="JJF207" s="2"/>
      <c r="JJG207" s="1"/>
      <c r="JJH207" s="25"/>
      <c r="JJI207" s="5"/>
      <c r="JJJ207" s="63"/>
      <c r="JJK207" s="2"/>
      <c r="JJL207" s="1"/>
      <c r="JJM207" s="25"/>
      <c r="JJN207" s="5"/>
      <c r="JJO207" s="63"/>
      <c r="JJP207" s="2"/>
      <c r="JJQ207" s="1"/>
      <c r="JJR207" s="25"/>
      <c r="JJS207" s="5"/>
      <c r="JJT207" s="63"/>
      <c r="JJU207" s="2"/>
      <c r="JJV207" s="1"/>
      <c r="JJW207" s="25"/>
      <c r="JJX207" s="5"/>
      <c r="JJY207" s="63"/>
      <c r="JJZ207" s="2"/>
      <c r="JKA207" s="1"/>
      <c r="JKB207" s="25"/>
      <c r="JKC207" s="5"/>
      <c r="JKD207" s="63"/>
      <c r="JKE207" s="2"/>
      <c r="JKF207" s="1"/>
      <c r="JKG207" s="25"/>
      <c r="JKH207" s="5"/>
      <c r="JKI207" s="63"/>
      <c r="JKJ207" s="2"/>
      <c r="JKK207" s="1"/>
      <c r="JKL207" s="25"/>
      <c r="JKM207" s="5"/>
      <c r="JKN207" s="63"/>
      <c r="JKO207" s="2"/>
      <c r="JKP207" s="1"/>
      <c r="JKQ207" s="25"/>
      <c r="JKR207" s="5"/>
      <c r="JKS207" s="63"/>
      <c r="JKT207" s="2"/>
      <c r="JKU207" s="1"/>
      <c r="JKV207" s="25"/>
      <c r="JKW207" s="5"/>
      <c r="JKX207" s="63"/>
      <c r="JKY207" s="2"/>
      <c r="JKZ207" s="1"/>
      <c r="JLA207" s="25"/>
      <c r="JLB207" s="5"/>
      <c r="JLC207" s="63"/>
      <c r="JLD207" s="2"/>
      <c r="JLE207" s="1"/>
      <c r="JLF207" s="25"/>
      <c r="JLG207" s="5"/>
      <c r="JLH207" s="63"/>
      <c r="JLI207" s="2"/>
      <c r="JLJ207" s="1"/>
      <c r="JLK207" s="25"/>
      <c r="JLL207" s="5"/>
      <c r="JLM207" s="63"/>
      <c r="JLN207" s="2"/>
      <c r="JLO207" s="1"/>
      <c r="JLP207" s="25"/>
      <c r="JLQ207" s="5"/>
      <c r="JLR207" s="63"/>
      <c r="JLS207" s="2"/>
      <c r="JLT207" s="1"/>
      <c r="JLU207" s="25"/>
      <c r="JLV207" s="5"/>
      <c r="JLW207" s="63"/>
      <c r="JLX207" s="2"/>
      <c r="JLY207" s="1"/>
      <c r="JLZ207" s="25"/>
      <c r="JMA207" s="5"/>
      <c r="JMB207" s="63"/>
      <c r="JMC207" s="2"/>
      <c r="JMD207" s="1"/>
      <c r="JME207" s="25"/>
      <c r="JMF207" s="5"/>
      <c r="JMG207" s="63"/>
      <c r="JMH207" s="2"/>
      <c r="JMI207" s="1"/>
      <c r="JMJ207" s="25"/>
      <c r="JMK207" s="5"/>
      <c r="JML207" s="63"/>
      <c r="JMM207" s="2"/>
      <c r="JMN207" s="1"/>
      <c r="JMO207" s="25"/>
      <c r="JMP207" s="5"/>
      <c r="JMQ207" s="63"/>
      <c r="JMR207" s="2"/>
      <c r="JMS207" s="1"/>
      <c r="JMT207" s="25"/>
      <c r="JMU207" s="5"/>
      <c r="JMV207" s="63"/>
      <c r="JMW207" s="2"/>
      <c r="JMX207" s="1"/>
      <c r="JMY207" s="25"/>
      <c r="JMZ207" s="5"/>
      <c r="JNA207" s="63"/>
      <c r="JNB207" s="2"/>
      <c r="JNC207" s="1"/>
      <c r="JND207" s="25"/>
      <c r="JNE207" s="5"/>
      <c r="JNF207" s="63"/>
      <c r="JNG207" s="2"/>
      <c r="JNH207" s="1"/>
      <c r="JNI207" s="25"/>
      <c r="JNJ207" s="5"/>
      <c r="JNK207" s="63"/>
      <c r="JNL207" s="2"/>
      <c r="JNM207" s="1"/>
      <c r="JNN207" s="25"/>
      <c r="JNO207" s="5"/>
      <c r="JNP207" s="63"/>
      <c r="JNQ207" s="2"/>
      <c r="JNR207" s="1"/>
      <c r="JNS207" s="25"/>
      <c r="JNT207" s="5"/>
      <c r="JNU207" s="63"/>
      <c r="JNV207" s="2"/>
      <c r="JNW207" s="1"/>
      <c r="JNX207" s="25"/>
      <c r="JNY207" s="5"/>
      <c r="JNZ207" s="63"/>
      <c r="JOA207" s="2"/>
      <c r="JOB207" s="1"/>
      <c r="JOC207" s="25"/>
      <c r="JOD207" s="5"/>
      <c r="JOE207" s="63"/>
      <c r="JOF207" s="2"/>
      <c r="JOG207" s="1"/>
      <c r="JOH207" s="25"/>
      <c r="JOI207" s="5"/>
      <c r="JOJ207" s="63"/>
      <c r="JOK207" s="2"/>
      <c r="JOL207" s="1"/>
      <c r="JOM207" s="25"/>
      <c r="JON207" s="5"/>
      <c r="JOO207" s="63"/>
      <c r="JOP207" s="2"/>
      <c r="JOQ207" s="1"/>
      <c r="JOR207" s="25"/>
      <c r="JOS207" s="5"/>
      <c r="JOT207" s="63"/>
      <c r="JOU207" s="2"/>
      <c r="JOV207" s="1"/>
      <c r="JOW207" s="25"/>
      <c r="JOX207" s="5"/>
      <c r="JOY207" s="63"/>
      <c r="JOZ207" s="2"/>
      <c r="JPA207" s="1"/>
      <c r="JPB207" s="25"/>
      <c r="JPC207" s="5"/>
      <c r="JPD207" s="63"/>
      <c r="JPE207" s="2"/>
      <c r="JPF207" s="1"/>
      <c r="JPG207" s="25"/>
      <c r="JPH207" s="5"/>
      <c r="JPI207" s="63"/>
      <c r="JPJ207" s="2"/>
      <c r="JPK207" s="1"/>
      <c r="JPL207" s="25"/>
      <c r="JPM207" s="5"/>
      <c r="JPN207" s="63"/>
      <c r="JPO207" s="2"/>
      <c r="JPP207" s="1"/>
      <c r="JPQ207" s="25"/>
      <c r="JPR207" s="5"/>
      <c r="JPS207" s="63"/>
      <c r="JPT207" s="2"/>
      <c r="JPU207" s="1"/>
      <c r="JPV207" s="25"/>
      <c r="JPW207" s="5"/>
      <c r="JPX207" s="63"/>
      <c r="JPY207" s="2"/>
      <c r="JPZ207" s="1"/>
      <c r="JQA207" s="25"/>
      <c r="JQB207" s="5"/>
      <c r="JQC207" s="63"/>
      <c r="JQD207" s="2"/>
      <c r="JQE207" s="1"/>
      <c r="JQF207" s="25"/>
      <c r="JQG207" s="5"/>
      <c r="JQH207" s="63"/>
      <c r="JQI207" s="2"/>
      <c r="JQJ207" s="1"/>
      <c r="JQK207" s="25"/>
      <c r="JQL207" s="5"/>
      <c r="JQM207" s="63"/>
      <c r="JQN207" s="2"/>
      <c r="JQO207" s="1"/>
      <c r="JQP207" s="25"/>
      <c r="JQQ207" s="5"/>
      <c r="JQR207" s="63"/>
      <c r="JQS207" s="2"/>
      <c r="JQT207" s="1"/>
      <c r="JQU207" s="25"/>
      <c r="JQV207" s="5"/>
      <c r="JQW207" s="63"/>
      <c r="JQX207" s="2"/>
      <c r="JQY207" s="1"/>
      <c r="JQZ207" s="25"/>
      <c r="JRA207" s="5"/>
      <c r="JRB207" s="63"/>
      <c r="JRC207" s="2"/>
      <c r="JRD207" s="1"/>
      <c r="JRE207" s="25"/>
      <c r="JRF207" s="5"/>
      <c r="JRG207" s="63"/>
      <c r="JRH207" s="2"/>
      <c r="JRI207" s="1"/>
      <c r="JRJ207" s="25"/>
      <c r="JRK207" s="5"/>
      <c r="JRL207" s="63"/>
      <c r="JRM207" s="2"/>
      <c r="JRN207" s="1"/>
      <c r="JRO207" s="25"/>
      <c r="JRP207" s="5"/>
      <c r="JRQ207" s="63"/>
      <c r="JRR207" s="2"/>
      <c r="JRS207" s="1"/>
      <c r="JRT207" s="25"/>
      <c r="JRU207" s="5"/>
      <c r="JRV207" s="63"/>
      <c r="JRW207" s="2"/>
      <c r="JRX207" s="1"/>
      <c r="JRY207" s="25"/>
      <c r="JRZ207" s="5"/>
      <c r="JSA207" s="63"/>
      <c r="JSB207" s="2"/>
      <c r="JSC207" s="1"/>
      <c r="JSD207" s="25"/>
      <c r="JSE207" s="5"/>
      <c r="JSF207" s="63"/>
      <c r="JSG207" s="2"/>
      <c r="JSH207" s="1"/>
      <c r="JSI207" s="25"/>
      <c r="JSJ207" s="5"/>
      <c r="JSK207" s="63"/>
      <c r="JSL207" s="2"/>
      <c r="JSM207" s="1"/>
      <c r="JSN207" s="25"/>
      <c r="JSO207" s="5"/>
      <c r="JSP207" s="63"/>
      <c r="JSQ207" s="2"/>
      <c r="JSR207" s="1"/>
      <c r="JSS207" s="25"/>
      <c r="JST207" s="5"/>
      <c r="JSU207" s="63"/>
      <c r="JSV207" s="2"/>
      <c r="JSW207" s="1"/>
      <c r="JSX207" s="25"/>
      <c r="JSY207" s="5"/>
      <c r="JSZ207" s="63"/>
      <c r="JTA207" s="2"/>
      <c r="JTB207" s="1"/>
      <c r="JTC207" s="25"/>
      <c r="JTD207" s="5"/>
      <c r="JTE207" s="63"/>
      <c r="JTF207" s="2"/>
      <c r="JTG207" s="1"/>
      <c r="JTH207" s="25"/>
      <c r="JTI207" s="5"/>
      <c r="JTJ207" s="63"/>
      <c r="JTK207" s="2"/>
      <c r="JTL207" s="1"/>
      <c r="JTM207" s="25"/>
      <c r="JTN207" s="5"/>
      <c r="JTO207" s="63"/>
      <c r="JTP207" s="2"/>
      <c r="JTQ207" s="1"/>
      <c r="JTR207" s="25"/>
      <c r="JTS207" s="5"/>
      <c r="JTT207" s="63"/>
      <c r="JTU207" s="2"/>
      <c r="JTV207" s="1"/>
      <c r="JTW207" s="25"/>
      <c r="JTX207" s="5"/>
      <c r="JTY207" s="63"/>
      <c r="JTZ207" s="2"/>
      <c r="JUA207" s="1"/>
      <c r="JUB207" s="25"/>
      <c r="JUC207" s="5"/>
      <c r="JUD207" s="63"/>
      <c r="JUE207" s="2"/>
      <c r="JUF207" s="1"/>
      <c r="JUG207" s="25"/>
      <c r="JUH207" s="5"/>
      <c r="JUI207" s="63"/>
      <c r="JUJ207" s="2"/>
      <c r="JUK207" s="1"/>
      <c r="JUL207" s="25"/>
      <c r="JUM207" s="5"/>
      <c r="JUN207" s="63"/>
      <c r="JUO207" s="2"/>
      <c r="JUP207" s="1"/>
      <c r="JUQ207" s="25"/>
      <c r="JUR207" s="5"/>
      <c r="JUS207" s="63"/>
      <c r="JUT207" s="2"/>
      <c r="JUU207" s="1"/>
      <c r="JUV207" s="25"/>
      <c r="JUW207" s="5"/>
      <c r="JUX207" s="63"/>
      <c r="JUY207" s="2"/>
      <c r="JUZ207" s="1"/>
      <c r="JVA207" s="25"/>
      <c r="JVB207" s="5"/>
      <c r="JVC207" s="63"/>
      <c r="JVD207" s="2"/>
      <c r="JVE207" s="1"/>
      <c r="JVF207" s="25"/>
      <c r="JVG207" s="5"/>
      <c r="JVH207" s="63"/>
      <c r="JVI207" s="2"/>
      <c r="JVJ207" s="1"/>
      <c r="JVK207" s="25"/>
      <c r="JVL207" s="5"/>
      <c r="JVM207" s="63"/>
      <c r="JVN207" s="2"/>
      <c r="JVO207" s="1"/>
      <c r="JVP207" s="25"/>
      <c r="JVQ207" s="5"/>
      <c r="JVR207" s="63"/>
      <c r="JVS207" s="2"/>
      <c r="JVT207" s="1"/>
      <c r="JVU207" s="25"/>
      <c r="JVV207" s="5"/>
      <c r="JVW207" s="63"/>
      <c r="JVX207" s="2"/>
      <c r="JVY207" s="1"/>
      <c r="JVZ207" s="25"/>
      <c r="JWA207" s="5"/>
      <c r="JWB207" s="63"/>
      <c r="JWC207" s="2"/>
      <c r="JWD207" s="1"/>
      <c r="JWE207" s="25"/>
      <c r="JWF207" s="5"/>
      <c r="JWG207" s="63"/>
      <c r="JWH207" s="2"/>
      <c r="JWI207" s="1"/>
      <c r="JWJ207" s="25"/>
      <c r="JWK207" s="5"/>
      <c r="JWL207" s="63"/>
      <c r="JWM207" s="2"/>
      <c r="JWN207" s="1"/>
      <c r="JWO207" s="25"/>
      <c r="JWP207" s="5"/>
      <c r="JWQ207" s="63"/>
      <c r="JWR207" s="2"/>
      <c r="JWS207" s="1"/>
      <c r="JWT207" s="25"/>
      <c r="JWU207" s="5"/>
      <c r="JWV207" s="63"/>
      <c r="JWW207" s="2"/>
      <c r="JWX207" s="1"/>
      <c r="JWY207" s="25"/>
      <c r="JWZ207" s="5"/>
      <c r="JXA207" s="63"/>
      <c r="JXB207" s="2"/>
      <c r="JXC207" s="1"/>
      <c r="JXD207" s="25"/>
      <c r="JXE207" s="5"/>
      <c r="JXF207" s="63"/>
      <c r="JXG207" s="2"/>
      <c r="JXH207" s="1"/>
      <c r="JXI207" s="25"/>
      <c r="JXJ207" s="5"/>
      <c r="JXK207" s="63"/>
      <c r="JXL207" s="2"/>
      <c r="JXM207" s="1"/>
      <c r="JXN207" s="25"/>
      <c r="JXO207" s="5"/>
      <c r="JXP207" s="63"/>
      <c r="JXQ207" s="2"/>
      <c r="JXR207" s="1"/>
      <c r="JXS207" s="25"/>
      <c r="JXT207" s="5"/>
      <c r="JXU207" s="63"/>
      <c r="JXV207" s="2"/>
      <c r="JXW207" s="1"/>
      <c r="JXX207" s="25"/>
      <c r="JXY207" s="5"/>
      <c r="JXZ207" s="63"/>
      <c r="JYA207" s="2"/>
      <c r="JYB207" s="1"/>
      <c r="JYC207" s="25"/>
      <c r="JYD207" s="5"/>
      <c r="JYE207" s="63"/>
      <c r="JYF207" s="2"/>
      <c r="JYG207" s="1"/>
      <c r="JYH207" s="25"/>
      <c r="JYI207" s="5"/>
      <c r="JYJ207" s="63"/>
      <c r="JYK207" s="2"/>
      <c r="JYL207" s="1"/>
      <c r="JYM207" s="25"/>
      <c r="JYN207" s="5"/>
      <c r="JYO207" s="63"/>
      <c r="JYP207" s="2"/>
      <c r="JYQ207" s="1"/>
      <c r="JYR207" s="25"/>
      <c r="JYS207" s="5"/>
      <c r="JYT207" s="63"/>
      <c r="JYU207" s="2"/>
      <c r="JYV207" s="1"/>
      <c r="JYW207" s="25"/>
      <c r="JYX207" s="5"/>
      <c r="JYY207" s="63"/>
      <c r="JYZ207" s="2"/>
      <c r="JZA207" s="1"/>
      <c r="JZB207" s="25"/>
      <c r="JZC207" s="5"/>
      <c r="JZD207" s="63"/>
      <c r="JZE207" s="2"/>
      <c r="JZF207" s="1"/>
      <c r="JZG207" s="25"/>
      <c r="JZH207" s="5"/>
      <c r="JZI207" s="63"/>
      <c r="JZJ207" s="2"/>
      <c r="JZK207" s="1"/>
      <c r="JZL207" s="25"/>
      <c r="JZM207" s="5"/>
      <c r="JZN207" s="63"/>
      <c r="JZO207" s="2"/>
      <c r="JZP207" s="1"/>
      <c r="JZQ207" s="25"/>
      <c r="JZR207" s="5"/>
      <c r="JZS207" s="63"/>
      <c r="JZT207" s="2"/>
      <c r="JZU207" s="1"/>
      <c r="JZV207" s="25"/>
      <c r="JZW207" s="5"/>
      <c r="JZX207" s="63"/>
      <c r="JZY207" s="2"/>
      <c r="JZZ207" s="1"/>
      <c r="KAA207" s="25"/>
      <c r="KAB207" s="5"/>
      <c r="KAC207" s="63"/>
      <c r="KAD207" s="2"/>
      <c r="KAE207" s="1"/>
      <c r="KAF207" s="25"/>
      <c r="KAG207" s="5"/>
      <c r="KAH207" s="63"/>
      <c r="KAI207" s="2"/>
      <c r="KAJ207" s="1"/>
      <c r="KAK207" s="25"/>
      <c r="KAL207" s="5"/>
      <c r="KAM207" s="63"/>
      <c r="KAN207" s="2"/>
      <c r="KAO207" s="1"/>
      <c r="KAP207" s="25"/>
      <c r="KAQ207" s="5"/>
      <c r="KAR207" s="63"/>
      <c r="KAS207" s="2"/>
      <c r="KAT207" s="1"/>
      <c r="KAU207" s="25"/>
      <c r="KAV207" s="5"/>
      <c r="KAW207" s="63"/>
      <c r="KAX207" s="2"/>
      <c r="KAY207" s="1"/>
      <c r="KAZ207" s="25"/>
      <c r="KBA207" s="5"/>
      <c r="KBB207" s="63"/>
      <c r="KBC207" s="2"/>
      <c r="KBD207" s="1"/>
      <c r="KBE207" s="25"/>
      <c r="KBF207" s="5"/>
      <c r="KBG207" s="63"/>
      <c r="KBH207" s="2"/>
      <c r="KBI207" s="1"/>
      <c r="KBJ207" s="25"/>
      <c r="KBK207" s="5"/>
      <c r="KBL207" s="63"/>
      <c r="KBM207" s="2"/>
      <c r="KBN207" s="1"/>
      <c r="KBO207" s="25"/>
      <c r="KBP207" s="5"/>
      <c r="KBQ207" s="63"/>
      <c r="KBR207" s="2"/>
      <c r="KBS207" s="1"/>
      <c r="KBT207" s="25"/>
      <c r="KBU207" s="5"/>
      <c r="KBV207" s="63"/>
      <c r="KBW207" s="2"/>
      <c r="KBX207" s="1"/>
      <c r="KBY207" s="25"/>
      <c r="KBZ207" s="5"/>
      <c r="KCA207" s="63"/>
      <c r="KCB207" s="2"/>
      <c r="KCC207" s="1"/>
      <c r="KCD207" s="25"/>
      <c r="KCE207" s="5"/>
      <c r="KCF207" s="63"/>
      <c r="KCG207" s="2"/>
      <c r="KCH207" s="1"/>
      <c r="KCI207" s="25"/>
      <c r="KCJ207" s="5"/>
      <c r="KCK207" s="63"/>
      <c r="KCL207" s="2"/>
      <c r="KCM207" s="1"/>
      <c r="KCN207" s="25"/>
      <c r="KCO207" s="5"/>
      <c r="KCP207" s="63"/>
      <c r="KCQ207" s="2"/>
      <c r="KCR207" s="1"/>
      <c r="KCS207" s="25"/>
      <c r="KCT207" s="5"/>
      <c r="KCU207" s="63"/>
      <c r="KCV207" s="2"/>
      <c r="KCW207" s="1"/>
      <c r="KCX207" s="25"/>
      <c r="KCY207" s="5"/>
      <c r="KCZ207" s="63"/>
      <c r="KDA207" s="2"/>
      <c r="KDB207" s="1"/>
      <c r="KDC207" s="25"/>
      <c r="KDD207" s="5"/>
      <c r="KDE207" s="63"/>
      <c r="KDF207" s="2"/>
      <c r="KDG207" s="1"/>
      <c r="KDH207" s="25"/>
      <c r="KDI207" s="5"/>
      <c r="KDJ207" s="63"/>
      <c r="KDK207" s="2"/>
      <c r="KDL207" s="1"/>
      <c r="KDM207" s="25"/>
      <c r="KDN207" s="5"/>
      <c r="KDO207" s="63"/>
      <c r="KDP207" s="2"/>
      <c r="KDQ207" s="1"/>
      <c r="KDR207" s="25"/>
      <c r="KDS207" s="5"/>
      <c r="KDT207" s="63"/>
      <c r="KDU207" s="2"/>
      <c r="KDV207" s="1"/>
      <c r="KDW207" s="25"/>
      <c r="KDX207" s="5"/>
      <c r="KDY207" s="63"/>
      <c r="KDZ207" s="2"/>
      <c r="KEA207" s="1"/>
      <c r="KEB207" s="25"/>
      <c r="KEC207" s="5"/>
      <c r="KED207" s="63"/>
      <c r="KEE207" s="2"/>
      <c r="KEF207" s="1"/>
      <c r="KEG207" s="25"/>
      <c r="KEH207" s="5"/>
      <c r="KEI207" s="63"/>
      <c r="KEJ207" s="2"/>
      <c r="KEK207" s="1"/>
      <c r="KEL207" s="25"/>
      <c r="KEM207" s="5"/>
      <c r="KEN207" s="63"/>
      <c r="KEO207" s="2"/>
      <c r="KEP207" s="1"/>
      <c r="KEQ207" s="25"/>
      <c r="KER207" s="5"/>
      <c r="KES207" s="63"/>
      <c r="KET207" s="2"/>
      <c r="KEU207" s="1"/>
      <c r="KEV207" s="25"/>
      <c r="KEW207" s="5"/>
      <c r="KEX207" s="63"/>
      <c r="KEY207" s="2"/>
      <c r="KEZ207" s="1"/>
      <c r="KFA207" s="25"/>
      <c r="KFB207" s="5"/>
      <c r="KFC207" s="63"/>
      <c r="KFD207" s="2"/>
      <c r="KFE207" s="1"/>
      <c r="KFF207" s="25"/>
      <c r="KFG207" s="5"/>
      <c r="KFH207" s="63"/>
      <c r="KFI207" s="2"/>
      <c r="KFJ207" s="1"/>
      <c r="KFK207" s="25"/>
      <c r="KFL207" s="5"/>
      <c r="KFM207" s="63"/>
      <c r="KFN207" s="2"/>
      <c r="KFO207" s="1"/>
      <c r="KFP207" s="25"/>
      <c r="KFQ207" s="5"/>
      <c r="KFR207" s="63"/>
      <c r="KFS207" s="2"/>
      <c r="KFT207" s="1"/>
      <c r="KFU207" s="25"/>
      <c r="KFV207" s="5"/>
      <c r="KFW207" s="63"/>
      <c r="KFX207" s="2"/>
      <c r="KFY207" s="1"/>
      <c r="KFZ207" s="25"/>
      <c r="KGA207" s="5"/>
      <c r="KGB207" s="63"/>
      <c r="KGC207" s="2"/>
      <c r="KGD207" s="1"/>
      <c r="KGE207" s="25"/>
      <c r="KGF207" s="5"/>
      <c r="KGG207" s="63"/>
      <c r="KGH207" s="2"/>
      <c r="KGI207" s="1"/>
      <c r="KGJ207" s="25"/>
      <c r="KGK207" s="5"/>
      <c r="KGL207" s="63"/>
      <c r="KGM207" s="2"/>
      <c r="KGN207" s="1"/>
      <c r="KGO207" s="25"/>
      <c r="KGP207" s="5"/>
      <c r="KGQ207" s="63"/>
      <c r="KGR207" s="2"/>
      <c r="KGS207" s="1"/>
      <c r="KGT207" s="25"/>
      <c r="KGU207" s="5"/>
      <c r="KGV207" s="63"/>
      <c r="KGW207" s="2"/>
      <c r="KGX207" s="1"/>
      <c r="KGY207" s="25"/>
      <c r="KGZ207" s="5"/>
      <c r="KHA207" s="63"/>
      <c r="KHB207" s="2"/>
      <c r="KHC207" s="1"/>
      <c r="KHD207" s="25"/>
      <c r="KHE207" s="5"/>
      <c r="KHF207" s="63"/>
      <c r="KHG207" s="2"/>
      <c r="KHH207" s="1"/>
      <c r="KHI207" s="25"/>
      <c r="KHJ207" s="5"/>
      <c r="KHK207" s="63"/>
      <c r="KHL207" s="2"/>
      <c r="KHM207" s="1"/>
      <c r="KHN207" s="25"/>
      <c r="KHO207" s="5"/>
      <c r="KHP207" s="63"/>
      <c r="KHQ207" s="2"/>
      <c r="KHR207" s="1"/>
      <c r="KHS207" s="25"/>
      <c r="KHT207" s="5"/>
      <c r="KHU207" s="63"/>
      <c r="KHV207" s="2"/>
      <c r="KHW207" s="1"/>
      <c r="KHX207" s="25"/>
      <c r="KHY207" s="5"/>
      <c r="KHZ207" s="63"/>
      <c r="KIA207" s="2"/>
      <c r="KIB207" s="1"/>
      <c r="KIC207" s="25"/>
      <c r="KID207" s="5"/>
      <c r="KIE207" s="63"/>
      <c r="KIF207" s="2"/>
      <c r="KIG207" s="1"/>
      <c r="KIH207" s="25"/>
      <c r="KII207" s="5"/>
      <c r="KIJ207" s="63"/>
      <c r="KIK207" s="2"/>
      <c r="KIL207" s="1"/>
      <c r="KIM207" s="25"/>
      <c r="KIN207" s="5"/>
      <c r="KIO207" s="63"/>
      <c r="KIP207" s="2"/>
      <c r="KIQ207" s="1"/>
      <c r="KIR207" s="25"/>
      <c r="KIS207" s="5"/>
      <c r="KIT207" s="63"/>
      <c r="KIU207" s="2"/>
      <c r="KIV207" s="1"/>
      <c r="KIW207" s="25"/>
      <c r="KIX207" s="5"/>
      <c r="KIY207" s="63"/>
      <c r="KIZ207" s="2"/>
      <c r="KJA207" s="1"/>
      <c r="KJB207" s="25"/>
      <c r="KJC207" s="5"/>
      <c r="KJD207" s="63"/>
      <c r="KJE207" s="2"/>
      <c r="KJF207" s="1"/>
      <c r="KJG207" s="25"/>
      <c r="KJH207" s="5"/>
      <c r="KJI207" s="63"/>
      <c r="KJJ207" s="2"/>
      <c r="KJK207" s="1"/>
      <c r="KJL207" s="25"/>
      <c r="KJM207" s="5"/>
      <c r="KJN207" s="63"/>
      <c r="KJO207" s="2"/>
      <c r="KJP207" s="1"/>
      <c r="KJQ207" s="25"/>
      <c r="KJR207" s="5"/>
      <c r="KJS207" s="63"/>
      <c r="KJT207" s="2"/>
      <c r="KJU207" s="1"/>
      <c r="KJV207" s="25"/>
      <c r="KJW207" s="5"/>
      <c r="KJX207" s="63"/>
      <c r="KJY207" s="2"/>
      <c r="KJZ207" s="1"/>
      <c r="KKA207" s="25"/>
      <c r="KKB207" s="5"/>
      <c r="KKC207" s="63"/>
      <c r="KKD207" s="2"/>
      <c r="KKE207" s="1"/>
      <c r="KKF207" s="25"/>
      <c r="KKG207" s="5"/>
      <c r="KKH207" s="63"/>
      <c r="KKI207" s="2"/>
      <c r="KKJ207" s="1"/>
      <c r="KKK207" s="25"/>
      <c r="KKL207" s="5"/>
      <c r="KKM207" s="63"/>
      <c r="KKN207" s="2"/>
      <c r="KKO207" s="1"/>
      <c r="KKP207" s="25"/>
      <c r="KKQ207" s="5"/>
      <c r="KKR207" s="63"/>
      <c r="KKS207" s="2"/>
      <c r="KKT207" s="1"/>
      <c r="KKU207" s="25"/>
      <c r="KKV207" s="5"/>
      <c r="KKW207" s="63"/>
      <c r="KKX207" s="2"/>
      <c r="KKY207" s="1"/>
      <c r="KKZ207" s="25"/>
      <c r="KLA207" s="5"/>
      <c r="KLB207" s="63"/>
      <c r="KLC207" s="2"/>
      <c r="KLD207" s="1"/>
      <c r="KLE207" s="25"/>
      <c r="KLF207" s="5"/>
      <c r="KLG207" s="63"/>
      <c r="KLH207" s="2"/>
      <c r="KLI207" s="1"/>
      <c r="KLJ207" s="25"/>
      <c r="KLK207" s="5"/>
      <c r="KLL207" s="63"/>
      <c r="KLM207" s="2"/>
      <c r="KLN207" s="1"/>
      <c r="KLO207" s="25"/>
      <c r="KLP207" s="5"/>
      <c r="KLQ207" s="63"/>
      <c r="KLR207" s="2"/>
      <c r="KLS207" s="1"/>
      <c r="KLT207" s="25"/>
      <c r="KLU207" s="5"/>
      <c r="KLV207" s="63"/>
      <c r="KLW207" s="2"/>
      <c r="KLX207" s="1"/>
      <c r="KLY207" s="25"/>
      <c r="KLZ207" s="5"/>
      <c r="KMA207" s="63"/>
      <c r="KMB207" s="2"/>
      <c r="KMC207" s="1"/>
      <c r="KMD207" s="25"/>
      <c r="KME207" s="5"/>
      <c r="KMF207" s="63"/>
      <c r="KMG207" s="2"/>
      <c r="KMH207" s="1"/>
      <c r="KMI207" s="25"/>
      <c r="KMJ207" s="5"/>
      <c r="KMK207" s="63"/>
      <c r="KML207" s="2"/>
      <c r="KMM207" s="1"/>
      <c r="KMN207" s="25"/>
      <c r="KMO207" s="5"/>
      <c r="KMP207" s="63"/>
      <c r="KMQ207" s="2"/>
      <c r="KMR207" s="1"/>
      <c r="KMS207" s="25"/>
      <c r="KMT207" s="5"/>
      <c r="KMU207" s="63"/>
      <c r="KMV207" s="2"/>
      <c r="KMW207" s="1"/>
      <c r="KMX207" s="25"/>
      <c r="KMY207" s="5"/>
      <c r="KMZ207" s="63"/>
      <c r="KNA207" s="2"/>
      <c r="KNB207" s="1"/>
      <c r="KNC207" s="25"/>
      <c r="KND207" s="5"/>
      <c r="KNE207" s="63"/>
      <c r="KNF207" s="2"/>
      <c r="KNG207" s="1"/>
      <c r="KNH207" s="25"/>
      <c r="KNI207" s="5"/>
      <c r="KNJ207" s="63"/>
      <c r="KNK207" s="2"/>
      <c r="KNL207" s="1"/>
      <c r="KNM207" s="25"/>
      <c r="KNN207" s="5"/>
      <c r="KNO207" s="63"/>
      <c r="KNP207" s="2"/>
      <c r="KNQ207" s="1"/>
      <c r="KNR207" s="25"/>
      <c r="KNS207" s="5"/>
      <c r="KNT207" s="63"/>
      <c r="KNU207" s="2"/>
      <c r="KNV207" s="1"/>
      <c r="KNW207" s="25"/>
      <c r="KNX207" s="5"/>
      <c r="KNY207" s="63"/>
      <c r="KNZ207" s="2"/>
      <c r="KOA207" s="1"/>
      <c r="KOB207" s="25"/>
      <c r="KOC207" s="5"/>
      <c r="KOD207" s="63"/>
      <c r="KOE207" s="2"/>
      <c r="KOF207" s="1"/>
      <c r="KOG207" s="25"/>
      <c r="KOH207" s="5"/>
      <c r="KOI207" s="63"/>
      <c r="KOJ207" s="2"/>
      <c r="KOK207" s="1"/>
      <c r="KOL207" s="25"/>
      <c r="KOM207" s="5"/>
      <c r="KON207" s="63"/>
      <c r="KOO207" s="2"/>
      <c r="KOP207" s="1"/>
      <c r="KOQ207" s="25"/>
      <c r="KOR207" s="5"/>
      <c r="KOS207" s="63"/>
      <c r="KOT207" s="2"/>
      <c r="KOU207" s="1"/>
      <c r="KOV207" s="25"/>
      <c r="KOW207" s="5"/>
      <c r="KOX207" s="63"/>
      <c r="KOY207" s="2"/>
      <c r="KOZ207" s="1"/>
      <c r="KPA207" s="25"/>
      <c r="KPB207" s="5"/>
      <c r="KPC207" s="63"/>
      <c r="KPD207" s="2"/>
      <c r="KPE207" s="1"/>
      <c r="KPF207" s="25"/>
      <c r="KPG207" s="5"/>
      <c r="KPH207" s="63"/>
      <c r="KPI207" s="2"/>
      <c r="KPJ207" s="1"/>
      <c r="KPK207" s="25"/>
      <c r="KPL207" s="5"/>
      <c r="KPM207" s="63"/>
      <c r="KPN207" s="2"/>
      <c r="KPO207" s="1"/>
      <c r="KPP207" s="25"/>
      <c r="KPQ207" s="5"/>
      <c r="KPR207" s="63"/>
      <c r="KPS207" s="2"/>
      <c r="KPT207" s="1"/>
      <c r="KPU207" s="25"/>
      <c r="KPV207" s="5"/>
      <c r="KPW207" s="63"/>
      <c r="KPX207" s="2"/>
      <c r="KPY207" s="1"/>
      <c r="KPZ207" s="25"/>
      <c r="KQA207" s="5"/>
      <c r="KQB207" s="63"/>
      <c r="KQC207" s="2"/>
      <c r="KQD207" s="1"/>
      <c r="KQE207" s="25"/>
      <c r="KQF207" s="5"/>
      <c r="KQG207" s="63"/>
      <c r="KQH207" s="2"/>
      <c r="KQI207" s="1"/>
      <c r="KQJ207" s="25"/>
      <c r="KQK207" s="5"/>
      <c r="KQL207" s="63"/>
      <c r="KQM207" s="2"/>
      <c r="KQN207" s="1"/>
      <c r="KQO207" s="25"/>
      <c r="KQP207" s="5"/>
      <c r="KQQ207" s="63"/>
      <c r="KQR207" s="2"/>
      <c r="KQS207" s="1"/>
      <c r="KQT207" s="25"/>
      <c r="KQU207" s="5"/>
      <c r="KQV207" s="63"/>
      <c r="KQW207" s="2"/>
      <c r="KQX207" s="1"/>
      <c r="KQY207" s="25"/>
      <c r="KQZ207" s="5"/>
      <c r="KRA207" s="63"/>
      <c r="KRB207" s="2"/>
      <c r="KRC207" s="1"/>
      <c r="KRD207" s="25"/>
      <c r="KRE207" s="5"/>
      <c r="KRF207" s="63"/>
      <c r="KRG207" s="2"/>
      <c r="KRH207" s="1"/>
      <c r="KRI207" s="25"/>
      <c r="KRJ207" s="5"/>
      <c r="KRK207" s="63"/>
      <c r="KRL207" s="2"/>
      <c r="KRM207" s="1"/>
      <c r="KRN207" s="25"/>
      <c r="KRO207" s="5"/>
      <c r="KRP207" s="63"/>
      <c r="KRQ207" s="2"/>
      <c r="KRR207" s="1"/>
      <c r="KRS207" s="25"/>
      <c r="KRT207" s="5"/>
      <c r="KRU207" s="63"/>
      <c r="KRV207" s="2"/>
      <c r="KRW207" s="1"/>
      <c r="KRX207" s="25"/>
      <c r="KRY207" s="5"/>
      <c r="KRZ207" s="63"/>
      <c r="KSA207" s="2"/>
      <c r="KSB207" s="1"/>
      <c r="KSC207" s="25"/>
      <c r="KSD207" s="5"/>
      <c r="KSE207" s="63"/>
      <c r="KSF207" s="2"/>
      <c r="KSG207" s="1"/>
      <c r="KSH207" s="25"/>
      <c r="KSI207" s="5"/>
      <c r="KSJ207" s="63"/>
      <c r="KSK207" s="2"/>
      <c r="KSL207" s="1"/>
      <c r="KSM207" s="25"/>
      <c r="KSN207" s="5"/>
      <c r="KSO207" s="63"/>
      <c r="KSP207" s="2"/>
      <c r="KSQ207" s="1"/>
      <c r="KSR207" s="25"/>
      <c r="KSS207" s="5"/>
      <c r="KST207" s="63"/>
      <c r="KSU207" s="2"/>
      <c r="KSV207" s="1"/>
      <c r="KSW207" s="25"/>
      <c r="KSX207" s="5"/>
      <c r="KSY207" s="63"/>
      <c r="KSZ207" s="2"/>
      <c r="KTA207" s="1"/>
      <c r="KTB207" s="25"/>
      <c r="KTC207" s="5"/>
      <c r="KTD207" s="63"/>
      <c r="KTE207" s="2"/>
      <c r="KTF207" s="1"/>
      <c r="KTG207" s="25"/>
      <c r="KTH207" s="5"/>
      <c r="KTI207" s="63"/>
      <c r="KTJ207" s="2"/>
      <c r="KTK207" s="1"/>
      <c r="KTL207" s="25"/>
      <c r="KTM207" s="5"/>
      <c r="KTN207" s="63"/>
      <c r="KTO207" s="2"/>
      <c r="KTP207" s="1"/>
      <c r="KTQ207" s="25"/>
      <c r="KTR207" s="5"/>
      <c r="KTS207" s="63"/>
      <c r="KTT207" s="2"/>
      <c r="KTU207" s="1"/>
      <c r="KTV207" s="25"/>
      <c r="KTW207" s="5"/>
      <c r="KTX207" s="63"/>
      <c r="KTY207" s="2"/>
      <c r="KTZ207" s="1"/>
      <c r="KUA207" s="25"/>
      <c r="KUB207" s="5"/>
      <c r="KUC207" s="63"/>
      <c r="KUD207" s="2"/>
      <c r="KUE207" s="1"/>
      <c r="KUF207" s="25"/>
      <c r="KUG207" s="5"/>
      <c r="KUH207" s="63"/>
      <c r="KUI207" s="2"/>
      <c r="KUJ207" s="1"/>
      <c r="KUK207" s="25"/>
      <c r="KUL207" s="5"/>
      <c r="KUM207" s="63"/>
      <c r="KUN207" s="2"/>
      <c r="KUO207" s="1"/>
      <c r="KUP207" s="25"/>
      <c r="KUQ207" s="5"/>
      <c r="KUR207" s="63"/>
      <c r="KUS207" s="2"/>
      <c r="KUT207" s="1"/>
      <c r="KUU207" s="25"/>
      <c r="KUV207" s="5"/>
      <c r="KUW207" s="63"/>
      <c r="KUX207" s="2"/>
      <c r="KUY207" s="1"/>
      <c r="KUZ207" s="25"/>
      <c r="KVA207" s="5"/>
      <c r="KVB207" s="63"/>
      <c r="KVC207" s="2"/>
      <c r="KVD207" s="1"/>
      <c r="KVE207" s="25"/>
      <c r="KVF207" s="5"/>
      <c r="KVG207" s="63"/>
      <c r="KVH207" s="2"/>
      <c r="KVI207" s="1"/>
      <c r="KVJ207" s="25"/>
      <c r="KVK207" s="5"/>
      <c r="KVL207" s="63"/>
      <c r="KVM207" s="2"/>
      <c r="KVN207" s="1"/>
      <c r="KVO207" s="25"/>
      <c r="KVP207" s="5"/>
      <c r="KVQ207" s="63"/>
      <c r="KVR207" s="2"/>
      <c r="KVS207" s="1"/>
      <c r="KVT207" s="25"/>
      <c r="KVU207" s="5"/>
      <c r="KVV207" s="63"/>
      <c r="KVW207" s="2"/>
      <c r="KVX207" s="1"/>
      <c r="KVY207" s="25"/>
      <c r="KVZ207" s="5"/>
      <c r="KWA207" s="63"/>
      <c r="KWB207" s="2"/>
      <c r="KWC207" s="1"/>
      <c r="KWD207" s="25"/>
      <c r="KWE207" s="5"/>
      <c r="KWF207" s="63"/>
      <c r="KWG207" s="2"/>
      <c r="KWH207" s="1"/>
      <c r="KWI207" s="25"/>
      <c r="KWJ207" s="5"/>
      <c r="KWK207" s="63"/>
      <c r="KWL207" s="2"/>
      <c r="KWM207" s="1"/>
      <c r="KWN207" s="25"/>
      <c r="KWO207" s="5"/>
      <c r="KWP207" s="63"/>
      <c r="KWQ207" s="2"/>
      <c r="KWR207" s="1"/>
      <c r="KWS207" s="25"/>
      <c r="KWT207" s="5"/>
      <c r="KWU207" s="63"/>
      <c r="KWV207" s="2"/>
      <c r="KWW207" s="1"/>
      <c r="KWX207" s="25"/>
      <c r="KWY207" s="5"/>
      <c r="KWZ207" s="63"/>
      <c r="KXA207" s="2"/>
      <c r="KXB207" s="1"/>
      <c r="KXC207" s="25"/>
      <c r="KXD207" s="5"/>
      <c r="KXE207" s="63"/>
      <c r="KXF207" s="2"/>
      <c r="KXG207" s="1"/>
      <c r="KXH207" s="25"/>
      <c r="KXI207" s="5"/>
      <c r="KXJ207" s="63"/>
      <c r="KXK207" s="2"/>
      <c r="KXL207" s="1"/>
      <c r="KXM207" s="25"/>
      <c r="KXN207" s="5"/>
      <c r="KXO207" s="63"/>
      <c r="KXP207" s="2"/>
      <c r="KXQ207" s="1"/>
      <c r="KXR207" s="25"/>
      <c r="KXS207" s="5"/>
      <c r="KXT207" s="63"/>
      <c r="KXU207" s="2"/>
      <c r="KXV207" s="1"/>
      <c r="KXW207" s="25"/>
      <c r="KXX207" s="5"/>
      <c r="KXY207" s="63"/>
      <c r="KXZ207" s="2"/>
      <c r="KYA207" s="1"/>
      <c r="KYB207" s="25"/>
      <c r="KYC207" s="5"/>
      <c r="KYD207" s="63"/>
      <c r="KYE207" s="2"/>
      <c r="KYF207" s="1"/>
      <c r="KYG207" s="25"/>
      <c r="KYH207" s="5"/>
      <c r="KYI207" s="63"/>
      <c r="KYJ207" s="2"/>
      <c r="KYK207" s="1"/>
      <c r="KYL207" s="25"/>
      <c r="KYM207" s="5"/>
      <c r="KYN207" s="63"/>
      <c r="KYO207" s="2"/>
      <c r="KYP207" s="1"/>
      <c r="KYQ207" s="25"/>
      <c r="KYR207" s="5"/>
      <c r="KYS207" s="63"/>
      <c r="KYT207" s="2"/>
      <c r="KYU207" s="1"/>
      <c r="KYV207" s="25"/>
      <c r="KYW207" s="5"/>
      <c r="KYX207" s="63"/>
      <c r="KYY207" s="2"/>
      <c r="KYZ207" s="1"/>
      <c r="KZA207" s="25"/>
      <c r="KZB207" s="5"/>
      <c r="KZC207" s="63"/>
      <c r="KZD207" s="2"/>
      <c r="KZE207" s="1"/>
      <c r="KZF207" s="25"/>
      <c r="KZG207" s="5"/>
      <c r="KZH207" s="63"/>
      <c r="KZI207" s="2"/>
      <c r="KZJ207" s="1"/>
      <c r="KZK207" s="25"/>
      <c r="KZL207" s="5"/>
      <c r="KZM207" s="63"/>
      <c r="KZN207" s="2"/>
      <c r="KZO207" s="1"/>
      <c r="KZP207" s="25"/>
      <c r="KZQ207" s="5"/>
      <c r="KZR207" s="63"/>
      <c r="KZS207" s="2"/>
      <c r="KZT207" s="1"/>
      <c r="KZU207" s="25"/>
      <c r="KZV207" s="5"/>
      <c r="KZW207" s="63"/>
      <c r="KZX207" s="2"/>
      <c r="KZY207" s="1"/>
      <c r="KZZ207" s="25"/>
      <c r="LAA207" s="5"/>
      <c r="LAB207" s="63"/>
      <c r="LAC207" s="2"/>
      <c r="LAD207" s="1"/>
      <c r="LAE207" s="25"/>
      <c r="LAF207" s="5"/>
      <c r="LAG207" s="63"/>
      <c r="LAH207" s="2"/>
      <c r="LAI207" s="1"/>
      <c r="LAJ207" s="25"/>
      <c r="LAK207" s="5"/>
      <c r="LAL207" s="63"/>
      <c r="LAM207" s="2"/>
      <c r="LAN207" s="1"/>
      <c r="LAO207" s="25"/>
      <c r="LAP207" s="5"/>
      <c r="LAQ207" s="63"/>
      <c r="LAR207" s="2"/>
      <c r="LAS207" s="1"/>
      <c r="LAT207" s="25"/>
      <c r="LAU207" s="5"/>
      <c r="LAV207" s="63"/>
      <c r="LAW207" s="2"/>
      <c r="LAX207" s="1"/>
      <c r="LAY207" s="25"/>
      <c r="LAZ207" s="5"/>
      <c r="LBA207" s="63"/>
      <c r="LBB207" s="2"/>
      <c r="LBC207" s="1"/>
      <c r="LBD207" s="25"/>
      <c r="LBE207" s="5"/>
      <c r="LBF207" s="63"/>
      <c r="LBG207" s="2"/>
      <c r="LBH207" s="1"/>
      <c r="LBI207" s="25"/>
      <c r="LBJ207" s="5"/>
      <c r="LBK207" s="63"/>
      <c r="LBL207" s="2"/>
      <c r="LBM207" s="1"/>
      <c r="LBN207" s="25"/>
      <c r="LBO207" s="5"/>
      <c r="LBP207" s="63"/>
      <c r="LBQ207" s="2"/>
      <c r="LBR207" s="1"/>
      <c r="LBS207" s="25"/>
      <c r="LBT207" s="5"/>
      <c r="LBU207" s="63"/>
      <c r="LBV207" s="2"/>
      <c r="LBW207" s="1"/>
      <c r="LBX207" s="25"/>
      <c r="LBY207" s="5"/>
      <c r="LBZ207" s="63"/>
      <c r="LCA207" s="2"/>
      <c r="LCB207" s="1"/>
      <c r="LCC207" s="25"/>
      <c r="LCD207" s="5"/>
      <c r="LCE207" s="63"/>
      <c r="LCF207" s="2"/>
      <c r="LCG207" s="1"/>
      <c r="LCH207" s="25"/>
      <c r="LCI207" s="5"/>
      <c r="LCJ207" s="63"/>
      <c r="LCK207" s="2"/>
      <c r="LCL207" s="1"/>
      <c r="LCM207" s="25"/>
      <c r="LCN207" s="5"/>
      <c r="LCO207" s="63"/>
      <c r="LCP207" s="2"/>
      <c r="LCQ207" s="1"/>
      <c r="LCR207" s="25"/>
      <c r="LCS207" s="5"/>
      <c r="LCT207" s="63"/>
      <c r="LCU207" s="2"/>
      <c r="LCV207" s="1"/>
      <c r="LCW207" s="25"/>
      <c r="LCX207" s="5"/>
      <c r="LCY207" s="63"/>
      <c r="LCZ207" s="2"/>
      <c r="LDA207" s="1"/>
      <c r="LDB207" s="25"/>
      <c r="LDC207" s="5"/>
      <c r="LDD207" s="63"/>
      <c r="LDE207" s="2"/>
      <c r="LDF207" s="1"/>
      <c r="LDG207" s="25"/>
      <c r="LDH207" s="5"/>
      <c r="LDI207" s="63"/>
      <c r="LDJ207" s="2"/>
      <c r="LDK207" s="1"/>
      <c r="LDL207" s="25"/>
      <c r="LDM207" s="5"/>
      <c r="LDN207" s="63"/>
      <c r="LDO207" s="2"/>
      <c r="LDP207" s="1"/>
      <c r="LDQ207" s="25"/>
      <c r="LDR207" s="5"/>
      <c r="LDS207" s="63"/>
      <c r="LDT207" s="2"/>
      <c r="LDU207" s="1"/>
      <c r="LDV207" s="25"/>
      <c r="LDW207" s="5"/>
      <c r="LDX207" s="63"/>
      <c r="LDY207" s="2"/>
      <c r="LDZ207" s="1"/>
      <c r="LEA207" s="25"/>
      <c r="LEB207" s="5"/>
      <c r="LEC207" s="63"/>
      <c r="LED207" s="2"/>
      <c r="LEE207" s="1"/>
      <c r="LEF207" s="25"/>
      <c r="LEG207" s="5"/>
      <c r="LEH207" s="63"/>
      <c r="LEI207" s="2"/>
      <c r="LEJ207" s="1"/>
      <c r="LEK207" s="25"/>
      <c r="LEL207" s="5"/>
      <c r="LEM207" s="63"/>
      <c r="LEN207" s="2"/>
      <c r="LEO207" s="1"/>
      <c r="LEP207" s="25"/>
      <c r="LEQ207" s="5"/>
      <c r="LER207" s="63"/>
      <c r="LES207" s="2"/>
      <c r="LET207" s="1"/>
      <c r="LEU207" s="25"/>
      <c r="LEV207" s="5"/>
      <c r="LEW207" s="63"/>
      <c r="LEX207" s="2"/>
      <c r="LEY207" s="1"/>
      <c r="LEZ207" s="25"/>
      <c r="LFA207" s="5"/>
      <c r="LFB207" s="63"/>
      <c r="LFC207" s="2"/>
      <c r="LFD207" s="1"/>
      <c r="LFE207" s="25"/>
      <c r="LFF207" s="5"/>
      <c r="LFG207" s="63"/>
      <c r="LFH207" s="2"/>
      <c r="LFI207" s="1"/>
      <c r="LFJ207" s="25"/>
      <c r="LFK207" s="5"/>
      <c r="LFL207" s="63"/>
      <c r="LFM207" s="2"/>
      <c r="LFN207" s="1"/>
      <c r="LFO207" s="25"/>
      <c r="LFP207" s="5"/>
      <c r="LFQ207" s="63"/>
      <c r="LFR207" s="2"/>
      <c r="LFS207" s="1"/>
      <c r="LFT207" s="25"/>
      <c r="LFU207" s="5"/>
      <c r="LFV207" s="63"/>
      <c r="LFW207" s="2"/>
      <c r="LFX207" s="1"/>
      <c r="LFY207" s="25"/>
      <c r="LFZ207" s="5"/>
      <c r="LGA207" s="63"/>
      <c r="LGB207" s="2"/>
      <c r="LGC207" s="1"/>
      <c r="LGD207" s="25"/>
      <c r="LGE207" s="5"/>
      <c r="LGF207" s="63"/>
      <c r="LGG207" s="2"/>
      <c r="LGH207" s="1"/>
      <c r="LGI207" s="25"/>
      <c r="LGJ207" s="5"/>
      <c r="LGK207" s="63"/>
      <c r="LGL207" s="2"/>
      <c r="LGM207" s="1"/>
      <c r="LGN207" s="25"/>
      <c r="LGO207" s="5"/>
      <c r="LGP207" s="63"/>
      <c r="LGQ207" s="2"/>
      <c r="LGR207" s="1"/>
      <c r="LGS207" s="25"/>
      <c r="LGT207" s="5"/>
      <c r="LGU207" s="63"/>
      <c r="LGV207" s="2"/>
      <c r="LGW207" s="1"/>
      <c r="LGX207" s="25"/>
      <c r="LGY207" s="5"/>
      <c r="LGZ207" s="63"/>
      <c r="LHA207" s="2"/>
      <c r="LHB207" s="1"/>
      <c r="LHC207" s="25"/>
      <c r="LHD207" s="5"/>
      <c r="LHE207" s="63"/>
      <c r="LHF207" s="2"/>
      <c r="LHG207" s="1"/>
      <c r="LHH207" s="25"/>
      <c r="LHI207" s="5"/>
      <c r="LHJ207" s="63"/>
      <c r="LHK207" s="2"/>
      <c r="LHL207" s="1"/>
      <c r="LHM207" s="25"/>
      <c r="LHN207" s="5"/>
      <c r="LHO207" s="63"/>
      <c r="LHP207" s="2"/>
      <c r="LHQ207" s="1"/>
      <c r="LHR207" s="25"/>
      <c r="LHS207" s="5"/>
      <c r="LHT207" s="63"/>
      <c r="LHU207" s="2"/>
      <c r="LHV207" s="1"/>
      <c r="LHW207" s="25"/>
      <c r="LHX207" s="5"/>
      <c r="LHY207" s="63"/>
      <c r="LHZ207" s="2"/>
      <c r="LIA207" s="1"/>
      <c r="LIB207" s="25"/>
      <c r="LIC207" s="5"/>
      <c r="LID207" s="63"/>
      <c r="LIE207" s="2"/>
      <c r="LIF207" s="1"/>
      <c r="LIG207" s="25"/>
      <c r="LIH207" s="5"/>
      <c r="LII207" s="63"/>
      <c r="LIJ207" s="2"/>
      <c r="LIK207" s="1"/>
      <c r="LIL207" s="25"/>
      <c r="LIM207" s="5"/>
      <c r="LIN207" s="63"/>
      <c r="LIO207" s="2"/>
      <c r="LIP207" s="1"/>
      <c r="LIQ207" s="25"/>
      <c r="LIR207" s="5"/>
      <c r="LIS207" s="63"/>
      <c r="LIT207" s="2"/>
      <c r="LIU207" s="1"/>
      <c r="LIV207" s="25"/>
      <c r="LIW207" s="5"/>
      <c r="LIX207" s="63"/>
      <c r="LIY207" s="2"/>
      <c r="LIZ207" s="1"/>
      <c r="LJA207" s="25"/>
      <c r="LJB207" s="5"/>
      <c r="LJC207" s="63"/>
      <c r="LJD207" s="2"/>
      <c r="LJE207" s="1"/>
      <c r="LJF207" s="25"/>
      <c r="LJG207" s="5"/>
      <c r="LJH207" s="63"/>
      <c r="LJI207" s="2"/>
      <c r="LJJ207" s="1"/>
      <c r="LJK207" s="25"/>
      <c r="LJL207" s="5"/>
      <c r="LJM207" s="63"/>
      <c r="LJN207" s="2"/>
      <c r="LJO207" s="1"/>
      <c r="LJP207" s="25"/>
      <c r="LJQ207" s="5"/>
      <c r="LJR207" s="63"/>
      <c r="LJS207" s="2"/>
      <c r="LJT207" s="1"/>
      <c r="LJU207" s="25"/>
      <c r="LJV207" s="5"/>
      <c r="LJW207" s="63"/>
      <c r="LJX207" s="2"/>
      <c r="LJY207" s="1"/>
      <c r="LJZ207" s="25"/>
      <c r="LKA207" s="5"/>
      <c r="LKB207" s="63"/>
      <c r="LKC207" s="2"/>
      <c r="LKD207" s="1"/>
      <c r="LKE207" s="25"/>
      <c r="LKF207" s="5"/>
      <c r="LKG207" s="63"/>
      <c r="LKH207" s="2"/>
      <c r="LKI207" s="1"/>
      <c r="LKJ207" s="25"/>
      <c r="LKK207" s="5"/>
      <c r="LKL207" s="63"/>
      <c r="LKM207" s="2"/>
      <c r="LKN207" s="1"/>
      <c r="LKO207" s="25"/>
      <c r="LKP207" s="5"/>
      <c r="LKQ207" s="63"/>
      <c r="LKR207" s="2"/>
      <c r="LKS207" s="1"/>
      <c r="LKT207" s="25"/>
      <c r="LKU207" s="5"/>
      <c r="LKV207" s="63"/>
      <c r="LKW207" s="2"/>
      <c r="LKX207" s="1"/>
      <c r="LKY207" s="25"/>
      <c r="LKZ207" s="5"/>
      <c r="LLA207" s="63"/>
      <c r="LLB207" s="2"/>
      <c r="LLC207" s="1"/>
      <c r="LLD207" s="25"/>
      <c r="LLE207" s="5"/>
      <c r="LLF207" s="63"/>
      <c r="LLG207" s="2"/>
      <c r="LLH207" s="1"/>
      <c r="LLI207" s="25"/>
      <c r="LLJ207" s="5"/>
      <c r="LLK207" s="63"/>
      <c r="LLL207" s="2"/>
      <c r="LLM207" s="1"/>
      <c r="LLN207" s="25"/>
      <c r="LLO207" s="5"/>
      <c r="LLP207" s="63"/>
      <c r="LLQ207" s="2"/>
      <c r="LLR207" s="1"/>
      <c r="LLS207" s="25"/>
      <c r="LLT207" s="5"/>
      <c r="LLU207" s="63"/>
      <c r="LLV207" s="2"/>
      <c r="LLW207" s="1"/>
      <c r="LLX207" s="25"/>
      <c r="LLY207" s="5"/>
      <c r="LLZ207" s="63"/>
      <c r="LMA207" s="2"/>
      <c r="LMB207" s="1"/>
      <c r="LMC207" s="25"/>
      <c r="LMD207" s="5"/>
      <c r="LME207" s="63"/>
      <c r="LMF207" s="2"/>
      <c r="LMG207" s="1"/>
      <c r="LMH207" s="25"/>
      <c r="LMI207" s="5"/>
      <c r="LMJ207" s="63"/>
      <c r="LMK207" s="2"/>
      <c r="LML207" s="1"/>
      <c r="LMM207" s="25"/>
      <c r="LMN207" s="5"/>
      <c r="LMO207" s="63"/>
      <c r="LMP207" s="2"/>
      <c r="LMQ207" s="1"/>
      <c r="LMR207" s="25"/>
      <c r="LMS207" s="5"/>
      <c r="LMT207" s="63"/>
      <c r="LMU207" s="2"/>
      <c r="LMV207" s="1"/>
      <c r="LMW207" s="25"/>
      <c r="LMX207" s="5"/>
      <c r="LMY207" s="63"/>
      <c r="LMZ207" s="2"/>
      <c r="LNA207" s="1"/>
      <c r="LNB207" s="25"/>
      <c r="LNC207" s="5"/>
      <c r="LND207" s="63"/>
      <c r="LNE207" s="2"/>
      <c r="LNF207" s="1"/>
      <c r="LNG207" s="25"/>
      <c r="LNH207" s="5"/>
      <c r="LNI207" s="63"/>
      <c r="LNJ207" s="2"/>
      <c r="LNK207" s="1"/>
      <c r="LNL207" s="25"/>
      <c r="LNM207" s="5"/>
      <c r="LNN207" s="63"/>
      <c r="LNO207" s="2"/>
      <c r="LNP207" s="1"/>
      <c r="LNQ207" s="25"/>
      <c r="LNR207" s="5"/>
      <c r="LNS207" s="63"/>
      <c r="LNT207" s="2"/>
      <c r="LNU207" s="1"/>
      <c r="LNV207" s="25"/>
      <c r="LNW207" s="5"/>
      <c r="LNX207" s="63"/>
      <c r="LNY207" s="2"/>
      <c r="LNZ207" s="1"/>
      <c r="LOA207" s="25"/>
      <c r="LOB207" s="5"/>
      <c r="LOC207" s="63"/>
      <c r="LOD207" s="2"/>
      <c r="LOE207" s="1"/>
      <c r="LOF207" s="25"/>
      <c r="LOG207" s="5"/>
      <c r="LOH207" s="63"/>
      <c r="LOI207" s="2"/>
      <c r="LOJ207" s="1"/>
      <c r="LOK207" s="25"/>
      <c r="LOL207" s="5"/>
      <c r="LOM207" s="63"/>
      <c r="LON207" s="2"/>
      <c r="LOO207" s="1"/>
      <c r="LOP207" s="25"/>
      <c r="LOQ207" s="5"/>
      <c r="LOR207" s="63"/>
      <c r="LOS207" s="2"/>
      <c r="LOT207" s="1"/>
      <c r="LOU207" s="25"/>
      <c r="LOV207" s="5"/>
      <c r="LOW207" s="63"/>
      <c r="LOX207" s="2"/>
      <c r="LOY207" s="1"/>
      <c r="LOZ207" s="25"/>
      <c r="LPA207" s="5"/>
      <c r="LPB207" s="63"/>
      <c r="LPC207" s="2"/>
      <c r="LPD207" s="1"/>
      <c r="LPE207" s="25"/>
      <c r="LPF207" s="5"/>
      <c r="LPG207" s="63"/>
      <c r="LPH207" s="2"/>
      <c r="LPI207" s="1"/>
      <c r="LPJ207" s="25"/>
      <c r="LPK207" s="5"/>
      <c r="LPL207" s="63"/>
      <c r="LPM207" s="2"/>
      <c r="LPN207" s="1"/>
      <c r="LPO207" s="25"/>
      <c r="LPP207" s="5"/>
      <c r="LPQ207" s="63"/>
      <c r="LPR207" s="2"/>
      <c r="LPS207" s="1"/>
      <c r="LPT207" s="25"/>
      <c r="LPU207" s="5"/>
      <c r="LPV207" s="63"/>
      <c r="LPW207" s="2"/>
      <c r="LPX207" s="1"/>
      <c r="LPY207" s="25"/>
      <c r="LPZ207" s="5"/>
      <c r="LQA207" s="63"/>
      <c r="LQB207" s="2"/>
      <c r="LQC207" s="1"/>
      <c r="LQD207" s="25"/>
      <c r="LQE207" s="5"/>
      <c r="LQF207" s="63"/>
      <c r="LQG207" s="2"/>
      <c r="LQH207" s="1"/>
      <c r="LQI207" s="25"/>
      <c r="LQJ207" s="5"/>
      <c r="LQK207" s="63"/>
      <c r="LQL207" s="2"/>
      <c r="LQM207" s="1"/>
      <c r="LQN207" s="25"/>
      <c r="LQO207" s="5"/>
      <c r="LQP207" s="63"/>
      <c r="LQQ207" s="2"/>
      <c r="LQR207" s="1"/>
      <c r="LQS207" s="25"/>
      <c r="LQT207" s="5"/>
      <c r="LQU207" s="63"/>
      <c r="LQV207" s="2"/>
      <c r="LQW207" s="1"/>
      <c r="LQX207" s="25"/>
      <c r="LQY207" s="5"/>
      <c r="LQZ207" s="63"/>
      <c r="LRA207" s="2"/>
      <c r="LRB207" s="1"/>
      <c r="LRC207" s="25"/>
      <c r="LRD207" s="5"/>
      <c r="LRE207" s="63"/>
      <c r="LRF207" s="2"/>
      <c r="LRG207" s="1"/>
      <c r="LRH207" s="25"/>
      <c r="LRI207" s="5"/>
      <c r="LRJ207" s="63"/>
      <c r="LRK207" s="2"/>
      <c r="LRL207" s="1"/>
      <c r="LRM207" s="25"/>
      <c r="LRN207" s="5"/>
      <c r="LRO207" s="63"/>
      <c r="LRP207" s="2"/>
      <c r="LRQ207" s="1"/>
      <c r="LRR207" s="25"/>
      <c r="LRS207" s="5"/>
      <c r="LRT207" s="63"/>
      <c r="LRU207" s="2"/>
      <c r="LRV207" s="1"/>
      <c r="LRW207" s="25"/>
      <c r="LRX207" s="5"/>
      <c r="LRY207" s="63"/>
      <c r="LRZ207" s="2"/>
      <c r="LSA207" s="1"/>
      <c r="LSB207" s="25"/>
      <c r="LSC207" s="5"/>
      <c r="LSD207" s="63"/>
      <c r="LSE207" s="2"/>
      <c r="LSF207" s="1"/>
      <c r="LSG207" s="25"/>
      <c r="LSH207" s="5"/>
      <c r="LSI207" s="63"/>
      <c r="LSJ207" s="2"/>
      <c r="LSK207" s="1"/>
      <c r="LSL207" s="25"/>
      <c r="LSM207" s="5"/>
      <c r="LSN207" s="63"/>
      <c r="LSO207" s="2"/>
      <c r="LSP207" s="1"/>
      <c r="LSQ207" s="25"/>
      <c r="LSR207" s="5"/>
      <c r="LSS207" s="63"/>
      <c r="LST207" s="2"/>
      <c r="LSU207" s="1"/>
      <c r="LSV207" s="25"/>
      <c r="LSW207" s="5"/>
      <c r="LSX207" s="63"/>
      <c r="LSY207" s="2"/>
      <c r="LSZ207" s="1"/>
      <c r="LTA207" s="25"/>
      <c r="LTB207" s="5"/>
      <c r="LTC207" s="63"/>
      <c r="LTD207" s="2"/>
      <c r="LTE207" s="1"/>
      <c r="LTF207" s="25"/>
      <c r="LTG207" s="5"/>
      <c r="LTH207" s="63"/>
      <c r="LTI207" s="2"/>
      <c r="LTJ207" s="1"/>
      <c r="LTK207" s="25"/>
      <c r="LTL207" s="5"/>
      <c r="LTM207" s="63"/>
      <c r="LTN207" s="2"/>
      <c r="LTO207" s="1"/>
      <c r="LTP207" s="25"/>
      <c r="LTQ207" s="5"/>
      <c r="LTR207" s="63"/>
      <c r="LTS207" s="2"/>
      <c r="LTT207" s="1"/>
      <c r="LTU207" s="25"/>
      <c r="LTV207" s="5"/>
      <c r="LTW207" s="63"/>
      <c r="LTX207" s="2"/>
      <c r="LTY207" s="1"/>
      <c r="LTZ207" s="25"/>
      <c r="LUA207" s="5"/>
      <c r="LUB207" s="63"/>
      <c r="LUC207" s="2"/>
      <c r="LUD207" s="1"/>
      <c r="LUE207" s="25"/>
      <c r="LUF207" s="5"/>
      <c r="LUG207" s="63"/>
      <c r="LUH207" s="2"/>
      <c r="LUI207" s="1"/>
      <c r="LUJ207" s="25"/>
      <c r="LUK207" s="5"/>
      <c r="LUL207" s="63"/>
      <c r="LUM207" s="2"/>
      <c r="LUN207" s="1"/>
      <c r="LUO207" s="25"/>
      <c r="LUP207" s="5"/>
      <c r="LUQ207" s="63"/>
      <c r="LUR207" s="2"/>
      <c r="LUS207" s="1"/>
      <c r="LUT207" s="25"/>
      <c r="LUU207" s="5"/>
      <c r="LUV207" s="63"/>
      <c r="LUW207" s="2"/>
      <c r="LUX207" s="1"/>
      <c r="LUY207" s="25"/>
      <c r="LUZ207" s="5"/>
      <c r="LVA207" s="63"/>
      <c r="LVB207" s="2"/>
      <c r="LVC207" s="1"/>
      <c r="LVD207" s="25"/>
      <c r="LVE207" s="5"/>
      <c r="LVF207" s="63"/>
      <c r="LVG207" s="2"/>
      <c r="LVH207" s="1"/>
      <c r="LVI207" s="25"/>
      <c r="LVJ207" s="5"/>
      <c r="LVK207" s="63"/>
      <c r="LVL207" s="2"/>
      <c r="LVM207" s="1"/>
      <c r="LVN207" s="25"/>
      <c r="LVO207" s="5"/>
      <c r="LVP207" s="63"/>
      <c r="LVQ207" s="2"/>
      <c r="LVR207" s="1"/>
      <c r="LVS207" s="25"/>
      <c r="LVT207" s="5"/>
      <c r="LVU207" s="63"/>
      <c r="LVV207" s="2"/>
      <c r="LVW207" s="1"/>
      <c r="LVX207" s="25"/>
      <c r="LVY207" s="5"/>
      <c r="LVZ207" s="63"/>
      <c r="LWA207" s="2"/>
      <c r="LWB207" s="1"/>
      <c r="LWC207" s="25"/>
      <c r="LWD207" s="5"/>
      <c r="LWE207" s="63"/>
      <c r="LWF207" s="2"/>
      <c r="LWG207" s="1"/>
      <c r="LWH207" s="25"/>
      <c r="LWI207" s="5"/>
      <c r="LWJ207" s="63"/>
      <c r="LWK207" s="2"/>
      <c r="LWL207" s="1"/>
      <c r="LWM207" s="25"/>
      <c r="LWN207" s="5"/>
      <c r="LWO207" s="63"/>
      <c r="LWP207" s="2"/>
      <c r="LWQ207" s="1"/>
      <c r="LWR207" s="25"/>
      <c r="LWS207" s="5"/>
      <c r="LWT207" s="63"/>
      <c r="LWU207" s="2"/>
      <c r="LWV207" s="1"/>
      <c r="LWW207" s="25"/>
      <c r="LWX207" s="5"/>
      <c r="LWY207" s="63"/>
      <c r="LWZ207" s="2"/>
      <c r="LXA207" s="1"/>
      <c r="LXB207" s="25"/>
      <c r="LXC207" s="5"/>
      <c r="LXD207" s="63"/>
      <c r="LXE207" s="2"/>
      <c r="LXF207" s="1"/>
      <c r="LXG207" s="25"/>
      <c r="LXH207" s="5"/>
      <c r="LXI207" s="63"/>
      <c r="LXJ207" s="2"/>
      <c r="LXK207" s="1"/>
      <c r="LXL207" s="25"/>
      <c r="LXM207" s="5"/>
      <c r="LXN207" s="63"/>
      <c r="LXO207" s="2"/>
      <c r="LXP207" s="1"/>
      <c r="LXQ207" s="25"/>
      <c r="LXR207" s="5"/>
      <c r="LXS207" s="63"/>
      <c r="LXT207" s="2"/>
      <c r="LXU207" s="1"/>
      <c r="LXV207" s="25"/>
      <c r="LXW207" s="5"/>
      <c r="LXX207" s="63"/>
      <c r="LXY207" s="2"/>
      <c r="LXZ207" s="1"/>
      <c r="LYA207" s="25"/>
      <c r="LYB207" s="5"/>
      <c r="LYC207" s="63"/>
      <c r="LYD207" s="2"/>
      <c r="LYE207" s="1"/>
      <c r="LYF207" s="25"/>
      <c r="LYG207" s="5"/>
      <c r="LYH207" s="63"/>
      <c r="LYI207" s="2"/>
      <c r="LYJ207" s="1"/>
      <c r="LYK207" s="25"/>
      <c r="LYL207" s="5"/>
      <c r="LYM207" s="63"/>
      <c r="LYN207" s="2"/>
      <c r="LYO207" s="1"/>
      <c r="LYP207" s="25"/>
      <c r="LYQ207" s="5"/>
      <c r="LYR207" s="63"/>
      <c r="LYS207" s="2"/>
      <c r="LYT207" s="1"/>
      <c r="LYU207" s="25"/>
      <c r="LYV207" s="5"/>
      <c r="LYW207" s="63"/>
      <c r="LYX207" s="2"/>
      <c r="LYY207" s="1"/>
      <c r="LYZ207" s="25"/>
      <c r="LZA207" s="5"/>
      <c r="LZB207" s="63"/>
      <c r="LZC207" s="2"/>
      <c r="LZD207" s="1"/>
      <c r="LZE207" s="25"/>
      <c r="LZF207" s="5"/>
      <c r="LZG207" s="63"/>
      <c r="LZH207" s="2"/>
      <c r="LZI207" s="1"/>
      <c r="LZJ207" s="25"/>
      <c r="LZK207" s="5"/>
      <c r="LZL207" s="63"/>
      <c r="LZM207" s="2"/>
      <c r="LZN207" s="1"/>
      <c r="LZO207" s="25"/>
      <c r="LZP207" s="5"/>
      <c r="LZQ207" s="63"/>
      <c r="LZR207" s="2"/>
      <c r="LZS207" s="1"/>
      <c r="LZT207" s="25"/>
      <c r="LZU207" s="5"/>
      <c r="LZV207" s="63"/>
      <c r="LZW207" s="2"/>
      <c r="LZX207" s="1"/>
      <c r="LZY207" s="25"/>
      <c r="LZZ207" s="5"/>
      <c r="MAA207" s="63"/>
      <c r="MAB207" s="2"/>
      <c r="MAC207" s="1"/>
      <c r="MAD207" s="25"/>
      <c r="MAE207" s="5"/>
      <c r="MAF207" s="63"/>
      <c r="MAG207" s="2"/>
      <c r="MAH207" s="1"/>
      <c r="MAI207" s="25"/>
      <c r="MAJ207" s="5"/>
      <c r="MAK207" s="63"/>
      <c r="MAL207" s="2"/>
      <c r="MAM207" s="1"/>
      <c r="MAN207" s="25"/>
      <c r="MAO207" s="5"/>
      <c r="MAP207" s="63"/>
      <c r="MAQ207" s="2"/>
      <c r="MAR207" s="1"/>
      <c r="MAS207" s="25"/>
      <c r="MAT207" s="5"/>
      <c r="MAU207" s="63"/>
      <c r="MAV207" s="2"/>
      <c r="MAW207" s="1"/>
      <c r="MAX207" s="25"/>
      <c r="MAY207" s="5"/>
      <c r="MAZ207" s="63"/>
      <c r="MBA207" s="2"/>
      <c r="MBB207" s="1"/>
      <c r="MBC207" s="25"/>
      <c r="MBD207" s="5"/>
      <c r="MBE207" s="63"/>
      <c r="MBF207" s="2"/>
      <c r="MBG207" s="1"/>
      <c r="MBH207" s="25"/>
      <c r="MBI207" s="5"/>
      <c r="MBJ207" s="63"/>
      <c r="MBK207" s="2"/>
      <c r="MBL207" s="1"/>
      <c r="MBM207" s="25"/>
      <c r="MBN207" s="5"/>
      <c r="MBO207" s="63"/>
      <c r="MBP207" s="2"/>
      <c r="MBQ207" s="1"/>
      <c r="MBR207" s="25"/>
      <c r="MBS207" s="5"/>
      <c r="MBT207" s="63"/>
      <c r="MBU207" s="2"/>
      <c r="MBV207" s="1"/>
      <c r="MBW207" s="25"/>
      <c r="MBX207" s="5"/>
      <c r="MBY207" s="63"/>
      <c r="MBZ207" s="2"/>
      <c r="MCA207" s="1"/>
      <c r="MCB207" s="25"/>
      <c r="MCC207" s="5"/>
      <c r="MCD207" s="63"/>
      <c r="MCE207" s="2"/>
      <c r="MCF207" s="1"/>
      <c r="MCG207" s="25"/>
      <c r="MCH207" s="5"/>
      <c r="MCI207" s="63"/>
      <c r="MCJ207" s="2"/>
      <c r="MCK207" s="1"/>
      <c r="MCL207" s="25"/>
      <c r="MCM207" s="5"/>
      <c r="MCN207" s="63"/>
      <c r="MCO207" s="2"/>
      <c r="MCP207" s="1"/>
      <c r="MCQ207" s="25"/>
      <c r="MCR207" s="5"/>
      <c r="MCS207" s="63"/>
      <c r="MCT207" s="2"/>
      <c r="MCU207" s="1"/>
      <c r="MCV207" s="25"/>
      <c r="MCW207" s="5"/>
      <c r="MCX207" s="63"/>
      <c r="MCY207" s="2"/>
      <c r="MCZ207" s="1"/>
      <c r="MDA207" s="25"/>
      <c r="MDB207" s="5"/>
      <c r="MDC207" s="63"/>
      <c r="MDD207" s="2"/>
      <c r="MDE207" s="1"/>
      <c r="MDF207" s="25"/>
      <c r="MDG207" s="5"/>
      <c r="MDH207" s="63"/>
      <c r="MDI207" s="2"/>
      <c r="MDJ207" s="1"/>
      <c r="MDK207" s="25"/>
      <c r="MDL207" s="5"/>
      <c r="MDM207" s="63"/>
      <c r="MDN207" s="2"/>
      <c r="MDO207" s="1"/>
      <c r="MDP207" s="25"/>
      <c r="MDQ207" s="5"/>
      <c r="MDR207" s="63"/>
      <c r="MDS207" s="2"/>
      <c r="MDT207" s="1"/>
      <c r="MDU207" s="25"/>
      <c r="MDV207" s="5"/>
      <c r="MDW207" s="63"/>
      <c r="MDX207" s="2"/>
      <c r="MDY207" s="1"/>
      <c r="MDZ207" s="25"/>
      <c r="MEA207" s="5"/>
      <c r="MEB207" s="63"/>
      <c r="MEC207" s="2"/>
      <c r="MED207" s="1"/>
      <c r="MEE207" s="25"/>
      <c r="MEF207" s="5"/>
      <c r="MEG207" s="63"/>
      <c r="MEH207" s="2"/>
      <c r="MEI207" s="1"/>
      <c r="MEJ207" s="25"/>
      <c r="MEK207" s="5"/>
      <c r="MEL207" s="63"/>
      <c r="MEM207" s="2"/>
      <c r="MEN207" s="1"/>
      <c r="MEO207" s="25"/>
      <c r="MEP207" s="5"/>
      <c r="MEQ207" s="63"/>
      <c r="MER207" s="2"/>
      <c r="MES207" s="1"/>
      <c r="MET207" s="25"/>
      <c r="MEU207" s="5"/>
      <c r="MEV207" s="63"/>
      <c r="MEW207" s="2"/>
      <c r="MEX207" s="1"/>
      <c r="MEY207" s="25"/>
      <c r="MEZ207" s="5"/>
      <c r="MFA207" s="63"/>
      <c r="MFB207" s="2"/>
      <c r="MFC207" s="1"/>
      <c r="MFD207" s="25"/>
      <c r="MFE207" s="5"/>
      <c r="MFF207" s="63"/>
      <c r="MFG207" s="2"/>
      <c r="MFH207" s="1"/>
      <c r="MFI207" s="25"/>
      <c r="MFJ207" s="5"/>
      <c r="MFK207" s="63"/>
      <c r="MFL207" s="2"/>
      <c r="MFM207" s="1"/>
      <c r="MFN207" s="25"/>
      <c r="MFO207" s="5"/>
      <c r="MFP207" s="63"/>
      <c r="MFQ207" s="2"/>
      <c r="MFR207" s="1"/>
      <c r="MFS207" s="25"/>
      <c r="MFT207" s="5"/>
      <c r="MFU207" s="63"/>
      <c r="MFV207" s="2"/>
      <c r="MFW207" s="1"/>
      <c r="MFX207" s="25"/>
      <c r="MFY207" s="5"/>
      <c r="MFZ207" s="63"/>
      <c r="MGA207" s="2"/>
      <c r="MGB207" s="1"/>
      <c r="MGC207" s="25"/>
      <c r="MGD207" s="5"/>
      <c r="MGE207" s="63"/>
      <c r="MGF207" s="2"/>
      <c r="MGG207" s="1"/>
      <c r="MGH207" s="25"/>
      <c r="MGI207" s="5"/>
      <c r="MGJ207" s="63"/>
      <c r="MGK207" s="2"/>
      <c r="MGL207" s="1"/>
      <c r="MGM207" s="25"/>
      <c r="MGN207" s="5"/>
      <c r="MGO207" s="63"/>
      <c r="MGP207" s="2"/>
      <c r="MGQ207" s="1"/>
      <c r="MGR207" s="25"/>
      <c r="MGS207" s="5"/>
      <c r="MGT207" s="63"/>
      <c r="MGU207" s="2"/>
      <c r="MGV207" s="1"/>
      <c r="MGW207" s="25"/>
      <c r="MGX207" s="5"/>
      <c r="MGY207" s="63"/>
      <c r="MGZ207" s="2"/>
      <c r="MHA207" s="1"/>
      <c r="MHB207" s="25"/>
      <c r="MHC207" s="5"/>
      <c r="MHD207" s="63"/>
      <c r="MHE207" s="2"/>
      <c r="MHF207" s="1"/>
      <c r="MHG207" s="25"/>
      <c r="MHH207" s="5"/>
      <c r="MHI207" s="63"/>
      <c r="MHJ207" s="2"/>
      <c r="MHK207" s="1"/>
      <c r="MHL207" s="25"/>
      <c r="MHM207" s="5"/>
      <c r="MHN207" s="63"/>
      <c r="MHO207" s="2"/>
      <c r="MHP207" s="1"/>
      <c r="MHQ207" s="25"/>
      <c r="MHR207" s="5"/>
      <c r="MHS207" s="63"/>
      <c r="MHT207" s="2"/>
      <c r="MHU207" s="1"/>
      <c r="MHV207" s="25"/>
      <c r="MHW207" s="5"/>
      <c r="MHX207" s="63"/>
      <c r="MHY207" s="2"/>
      <c r="MHZ207" s="1"/>
      <c r="MIA207" s="25"/>
      <c r="MIB207" s="5"/>
      <c r="MIC207" s="63"/>
      <c r="MID207" s="2"/>
      <c r="MIE207" s="1"/>
      <c r="MIF207" s="25"/>
      <c r="MIG207" s="5"/>
      <c r="MIH207" s="63"/>
      <c r="MII207" s="2"/>
      <c r="MIJ207" s="1"/>
      <c r="MIK207" s="25"/>
      <c r="MIL207" s="5"/>
      <c r="MIM207" s="63"/>
      <c r="MIN207" s="2"/>
      <c r="MIO207" s="1"/>
      <c r="MIP207" s="25"/>
      <c r="MIQ207" s="5"/>
      <c r="MIR207" s="63"/>
      <c r="MIS207" s="2"/>
      <c r="MIT207" s="1"/>
      <c r="MIU207" s="25"/>
      <c r="MIV207" s="5"/>
      <c r="MIW207" s="63"/>
      <c r="MIX207" s="2"/>
      <c r="MIY207" s="1"/>
      <c r="MIZ207" s="25"/>
      <c r="MJA207" s="5"/>
      <c r="MJB207" s="63"/>
      <c r="MJC207" s="2"/>
      <c r="MJD207" s="1"/>
      <c r="MJE207" s="25"/>
      <c r="MJF207" s="5"/>
      <c r="MJG207" s="63"/>
      <c r="MJH207" s="2"/>
      <c r="MJI207" s="1"/>
      <c r="MJJ207" s="25"/>
      <c r="MJK207" s="5"/>
      <c r="MJL207" s="63"/>
      <c r="MJM207" s="2"/>
      <c r="MJN207" s="1"/>
      <c r="MJO207" s="25"/>
      <c r="MJP207" s="5"/>
      <c r="MJQ207" s="63"/>
      <c r="MJR207" s="2"/>
      <c r="MJS207" s="1"/>
      <c r="MJT207" s="25"/>
      <c r="MJU207" s="5"/>
      <c r="MJV207" s="63"/>
      <c r="MJW207" s="2"/>
      <c r="MJX207" s="1"/>
      <c r="MJY207" s="25"/>
      <c r="MJZ207" s="5"/>
      <c r="MKA207" s="63"/>
      <c r="MKB207" s="2"/>
      <c r="MKC207" s="1"/>
      <c r="MKD207" s="25"/>
      <c r="MKE207" s="5"/>
      <c r="MKF207" s="63"/>
      <c r="MKG207" s="2"/>
      <c r="MKH207" s="1"/>
      <c r="MKI207" s="25"/>
      <c r="MKJ207" s="5"/>
      <c r="MKK207" s="63"/>
      <c r="MKL207" s="2"/>
      <c r="MKM207" s="1"/>
      <c r="MKN207" s="25"/>
      <c r="MKO207" s="5"/>
      <c r="MKP207" s="63"/>
      <c r="MKQ207" s="2"/>
      <c r="MKR207" s="1"/>
      <c r="MKS207" s="25"/>
      <c r="MKT207" s="5"/>
      <c r="MKU207" s="63"/>
      <c r="MKV207" s="2"/>
      <c r="MKW207" s="1"/>
      <c r="MKX207" s="25"/>
      <c r="MKY207" s="5"/>
      <c r="MKZ207" s="63"/>
      <c r="MLA207" s="2"/>
      <c r="MLB207" s="1"/>
      <c r="MLC207" s="25"/>
      <c r="MLD207" s="5"/>
      <c r="MLE207" s="63"/>
      <c r="MLF207" s="2"/>
      <c r="MLG207" s="1"/>
      <c r="MLH207" s="25"/>
      <c r="MLI207" s="5"/>
      <c r="MLJ207" s="63"/>
      <c r="MLK207" s="2"/>
      <c r="MLL207" s="1"/>
      <c r="MLM207" s="25"/>
      <c r="MLN207" s="5"/>
      <c r="MLO207" s="63"/>
      <c r="MLP207" s="2"/>
      <c r="MLQ207" s="1"/>
      <c r="MLR207" s="25"/>
      <c r="MLS207" s="5"/>
      <c r="MLT207" s="63"/>
      <c r="MLU207" s="2"/>
      <c r="MLV207" s="1"/>
      <c r="MLW207" s="25"/>
      <c r="MLX207" s="5"/>
      <c r="MLY207" s="63"/>
      <c r="MLZ207" s="2"/>
      <c r="MMA207" s="1"/>
      <c r="MMB207" s="25"/>
      <c r="MMC207" s="5"/>
      <c r="MMD207" s="63"/>
      <c r="MME207" s="2"/>
      <c r="MMF207" s="1"/>
      <c r="MMG207" s="25"/>
      <c r="MMH207" s="5"/>
      <c r="MMI207" s="63"/>
      <c r="MMJ207" s="2"/>
      <c r="MMK207" s="1"/>
      <c r="MML207" s="25"/>
      <c r="MMM207" s="5"/>
      <c r="MMN207" s="63"/>
      <c r="MMO207" s="2"/>
      <c r="MMP207" s="1"/>
      <c r="MMQ207" s="25"/>
      <c r="MMR207" s="5"/>
      <c r="MMS207" s="63"/>
      <c r="MMT207" s="2"/>
      <c r="MMU207" s="1"/>
      <c r="MMV207" s="25"/>
      <c r="MMW207" s="5"/>
      <c r="MMX207" s="63"/>
      <c r="MMY207" s="2"/>
      <c r="MMZ207" s="1"/>
      <c r="MNA207" s="25"/>
      <c r="MNB207" s="5"/>
      <c r="MNC207" s="63"/>
      <c r="MND207" s="2"/>
      <c r="MNE207" s="1"/>
      <c r="MNF207" s="25"/>
      <c r="MNG207" s="5"/>
      <c r="MNH207" s="63"/>
      <c r="MNI207" s="2"/>
      <c r="MNJ207" s="1"/>
      <c r="MNK207" s="25"/>
      <c r="MNL207" s="5"/>
      <c r="MNM207" s="63"/>
      <c r="MNN207" s="2"/>
      <c r="MNO207" s="1"/>
      <c r="MNP207" s="25"/>
      <c r="MNQ207" s="5"/>
      <c r="MNR207" s="63"/>
      <c r="MNS207" s="2"/>
      <c r="MNT207" s="1"/>
      <c r="MNU207" s="25"/>
      <c r="MNV207" s="5"/>
      <c r="MNW207" s="63"/>
      <c r="MNX207" s="2"/>
      <c r="MNY207" s="1"/>
      <c r="MNZ207" s="25"/>
      <c r="MOA207" s="5"/>
      <c r="MOB207" s="63"/>
      <c r="MOC207" s="2"/>
      <c r="MOD207" s="1"/>
      <c r="MOE207" s="25"/>
      <c r="MOF207" s="5"/>
      <c r="MOG207" s="63"/>
      <c r="MOH207" s="2"/>
      <c r="MOI207" s="1"/>
      <c r="MOJ207" s="25"/>
      <c r="MOK207" s="5"/>
      <c r="MOL207" s="63"/>
      <c r="MOM207" s="2"/>
      <c r="MON207" s="1"/>
      <c r="MOO207" s="25"/>
      <c r="MOP207" s="5"/>
      <c r="MOQ207" s="63"/>
      <c r="MOR207" s="2"/>
      <c r="MOS207" s="1"/>
      <c r="MOT207" s="25"/>
      <c r="MOU207" s="5"/>
      <c r="MOV207" s="63"/>
      <c r="MOW207" s="2"/>
      <c r="MOX207" s="1"/>
      <c r="MOY207" s="25"/>
      <c r="MOZ207" s="5"/>
      <c r="MPA207" s="63"/>
      <c r="MPB207" s="2"/>
      <c r="MPC207" s="1"/>
      <c r="MPD207" s="25"/>
      <c r="MPE207" s="5"/>
      <c r="MPF207" s="63"/>
      <c r="MPG207" s="2"/>
      <c r="MPH207" s="1"/>
      <c r="MPI207" s="25"/>
      <c r="MPJ207" s="5"/>
      <c r="MPK207" s="63"/>
      <c r="MPL207" s="2"/>
      <c r="MPM207" s="1"/>
      <c r="MPN207" s="25"/>
      <c r="MPO207" s="5"/>
      <c r="MPP207" s="63"/>
      <c r="MPQ207" s="2"/>
      <c r="MPR207" s="1"/>
      <c r="MPS207" s="25"/>
      <c r="MPT207" s="5"/>
      <c r="MPU207" s="63"/>
      <c r="MPV207" s="2"/>
      <c r="MPW207" s="1"/>
      <c r="MPX207" s="25"/>
      <c r="MPY207" s="5"/>
      <c r="MPZ207" s="63"/>
      <c r="MQA207" s="2"/>
      <c r="MQB207" s="1"/>
      <c r="MQC207" s="25"/>
      <c r="MQD207" s="5"/>
      <c r="MQE207" s="63"/>
      <c r="MQF207" s="2"/>
      <c r="MQG207" s="1"/>
      <c r="MQH207" s="25"/>
      <c r="MQI207" s="5"/>
      <c r="MQJ207" s="63"/>
      <c r="MQK207" s="2"/>
      <c r="MQL207" s="1"/>
      <c r="MQM207" s="25"/>
      <c r="MQN207" s="5"/>
      <c r="MQO207" s="63"/>
      <c r="MQP207" s="2"/>
      <c r="MQQ207" s="1"/>
      <c r="MQR207" s="25"/>
      <c r="MQS207" s="5"/>
      <c r="MQT207" s="63"/>
      <c r="MQU207" s="2"/>
      <c r="MQV207" s="1"/>
      <c r="MQW207" s="25"/>
      <c r="MQX207" s="5"/>
      <c r="MQY207" s="63"/>
      <c r="MQZ207" s="2"/>
      <c r="MRA207" s="1"/>
      <c r="MRB207" s="25"/>
      <c r="MRC207" s="5"/>
      <c r="MRD207" s="63"/>
      <c r="MRE207" s="2"/>
      <c r="MRF207" s="1"/>
      <c r="MRG207" s="25"/>
      <c r="MRH207" s="5"/>
      <c r="MRI207" s="63"/>
      <c r="MRJ207" s="2"/>
      <c r="MRK207" s="1"/>
      <c r="MRL207" s="25"/>
      <c r="MRM207" s="5"/>
      <c r="MRN207" s="63"/>
      <c r="MRO207" s="2"/>
      <c r="MRP207" s="1"/>
      <c r="MRQ207" s="25"/>
      <c r="MRR207" s="5"/>
      <c r="MRS207" s="63"/>
      <c r="MRT207" s="2"/>
      <c r="MRU207" s="1"/>
      <c r="MRV207" s="25"/>
      <c r="MRW207" s="5"/>
      <c r="MRX207" s="63"/>
      <c r="MRY207" s="2"/>
      <c r="MRZ207" s="1"/>
      <c r="MSA207" s="25"/>
      <c r="MSB207" s="5"/>
      <c r="MSC207" s="63"/>
      <c r="MSD207" s="2"/>
      <c r="MSE207" s="1"/>
      <c r="MSF207" s="25"/>
      <c r="MSG207" s="5"/>
      <c r="MSH207" s="63"/>
      <c r="MSI207" s="2"/>
      <c r="MSJ207" s="1"/>
      <c r="MSK207" s="25"/>
      <c r="MSL207" s="5"/>
      <c r="MSM207" s="63"/>
      <c r="MSN207" s="2"/>
      <c r="MSO207" s="1"/>
      <c r="MSP207" s="25"/>
      <c r="MSQ207" s="5"/>
      <c r="MSR207" s="63"/>
      <c r="MSS207" s="2"/>
      <c r="MST207" s="1"/>
      <c r="MSU207" s="25"/>
      <c r="MSV207" s="5"/>
      <c r="MSW207" s="63"/>
      <c r="MSX207" s="2"/>
      <c r="MSY207" s="1"/>
      <c r="MSZ207" s="25"/>
      <c r="MTA207" s="5"/>
      <c r="MTB207" s="63"/>
      <c r="MTC207" s="2"/>
      <c r="MTD207" s="1"/>
      <c r="MTE207" s="25"/>
      <c r="MTF207" s="5"/>
      <c r="MTG207" s="63"/>
      <c r="MTH207" s="2"/>
      <c r="MTI207" s="1"/>
      <c r="MTJ207" s="25"/>
      <c r="MTK207" s="5"/>
      <c r="MTL207" s="63"/>
      <c r="MTM207" s="2"/>
      <c r="MTN207" s="1"/>
      <c r="MTO207" s="25"/>
      <c r="MTP207" s="5"/>
      <c r="MTQ207" s="63"/>
      <c r="MTR207" s="2"/>
      <c r="MTS207" s="1"/>
      <c r="MTT207" s="25"/>
      <c r="MTU207" s="5"/>
      <c r="MTV207" s="63"/>
      <c r="MTW207" s="2"/>
      <c r="MTX207" s="1"/>
      <c r="MTY207" s="25"/>
      <c r="MTZ207" s="5"/>
      <c r="MUA207" s="63"/>
      <c r="MUB207" s="2"/>
      <c r="MUC207" s="1"/>
      <c r="MUD207" s="25"/>
      <c r="MUE207" s="5"/>
      <c r="MUF207" s="63"/>
      <c r="MUG207" s="2"/>
      <c r="MUH207" s="1"/>
      <c r="MUI207" s="25"/>
      <c r="MUJ207" s="5"/>
      <c r="MUK207" s="63"/>
      <c r="MUL207" s="2"/>
      <c r="MUM207" s="1"/>
      <c r="MUN207" s="25"/>
      <c r="MUO207" s="5"/>
      <c r="MUP207" s="63"/>
      <c r="MUQ207" s="2"/>
      <c r="MUR207" s="1"/>
      <c r="MUS207" s="25"/>
      <c r="MUT207" s="5"/>
      <c r="MUU207" s="63"/>
      <c r="MUV207" s="2"/>
      <c r="MUW207" s="1"/>
      <c r="MUX207" s="25"/>
      <c r="MUY207" s="5"/>
      <c r="MUZ207" s="63"/>
      <c r="MVA207" s="2"/>
      <c r="MVB207" s="1"/>
      <c r="MVC207" s="25"/>
      <c r="MVD207" s="5"/>
      <c r="MVE207" s="63"/>
      <c r="MVF207" s="2"/>
      <c r="MVG207" s="1"/>
      <c r="MVH207" s="25"/>
      <c r="MVI207" s="5"/>
      <c r="MVJ207" s="63"/>
      <c r="MVK207" s="2"/>
      <c r="MVL207" s="1"/>
      <c r="MVM207" s="25"/>
      <c r="MVN207" s="5"/>
      <c r="MVO207" s="63"/>
      <c r="MVP207" s="2"/>
      <c r="MVQ207" s="1"/>
      <c r="MVR207" s="25"/>
      <c r="MVS207" s="5"/>
      <c r="MVT207" s="63"/>
      <c r="MVU207" s="2"/>
      <c r="MVV207" s="1"/>
      <c r="MVW207" s="25"/>
      <c r="MVX207" s="5"/>
      <c r="MVY207" s="63"/>
      <c r="MVZ207" s="2"/>
      <c r="MWA207" s="1"/>
      <c r="MWB207" s="25"/>
      <c r="MWC207" s="5"/>
      <c r="MWD207" s="63"/>
      <c r="MWE207" s="2"/>
      <c r="MWF207" s="1"/>
      <c r="MWG207" s="25"/>
      <c r="MWH207" s="5"/>
      <c r="MWI207" s="63"/>
      <c r="MWJ207" s="2"/>
      <c r="MWK207" s="1"/>
      <c r="MWL207" s="25"/>
      <c r="MWM207" s="5"/>
      <c r="MWN207" s="63"/>
      <c r="MWO207" s="2"/>
      <c r="MWP207" s="1"/>
      <c r="MWQ207" s="25"/>
      <c r="MWR207" s="5"/>
      <c r="MWS207" s="63"/>
      <c r="MWT207" s="2"/>
      <c r="MWU207" s="1"/>
      <c r="MWV207" s="25"/>
      <c r="MWW207" s="5"/>
      <c r="MWX207" s="63"/>
      <c r="MWY207" s="2"/>
      <c r="MWZ207" s="1"/>
      <c r="MXA207" s="25"/>
      <c r="MXB207" s="5"/>
      <c r="MXC207" s="63"/>
      <c r="MXD207" s="2"/>
      <c r="MXE207" s="1"/>
      <c r="MXF207" s="25"/>
      <c r="MXG207" s="5"/>
      <c r="MXH207" s="63"/>
      <c r="MXI207" s="2"/>
      <c r="MXJ207" s="1"/>
      <c r="MXK207" s="25"/>
      <c r="MXL207" s="5"/>
      <c r="MXM207" s="63"/>
      <c r="MXN207" s="2"/>
      <c r="MXO207" s="1"/>
      <c r="MXP207" s="25"/>
      <c r="MXQ207" s="5"/>
      <c r="MXR207" s="63"/>
      <c r="MXS207" s="2"/>
      <c r="MXT207" s="1"/>
      <c r="MXU207" s="25"/>
      <c r="MXV207" s="5"/>
      <c r="MXW207" s="63"/>
      <c r="MXX207" s="2"/>
      <c r="MXY207" s="1"/>
      <c r="MXZ207" s="25"/>
      <c r="MYA207" s="5"/>
      <c r="MYB207" s="63"/>
      <c r="MYC207" s="2"/>
      <c r="MYD207" s="1"/>
      <c r="MYE207" s="25"/>
      <c r="MYF207" s="5"/>
      <c r="MYG207" s="63"/>
      <c r="MYH207" s="2"/>
      <c r="MYI207" s="1"/>
      <c r="MYJ207" s="25"/>
      <c r="MYK207" s="5"/>
      <c r="MYL207" s="63"/>
      <c r="MYM207" s="2"/>
      <c r="MYN207" s="1"/>
      <c r="MYO207" s="25"/>
      <c r="MYP207" s="5"/>
      <c r="MYQ207" s="63"/>
      <c r="MYR207" s="2"/>
      <c r="MYS207" s="1"/>
      <c r="MYT207" s="25"/>
      <c r="MYU207" s="5"/>
      <c r="MYV207" s="63"/>
      <c r="MYW207" s="2"/>
      <c r="MYX207" s="1"/>
      <c r="MYY207" s="25"/>
      <c r="MYZ207" s="5"/>
      <c r="MZA207" s="63"/>
      <c r="MZB207" s="2"/>
      <c r="MZC207" s="1"/>
      <c r="MZD207" s="25"/>
      <c r="MZE207" s="5"/>
      <c r="MZF207" s="63"/>
      <c r="MZG207" s="2"/>
      <c r="MZH207" s="1"/>
      <c r="MZI207" s="25"/>
      <c r="MZJ207" s="5"/>
      <c r="MZK207" s="63"/>
      <c r="MZL207" s="2"/>
      <c r="MZM207" s="1"/>
      <c r="MZN207" s="25"/>
      <c r="MZO207" s="5"/>
      <c r="MZP207" s="63"/>
      <c r="MZQ207" s="2"/>
      <c r="MZR207" s="1"/>
      <c r="MZS207" s="25"/>
      <c r="MZT207" s="5"/>
      <c r="MZU207" s="63"/>
      <c r="MZV207" s="2"/>
      <c r="MZW207" s="1"/>
      <c r="MZX207" s="25"/>
      <c r="MZY207" s="5"/>
      <c r="MZZ207" s="63"/>
      <c r="NAA207" s="2"/>
      <c r="NAB207" s="1"/>
      <c r="NAC207" s="25"/>
      <c r="NAD207" s="5"/>
      <c r="NAE207" s="63"/>
      <c r="NAF207" s="2"/>
      <c r="NAG207" s="1"/>
      <c r="NAH207" s="25"/>
      <c r="NAI207" s="5"/>
      <c r="NAJ207" s="63"/>
      <c r="NAK207" s="2"/>
      <c r="NAL207" s="1"/>
      <c r="NAM207" s="25"/>
      <c r="NAN207" s="5"/>
      <c r="NAO207" s="63"/>
      <c r="NAP207" s="2"/>
      <c r="NAQ207" s="1"/>
      <c r="NAR207" s="25"/>
      <c r="NAS207" s="5"/>
      <c r="NAT207" s="63"/>
      <c r="NAU207" s="2"/>
      <c r="NAV207" s="1"/>
      <c r="NAW207" s="25"/>
      <c r="NAX207" s="5"/>
      <c r="NAY207" s="63"/>
      <c r="NAZ207" s="2"/>
      <c r="NBA207" s="1"/>
      <c r="NBB207" s="25"/>
      <c r="NBC207" s="5"/>
      <c r="NBD207" s="63"/>
      <c r="NBE207" s="2"/>
      <c r="NBF207" s="1"/>
      <c r="NBG207" s="25"/>
      <c r="NBH207" s="5"/>
      <c r="NBI207" s="63"/>
      <c r="NBJ207" s="2"/>
      <c r="NBK207" s="1"/>
      <c r="NBL207" s="25"/>
      <c r="NBM207" s="5"/>
      <c r="NBN207" s="63"/>
      <c r="NBO207" s="2"/>
      <c r="NBP207" s="1"/>
      <c r="NBQ207" s="25"/>
      <c r="NBR207" s="5"/>
      <c r="NBS207" s="63"/>
      <c r="NBT207" s="2"/>
      <c r="NBU207" s="1"/>
      <c r="NBV207" s="25"/>
      <c r="NBW207" s="5"/>
      <c r="NBX207" s="63"/>
      <c r="NBY207" s="2"/>
      <c r="NBZ207" s="1"/>
      <c r="NCA207" s="25"/>
      <c r="NCB207" s="5"/>
      <c r="NCC207" s="63"/>
      <c r="NCD207" s="2"/>
      <c r="NCE207" s="1"/>
      <c r="NCF207" s="25"/>
      <c r="NCG207" s="5"/>
      <c r="NCH207" s="63"/>
      <c r="NCI207" s="2"/>
      <c r="NCJ207" s="1"/>
      <c r="NCK207" s="25"/>
      <c r="NCL207" s="5"/>
      <c r="NCM207" s="63"/>
      <c r="NCN207" s="2"/>
      <c r="NCO207" s="1"/>
      <c r="NCP207" s="25"/>
      <c r="NCQ207" s="5"/>
      <c r="NCR207" s="63"/>
      <c r="NCS207" s="2"/>
      <c r="NCT207" s="1"/>
      <c r="NCU207" s="25"/>
      <c r="NCV207" s="5"/>
      <c r="NCW207" s="63"/>
      <c r="NCX207" s="2"/>
      <c r="NCY207" s="1"/>
      <c r="NCZ207" s="25"/>
      <c r="NDA207" s="5"/>
      <c r="NDB207" s="63"/>
      <c r="NDC207" s="2"/>
      <c r="NDD207" s="1"/>
      <c r="NDE207" s="25"/>
      <c r="NDF207" s="5"/>
      <c r="NDG207" s="63"/>
      <c r="NDH207" s="2"/>
      <c r="NDI207" s="1"/>
      <c r="NDJ207" s="25"/>
      <c r="NDK207" s="5"/>
      <c r="NDL207" s="63"/>
      <c r="NDM207" s="2"/>
      <c r="NDN207" s="1"/>
      <c r="NDO207" s="25"/>
      <c r="NDP207" s="5"/>
      <c r="NDQ207" s="63"/>
      <c r="NDR207" s="2"/>
      <c r="NDS207" s="1"/>
      <c r="NDT207" s="25"/>
      <c r="NDU207" s="5"/>
      <c r="NDV207" s="63"/>
      <c r="NDW207" s="2"/>
      <c r="NDX207" s="1"/>
      <c r="NDY207" s="25"/>
      <c r="NDZ207" s="5"/>
      <c r="NEA207" s="63"/>
      <c r="NEB207" s="2"/>
      <c r="NEC207" s="1"/>
      <c r="NED207" s="25"/>
      <c r="NEE207" s="5"/>
      <c r="NEF207" s="63"/>
      <c r="NEG207" s="2"/>
      <c r="NEH207" s="1"/>
      <c r="NEI207" s="25"/>
      <c r="NEJ207" s="5"/>
      <c r="NEK207" s="63"/>
      <c r="NEL207" s="2"/>
      <c r="NEM207" s="1"/>
      <c r="NEN207" s="25"/>
      <c r="NEO207" s="5"/>
      <c r="NEP207" s="63"/>
      <c r="NEQ207" s="2"/>
      <c r="NER207" s="1"/>
      <c r="NES207" s="25"/>
      <c r="NET207" s="5"/>
      <c r="NEU207" s="63"/>
      <c r="NEV207" s="2"/>
      <c r="NEW207" s="1"/>
      <c r="NEX207" s="25"/>
      <c r="NEY207" s="5"/>
      <c r="NEZ207" s="63"/>
      <c r="NFA207" s="2"/>
      <c r="NFB207" s="1"/>
      <c r="NFC207" s="25"/>
      <c r="NFD207" s="5"/>
      <c r="NFE207" s="63"/>
      <c r="NFF207" s="2"/>
      <c r="NFG207" s="1"/>
      <c r="NFH207" s="25"/>
      <c r="NFI207" s="5"/>
      <c r="NFJ207" s="63"/>
      <c r="NFK207" s="2"/>
      <c r="NFL207" s="1"/>
      <c r="NFM207" s="25"/>
      <c r="NFN207" s="5"/>
      <c r="NFO207" s="63"/>
      <c r="NFP207" s="2"/>
      <c r="NFQ207" s="1"/>
      <c r="NFR207" s="25"/>
      <c r="NFS207" s="5"/>
      <c r="NFT207" s="63"/>
      <c r="NFU207" s="2"/>
      <c r="NFV207" s="1"/>
      <c r="NFW207" s="25"/>
      <c r="NFX207" s="5"/>
      <c r="NFY207" s="63"/>
      <c r="NFZ207" s="2"/>
      <c r="NGA207" s="1"/>
      <c r="NGB207" s="25"/>
      <c r="NGC207" s="5"/>
      <c r="NGD207" s="63"/>
      <c r="NGE207" s="2"/>
      <c r="NGF207" s="1"/>
      <c r="NGG207" s="25"/>
      <c r="NGH207" s="5"/>
      <c r="NGI207" s="63"/>
      <c r="NGJ207" s="2"/>
      <c r="NGK207" s="1"/>
      <c r="NGL207" s="25"/>
      <c r="NGM207" s="5"/>
      <c r="NGN207" s="63"/>
      <c r="NGO207" s="2"/>
      <c r="NGP207" s="1"/>
      <c r="NGQ207" s="25"/>
      <c r="NGR207" s="5"/>
      <c r="NGS207" s="63"/>
      <c r="NGT207" s="2"/>
      <c r="NGU207" s="1"/>
      <c r="NGV207" s="25"/>
      <c r="NGW207" s="5"/>
      <c r="NGX207" s="63"/>
      <c r="NGY207" s="2"/>
      <c r="NGZ207" s="1"/>
      <c r="NHA207" s="25"/>
      <c r="NHB207" s="5"/>
      <c r="NHC207" s="63"/>
      <c r="NHD207" s="2"/>
      <c r="NHE207" s="1"/>
      <c r="NHF207" s="25"/>
      <c r="NHG207" s="5"/>
      <c r="NHH207" s="63"/>
      <c r="NHI207" s="2"/>
      <c r="NHJ207" s="1"/>
      <c r="NHK207" s="25"/>
      <c r="NHL207" s="5"/>
      <c r="NHM207" s="63"/>
      <c r="NHN207" s="2"/>
      <c r="NHO207" s="1"/>
      <c r="NHP207" s="25"/>
      <c r="NHQ207" s="5"/>
      <c r="NHR207" s="63"/>
      <c r="NHS207" s="2"/>
      <c r="NHT207" s="1"/>
      <c r="NHU207" s="25"/>
      <c r="NHV207" s="5"/>
      <c r="NHW207" s="63"/>
      <c r="NHX207" s="2"/>
      <c r="NHY207" s="1"/>
      <c r="NHZ207" s="25"/>
      <c r="NIA207" s="5"/>
      <c r="NIB207" s="63"/>
      <c r="NIC207" s="2"/>
      <c r="NID207" s="1"/>
      <c r="NIE207" s="25"/>
      <c r="NIF207" s="5"/>
      <c r="NIG207" s="63"/>
      <c r="NIH207" s="2"/>
      <c r="NII207" s="1"/>
      <c r="NIJ207" s="25"/>
      <c r="NIK207" s="5"/>
      <c r="NIL207" s="63"/>
      <c r="NIM207" s="2"/>
      <c r="NIN207" s="1"/>
      <c r="NIO207" s="25"/>
      <c r="NIP207" s="5"/>
      <c r="NIQ207" s="63"/>
      <c r="NIR207" s="2"/>
      <c r="NIS207" s="1"/>
      <c r="NIT207" s="25"/>
      <c r="NIU207" s="5"/>
      <c r="NIV207" s="63"/>
      <c r="NIW207" s="2"/>
      <c r="NIX207" s="1"/>
      <c r="NIY207" s="25"/>
      <c r="NIZ207" s="5"/>
      <c r="NJA207" s="63"/>
      <c r="NJB207" s="2"/>
      <c r="NJC207" s="1"/>
      <c r="NJD207" s="25"/>
      <c r="NJE207" s="5"/>
      <c r="NJF207" s="63"/>
      <c r="NJG207" s="2"/>
      <c r="NJH207" s="1"/>
      <c r="NJI207" s="25"/>
      <c r="NJJ207" s="5"/>
      <c r="NJK207" s="63"/>
      <c r="NJL207" s="2"/>
      <c r="NJM207" s="1"/>
      <c r="NJN207" s="25"/>
      <c r="NJO207" s="5"/>
      <c r="NJP207" s="63"/>
      <c r="NJQ207" s="2"/>
      <c r="NJR207" s="1"/>
      <c r="NJS207" s="25"/>
      <c r="NJT207" s="5"/>
      <c r="NJU207" s="63"/>
      <c r="NJV207" s="2"/>
      <c r="NJW207" s="1"/>
      <c r="NJX207" s="25"/>
      <c r="NJY207" s="5"/>
      <c r="NJZ207" s="63"/>
      <c r="NKA207" s="2"/>
      <c r="NKB207" s="1"/>
      <c r="NKC207" s="25"/>
      <c r="NKD207" s="5"/>
      <c r="NKE207" s="63"/>
      <c r="NKF207" s="2"/>
      <c r="NKG207" s="1"/>
      <c r="NKH207" s="25"/>
      <c r="NKI207" s="5"/>
      <c r="NKJ207" s="63"/>
      <c r="NKK207" s="2"/>
      <c r="NKL207" s="1"/>
      <c r="NKM207" s="25"/>
      <c r="NKN207" s="5"/>
      <c r="NKO207" s="63"/>
      <c r="NKP207" s="2"/>
      <c r="NKQ207" s="1"/>
      <c r="NKR207" s="25"/>
      <c r="NKS207" s="5"/>
      <c r="NKT207" s="63"/>
      <c r="NKU207" s="2"/>
      <c r="NKV207" s="1"/>
      <c r="NKW207" s="25"/>
      <c r="NKX207" s="5"/>
      <c r="NKY207" s="63"/>
      <c r="NKZ207" s="2"/>
      <c r="NLA207" s="1"/>
      <c r="NLB207" s="25"/>
      <c r="NLC207" s="5"/>
      <c r="NLD207" s="63"/>
      <c r="NLE207" s="2"/>
      <c r="NLF207" s="1"/>
      <c r="NLG207" s="25"/>
      <c r="NLH207" s="5"/>
      <c r="NLI207" s="63"/>
      <c r="NLJ207" s="2"/>
      <c r="NLK207" s="1"/>
      <c r="NLL207" s="25"/>
      <c r="NLM207" s="5"/>
      <c r="NLN207" s="63"/>
      <c r="NLO207" s="2"/>
      <c r="NLP207" s="1"/>
      <c r="NLQ207" s="25"/>
      <c r="NLR207" s="5"/>
      <c r="NLS207" s="63"/>
      <c r="NLT207" s="2"/>
      <c r="NLU207" s="1"/>
      <c r="NLV207" s="25"/>
      <c r="NLW207" s="5"/>
      <c r="NLX207" s="63"/>
      <c r="NLY207" s="2"/>
      <c r="NLZ207" s="1"/>
      <c r="NMA207" s="25"/>
      <c r="NMB207" s="5"/>
      <c r="NMC207" s="63"/>
      <c r="NMD207" s="2"/>
      <c r="NME207" s="1"/>
      <c r="NMF207" s="25"/>
      <c r="NMG207" s="5"/>
      <c r="NMH207" s="63"/>
      <c r="NMI207" s="2"/>
      <c r="NMJ207" s="1"/>
      <c r="NMK207" s="25"/>
      <c r="NML207" s="5"/>
      <c r="NMM207" s="63"/>
      <c r="NMN207" s="2"/>
      <c r="NMO207" s="1"/>
      <c r="NMP207" s="25"/>
      <c r="NMQ207" s="5"/>
      <c r="NMR207" s="63"/>
      <c r="NMS207" s="2"/>
      <c r="NMT207" s="1"/>
      <c r="NMU207" s="25"/>
      <c r="NMV207" s="5"/>
      <c r="NMW207" s="63"/>
      <c r="NMX207" s="2"/>
      <c r="NMY207" s="1"/>
      <c r="NMZ207" s="25"/>
      <c r="NNA207" s="5"/>
      <c r="NNB207" s="63"/>
      <c r="NNC207" s="2"/>
      <c r="NND207" s="1"/>
      <c r="NNE207" s="25"/>
      <c r="NNF207" s="5"/>
      <c r="NNG207" s="63"/>
      <c r="NNH207" s="2"/>
      <c r="NNI207" s="1"/>
      <c r="NNJ207" s="25"/>
      <c r="NNK207" s="5"/>
      <c r="NNL207" s="63"/>
      <c r="NNM207" s="2"/>
      <c r="NNN207" s="1"/>
      <c r="NNO207" s="25"/>
      <c r="NNP207" s="5"/>
      <c r="NNQ207" s="63"/>
      <c r="NNR207" s="2"/>
      <c r="NNS207" s="1"/>
      <c r="NNT207" s="25"/>
      <c r="NNU207" s="5"/>
      <c r="NNV207" s="63"/>
      <c r="NNW207" s="2"/>
      <c r="NNX207" s="1"/>
      <c r="NNY207" s="25"/>
      <c r="NNZ207" s="5"/>
      <c r="NOA207" s="63"/>
      <c r="NOB207" s="2"/>
      <c r="NOC207" s="1"/>
      <c r="NOD207" s="25"/>
      <c r="NOE207" s="5"/>
      <c r="NOF207" s="63"/>
      <c r="NOG207" s="2"/>
      <c r="NOH207" s="1"/>
      <c r="NOI207" s="25"/>
      <c r="NOJ207" s="5"/>
      <c r="NOK207" s="63"/>
      <c r="NOL207" s="2"/>
      <c r="NOM207" s="1"/>
      <c r="NON207" s="25"/>
      <c r="NOO207" s="5"/>
      <c r="NOP207" s="63"/>
      <c r="NOQ207" s="2"/>
      <c r="NOR207" s="1"/>
      <c r="NOS207" s="25"/>
      <c r="NOT207" s="5"/>
      <c r="NOU207" s="63"/>
      <c r="NOV207" s="2"/>
      <c r="NOW207" s="1"/>
      <c r="NOX207" s="25"/>
      <c r="NOY207" s="5"/>
      <c r="NOZ207" s="63"/>
      <c r="NPA207" s="2"/>
      <c r="NPB207" s="1"/>
      <c r="NPC207" s="25"/>
      <c r="NPD207" s="5"/>
      <c r="NPE207" s="63"/>
      <c r="NPF207" s="2"/>
      <c r="NPG207" s="1"/>
      <c r="NPH207" s="25"/>
      <c r="NPI207" s="5"/>
      <c r="NPJ207" s="63"/>
      <c r="NPK207" s="2"/>
      <c r="NPL207" s="1"/>
      <c r="NPM207" s="25"/>
      <c r="NPN207" s="5"/>
      <c r="NPO207" s="63"/>
      <c r="NPP207" s="2"/>
      <c r="NPQ207" s="1"/>
      <c r="NPR207" s="25"/>
      <c r="NPS207" s="5"/>
      <c r="NPT207" s="63"/>
      <c r="NPU207" s="2"/>
      <c r="NPV207" s="1"/>
      <c r="NPW207" s="25"/>
      <c r="NPX207" s="5"/>
      <c r="NPY207" s="63"/>
      <c r="NPZ207" s="2"/>
      <c r="NQA207" s="1"/>
      <c r="NQB207" s="25"/>
      <c r="NQC207" s="5"/>
      <c r="NQD207" s="63"/>
      <c r="NQE207" s="2"/>
      <c r="NQF207" s="1"/>
      <c r="NQG207" s="25"/>
      <c r="NQH207" s="5"/>
      <c r="NQI207" s="63"/>
      <c r="NQJ207" s="2"/>
      <c r="NQK207" s="1"/>
      <c r="NQL207" s="25"/>
      <c r="NQM207" s="5"/>
      <c r="NQN207" s="63"/>
      <c r="NQO207" s="2"/>
      <c r="NQP207" s="1"/>
      <c r="NQQ207" s="25"/>
      <c r="NQR207" s="5"/>
      <c r="NQS207" s="63"/>
      <c r="NQT207" s="2"/>
      <c r="NQU207" s="1"/>
      <c r="NQV207" s="25"/>
      <c r="NQW207" s="5"/>
      <c r="NQX207" s="63"/>
      <c r="NQY207" s="2"/>
      <c r="NQZ207" s="1"/>
      <c r="NRA207" s="25"/>
      <c r="NRB207" s="5"/>
      <c r="NRC207" s="63"/>
      <c r="NRD207" s="2"/>
      <c r="NRE207" s="1"/>
      <c r="NRF207" s="25"/>
      <c r="NRG207" s="5"/>
      <c r="NRH207" s="63"/>
      <c r="NRI207" s="2"/>
      <c r="NRJ207" s="1"/>
      <c r="NRK207" s="25"/>
      <c r="NRL207" s="5"/>
      <c r="NRM207" s="63"/>
      <c r="NRN207" s="2"/>
      <c r="NRO207" s="1"/>
      <c r="NRP207" s="25"/>
      <c r="NRQ207" s="5"/>
      <c r="NRR207" s="63"/>
      <c r="NRS207" s="2"/>
      <c r="NRT207" s="1"/>
      <c r="NRU207" s="25"/>
      <c r="NRV207" s="5"/>
      <c r="NRW207" s="63"/>
      <c r="NRX207" s="2"/>
      <c r="NRY207" s="1"/>
      <c r="NRZ207" s="25"/>
      <c r="NSA207" s="5"/>
      <c r="NSB207" s="63"/>
      <c r="NSC207" s="2"/>
      <c r="NSD207" s="1"/>
      <c r="NSE207" s="25"/>
      <c r="NSF207" s="5"/>
      <c r="NSG207" s="63"/>
      <c r="NSH207" s="2"/>
      <c r="NSI207" s="1"/>
      <c r="NSJ207" s="25"/>
      <c r="NSK207" s="5"/>
      <c r="NSL207" s="63"/>
      <c r="NSM207" s="2"/>
      <c r="NSN207" s="1"/>
      <c r="NSO207" s="25"/>
      <c r="NSP207" s="5"/>
      <c r="NSQ207" s="63"/>
      <c r="NSR207" s="2"/>
      <c r="NSS207" s="1"/>
      <c r="NST207" s="25"/>
      <c r="NSU207" s="5"/>
      <c r="NSV207" s="63"/>
      <c r="NSW207" s="2"/>
      <c r="NSX207" s="1"/>
      <c r="NSY207" s="25"/>
      <c r="NSZ207" s="5"/>
      <c r="NTA207" s="63"/>
      <c r="NTB207" s="2"/>
      <c r="NTC207" s="1"/>
      <c r="NTD207" s="25"/>
      <c r="NTE207" s="5"/>
      <c r="NTF207" s="63"/>
      <c r="NTG207" s="2"/>
      <c r="NTH207" s="1"/>
      <c r="NTI207" s="25"/>
      <c r="NTJ207" s="5"/>
      <c r="NTK207" s="63"/>
      <c r="NTL207" s="2"/>
      <c r="NTM207" s="1"/>
      <c r="NTN207" s="25"/>
      <c r="NTO207" s="5"/>
      <c r="NTP207" s="63"/>
      <c r="NTQ207" s="2"/>
      <c r="NTR207" s="1"/>
      <c r="NTS207" s="25"/>
      <c r="NTT207" s="5"/>
      <c r="NTU207" s="63"/>
      <c r="NTV207" s="2"/>
      <c r="NTW207" s="1"/>
      <c r="NTX207" s="25"/>
      <c r="NTY207" s="5"/>
      <c r="NTZ207" s="63"/>
      <c r="NUA207" s="2"/>
      <c r="NUB207" s="1"/>
      <c r="NUC207" s="25"/>
      <c r="NUD207" s="5"/>
      <c r="NUE207" s="63"/>
      <c r="NUF207" s="2"/>
      <c r="NUG207" s="1"/>
      <c r="NUH207" s="25"/>
      <c r="NUI207" s="5"/>
      <c r="NUJ207" s="63"/>
      <c r="NUK207" s="2"/>
      <c r="NUL207" s="1"/>
      <c r="NUM207" s="25"/>
      <c r="NUN207" s="5"/>
      <c r="NUO207" s="63"/>
      <c r="NUP207" s="2"/>
      <c r="NUQ207" s="1"/>
      <c r="NUR207" s="25"/>
      <c r="NUS207" s="5"/>
      <c r="NUT207" s="63"/>
      <c r="NUU207" s="2"/>
      <c r="NUV207" s="1"/>
      <c r="NUW207" s="25"/>
      <c r="NUX207" s="5"/>
      <c r="NUY207" s="63"/>
      <c r="NUZ207" s="2"/>
      <c r="NVA207" s="1"/>
      <c r="NVB207" s="25"/>
      <c r="NVC207" s="5"/>
      <c r="NVD207" s="63"/>
      <c r="NVE207" s="2"/>
      <c r="NVF207" s="1"/>
      <c r="NVG207" s="25"/>
      <c r="NVH207" s="5"/>
      <c r="NVI207" s="63"/>
      <c r="NVJ207" s="2"/>
      <c r="NVK207" s="1"/>
      <c r="NVL207" s="25"/>
      <c r="NVM207" s="5"/>
      <c r="NVN207" s="63"/>
      <c r="NVO207" s="2"/>
      <c r="NVP207" s="1"/>
      <c r="NVQ207" s="25"/>
      <c r="NVR207" s="5"/>
      <c r="NVS207" s="63"/>
      <c r="NVT207" s="2"/>
      <c r="NVU207" s="1"/>
      <c r="NVV207" s="25"/>
      <c r="NVW207" s="5"/>
      <c r="NVX207" s="63"/>
      <c r="NVY207" s="2"/>
      <c r="NVZ207" s="1"/>
      <c r="NWA207" s="25"/>
      <c r="NWB207" s="5"/>
      <c r="NWC207" s="63"/>
      <c r="NWD207" s="2"/>
      <c r="NWE207" s="1"/>
      <c r="NWF207" s="25"/>
      <c r="NWG207" s="5"/>
      <c r="NWH207" s="63"/>
      <c r="NWI207" s="2"/>
      <c r="NWJ207" s="1"/>
      <c r="NWK207" s="25"/>
      <c r="NWL207" s="5"/>
      <c r="NWM207" s="63"/>
      <c r="NWN207" s="2"/>
      <c r="NWO207" s="1"/>
      <c r="NWP207" s="25"/>
      <c r="NWQ207" s="5"/>
      <c r="NWR207" s="63"/>
      <c r="NWS207" s="2"/>
      <c r="NWT207" s="1"/>
      <c r="NWU207" s="25"/>
      <c r="NWV207" s="5"/>
      <c r="NWW207" s="63"/>
      <c r="NWX207" s="2"/>
      <c r="NWY207" s="1"/>
      <c r="NWZ207" s="25"/>
      <c r="NXA207" s="5"/>
      <c r="NXB207" s="63"/>
      <c r="NXC207" s="2"/>
      <c r="NXD207" s="1"/>
      <c r="NXE207" s="25"/>
      <c r="NXF207" s="5"/>
      <c r="NXG207" s="63"/>
      <c r="NXH207" s="2"/>
      <c r="NXI207" s="1"/>
      <c r="NXJ207" s="25"/>
      <c r="NXK207" s="5"/>
      <c r="NXL207" s="63"/>
      <c r="NXM207" s="2"/>
      <c r="NXN207" s="1"/>
      <c r="NXO207" s="25"/>
      <c r="NXP207" s="5"/>
      <c r="NXQ207" s="63"/>
      <c r="NXR207" s="2"/>
      <c r="NXS207" s="1"/>
      <c r="NXT207" s="25"/>
      <c r="NXU207" s="5"/>
      <c r="NXV207" s="63"/>
      <c r="NXW207" s="2"/>
      <c r="NXX207" s="1"/>
      <c r="NXY207" s="25"/>
      <c r="NXZ207" s="5"/>
      <c r="NYA207" s="63"/>
      <c r="NYB207" s="2"/>
      <c r="NYC207" s="1"/>
      <c r="NYD207" s="25"/>
      <c r="NYE207" s="5"/>
      <c r="NYF207" s="63"/>
      <c r="NYG207" s="2"/>
      <c r="NYH207" s="1"/>
      <c r="NYI207" s="25"/>
      <c r="NYJ207" s="5"/>
      <c r="NYK207" s="63"/>
      <c r="NYL207" s="2"/>
      <c r="NYM207" s="1"/>
      <c r="NYN207" s="25"/>
      <c r="NYO207" s="5"/>
      <c r="NYP207" s="63"/>
      <c r="NYQ207" s="2"/>
      <c r="NYR207" s="1"/>
      <c r="NYS207" s="25"/>
      <c r="NYT207" s="5"/>
      <c r="NYU207" s="63"/>
      <c r="NYV207" s="2"/>
      <c r="NYW207" s="1"/>
      <c r="NYX207" s="25"/>
      <c r="NYY207" s="5"/>
      <c r="NYZ207" s="63"/>
      <c r="NZA207" s="2"/>
      <c r="NZB207" s="1"/>
      <c r="NZC207" s="25"/>
      <c r="NZD207" s="5"/>
      <c r="NZE207" s="63"/>
      <c r="NZF207" s="2"/>
      <c r="NZG207" s="1"/>
      <c r="NZH207" s="25"/>
      <c r="NZI207" s="5"/>
      <c r="NZJ207" s="63"/>
      <c r="NZK207" s="2"/>
      <c r="NZL207" s="1"/>
      <c r="NZM207" s="25"/>
      <c r="NZN207" s="5"/>
      <c r="NZO207" s="63"/>
      <c r="NZP207" s="2"/>
      <c r="NZQ207" s="1"/>
      <c r="NZR207" s="25"/>
      <c r="NZS207" s="5"/>
      <c r="NZT207" s="63"/>
      <c r="NZU207" s="2"/>
      <c r="NZV207" s="1"/>
      <c r="NZW207" s="25"/>
      <c r="NZX207" s="5"/>
      <c r="NZY207" s="63"/>
      <c r="NZZ207" s="2"/>
      <c r="OAA207" s="1"/>
      <c r="OAB207" s="25"/>
      <c r="OAC207" s="5"/>
      <c r="OAD207" s="63"/>
      <c r="OAE207" s="2"/>
      <c r="OAF207" s="1"/>
      <c r="OAG207" s="25"/>
      <c r="OAH207" s="5"/>
      <c r="OAI207" s="63"/>
      <c r="OAJ207" s="2"/>
      <c r="OAK207" s="1"/>
      <c r="OAL207" s="25"/>
      <c r="OAM207" s="5"/>
      <c r="OAN207" s="63"/>
      <c r="OAO207" s="2"/>
      <c r="OAP207" s="1"/>
      <c r="OAQ207" s="25"/>
      <c r="OAR207" s="5"/>
      <c r="OAS207" s="63"/>
      <c r="OAT207" s="2"/>
      <c r="OAU207" s="1"/>
      <c r="OAV207" s="25"/>
      <c r="OAW207" s="5"/>
      <c r="OAX207" s="63"/>
      <c r="OAY207" s="2"/>
      <c r="OAZ207" s="1"/>
      <c r="OBA207" s="25"/>
      <c r="OBB207" s="5"/>
      <c r="OBC207" s="63"/>
      <c r="OBD207" s="2"/>
      <c r="OBE207" s="1"/>
      <c r="OBF207" s="25"/>
      <c r="OBG207" s="5"/>
      <c r="OBH207" s="63"/>
      <c r="OBI207" s="2"/>
      <c r="OBJ207" s="1"/>
      <c r="OBK207" s="25"/>
      <c r="OBL207" s="5"/>
      <c r="OBM207" s="63"/>
      <c r="OBN207" s="2"/>
      <c r="OBO207" s="1"/>
      <c r="OBP207" s="25"/>
      <c r="OBQ207" s="5"/>
      <c r="OBR207" s="63"/>
      <c r="OBS207" s="2"/>
      <c r="OBT207" s="1"/>
      <c r="OBU207" s="25"/>
      <c r="OBV207" s="5"/>
      <c r="OBW207" s="63"/>
      <c r="OBX207" s="2"/>
      <c r="OBY207" s="1"/>
      <c r="OBZ207" s="25"/>
      <c r="OCA207" s="5"/>
      <c r="OCB207" s="63"/>
      <c r="OCC207" s="2"/>
      <c r="OCD207" s="1"/>
      <c r="OCE207" s="25"/>
      <c r="OCF207" s="5"/>
      <c r="OCG207" s="63"/>
      <c r="OCH207" s="2"/>
      <c r="OCI207" s="1"/>
      <c r="OCJ207" s="25"/>
      <c r="OCK207" s="5"/>
      <c r="OCL207" s="63"/>
      <c r="OCM207" s="2"/>
      <c r="OCN207" s="1"/>
      <c r="OCO207" s="25"/>
      <c r="OCP207" s="5"/>
      <c r="OCQ207" s="63"/>
      <c r="OCR207" s="2"/>
      <c r="OCS207" s="1"/>
      <c r="OCT207" s="25"/>
      <c r="OCU207" s="5"/>
      <c r="OCV207" s="63"/>
      <c r="OCW207" s="2"/>
      <c r="OCX207" s="1"/>
      <c r="OCY207" s="25"/>
      <c r="OCZ207" s="5"/>
      <c r="ODA207" s="63"/>
      <c r="ODB207" s="2"/>
      <c r="ODC207" s="1"/>
      <c r="ODD207" s="25"/>
      <c r="ODE207" s="5"/>
      <c r="ODF207" s="63"/>
      <c r="ODG207" s="2"/>
      <c r="ODH207" s="1"/>
      <c r="ODI207" s="25"/>
      <c r="ODJ207" s="5"/>
      <c r="ODK207" s="63"/>
      <c r="ODL207" s="2"/>
      <c r="ODM207" s="1"/>
      <c r="ODN207" s="25"/>
      <c r="ODO207" s="5"/>
      <c r="ODP207" s="63"/>
      <c r="ODQ207" s="2"/>
      <c r="ODR207" s="1"/>
      <c r="ODS207" s="25"/>
      <c r="ODT207" s="5"/>
      <c r="ODU207" s="63"/>
      <c r="ODV207" s="2"/>
      <c r="ODW207" s="1"/>
      <c r="ODX207" s="25"/>
      <c r="ODY207" s="5"/>
      <c r="ODZ207" s="63"/>
      <c r="OEA207" s="2"/>
      <c r="OEB207" s="1"/>
      <c r="OEC207" s="25"/>
      <c r="OED207" s="5"/>
      <c r="OEE207" s="63"/>
      <c r="OEF207" s="2"/>
      <c r="OEG207" s="1"/>
      <c r="OEH207" s="25"/>
      <c r="OEI207" s="5"/>
      <c r="OEJ207" s="63"/>
      <c r="OEK207" s="2"/>
      <c r="OEL207" s="1"/>
      <c r="OEM207" s="25"/>
      <c r="OEN207" s="5"/>
      <c r="OEO207" s="63"/>
      <c r="OEP207" s="2"/>
      <c r="OEQ207" s="1"/>
      <c r="OER207" s="25"/>
      <c r="OES207" s="5"/>
      <c r="OET207" s="63"/>
      <c r="OEU207" s="2"/>
      <c r="OEV207" s="1"/>
      <c r="OEW207" s="25"/>
      <c r="OEX207" s="5"/>
      <c r="OEY207" s="63"/>
      <c r="OEZ207" s="2"/>
      <c r="OFA207" s="1"/>
      <c r="OFB207" s="25"/>
      <c r="OFC207" s="5"/>
      <c r="OFD207" s="63"/>
      <c r="OFE207" s="2"/>
      <c r="OFF207" s="1"/>
      <c r="OFG207" s="25"/>
      <c r="OFH207" s="5"/>
      <c r="OFI207" s="63"/>
      <c r="OFJ207" s="2"/>
      <c r="OFK207" s="1"/>
      <c r="OFL207" s="25"/>
      <c r="OFM207" s="5"/>
      <c r="OFN207" s="63"/>
      <c r="OFO207" s="2"/>
      <c r="OFP207" s="1"/>
      <c r="OFQ207" s="25"/>
      <c r="OFR207" s="5"/>
      <c r="OFS207" s="63"/>
      <c r="OFT207" s="2"/>
      <c r="OFU207" s="1"/>
      <c r="OFV207" s="25"/>
      <c r="OFW207" s="5"/>
      <c r="OFX207" s="63"/>
      <c r="OFY207" s="2"/>
      <c r="OFZ207" s="1"/>
      <c r="OGA207" s="25"/>
      <c r="OGB207" s="5"/>
      <c r="OGC207" s="63"/>
      <c r="OGD207" s="2"/>
      <c r="OGE207" s="1"/>
      <c r="OGF207" s="25"/>
      <c r="OGG207" s="5"/>
      <c r="OGH207" s="63"/>
      <c r="OGI207" s="2"/>
      <c r="OGJ207" s="1"/>
      <c r="OGK207" s="25"/>
      <c r="OGL207" s="5"/>
      <c r="OGM207" s="63"/>
      <c r="OGN207" s="2"/>
      <c r="OGO207" s="1"/>
      <c r="OGP207" s="25"/>
      <c r="OGQ207" s="5"/>
      <c r="OGR207" s="63"/>
      <c r="OGS207" s="2"/>
      <c r="OGT207" s="1"/>
      <c r="OGU207" s="25"/>
      <c r="OGV207" s="5"/>
      <c r="OGW207" s="63"/>
      <c r="OGX207" s="2"/>
      <c r="OGY207" s="1"/>
      <c r="OGZ207" s="25"/>
      <c r="OHA207" s="5"/>
      <c r="OHB207" s="63"/>
      <c r="OHC207" s="2"/>
      <c r="OHD207" s="1"/>
      <c r="OHE207" s="25"/>
      <c r="OHF207" s="5"/>
      <c r="OHG207" s="63"/>
      <c r="OHH207" s="2"/>
      <c r="OHI207" s="1"/>
      <c r="OHJ207" s="25"/>
      <c r="OHK207" s="5"/>
      <c r="OHL207" s="63"/>
      <c r="OHM207" s="2"/>
      <c r="OHN207" s="1"/>
      <c r="OHO207" s="25"/>
      <c r="OHP207" s="5"/>
      <c r="OHQ207" s="63"/>
      <c r="OHR207" s="2"/>
      <c r="OHS207" s="1"/>
      <c r="OHT207" s="25"/>
      <c r="OHU207" s="5"/>
      <c r="OHV207" s="63"/>
      <c r="OHW207" s="2"/>
      <c r="OHX207" s="1"/>
      <c r="OHY207" s="25"/>
      <c r="OHZ207" s="5"/>
      <c r="OIA207" s="63"/>
      <c r="OIB207" s="2"/>
      <c r="OIC207" s="1"/>
      <c r="OID207" s="25"/>
      <c r="OIE207" s="5"/>
      <c r="OIF207" s="63"/>
      <c r="OIG207" s="2"/>
      <c r="OIH207" s="1"/>
      <c r="OII207" s="25"/>
      <c r="OIJ207" s="5"/>
      <c r="OIK207" s="63"/>
      <c r="OIL207" s="2"/>
      <c r="OIM207" s="1"/>
      <c r="OIN207" s="25"/>
      <c r="OIO207" s="5"/>
      <c r="OIP207" s="63"/>
      <c r="OIQ207" s="2"/>
      <c r="OIR207" s="1"/>
      <c r="OIS207" s="25"/>
      <c r="OIT207" s="5"/>
      <c r="OIU207" s="63"/>
      <c r="OIV207" s="2"/>
      <c r="OIW207" s="1"/>
      <c r="OIX207" s="25"/>
      <c r="OIY207" s="5"/>
      <c r="OIZ207" s="63"/>
      <c r="OJA207" s="2"/>
      <c r="OJB207" s="1"/>
      <c r="OJC207" s="25"/>
      <c r="OJD207" s="5"/>
      <c r="OJE207" s="63"/>
      <c r="OJF207" s="2"/>
      <c r="OJG207" s="1"/>
      <c r="OJH207" s="25"/>
      <c r="OJI207" s="5"/>
      <c r="OJJ207" s="63"/>
      <c r="OJK207" s="2"/>
      <c r="OJL207" s="1"/>
      <c r="OJM207" s="25"/>
      <c r="OJN207" s="5"/>
      <c r="OJO207" s="63"/>
      <c r="OJP207" s="2"/>
      <c r="OJQ207" s="1"/>
      <c r="OJR207" s="25"/>
      <c r="OJS207" s="5"/>
      <c r="OJT207" s="63"/>
      <c r="OJU207" s="2"/>
      <c r="OJV207" s="1"/>
      <c r="OJW207" s="25"/>
      <c r="OJX207" s="5"/>
      <c r="OJY207" s="63"/>
      <c r="OJZ207" s="2"/>
      <c r="OKA207" s="1"/>
      <c r="OKB207" s="25"/>
      <c r="OKC207" s="5"/>
      <c r="OKD207" s="63"/>
      <c r="OKE207" s="2"/>
      <c r="OKF207" s="1"/>
      <c r="OKG207" s="25"/>
      <c r="OKH207" s="5"/>
      <c r="OKI207" s="63"/>
      <c r="OKJ207" s="2"/>
      <c r="OKK207" s="1"/>
      <c r="OKL207" s="25"/>
      <c r="OKM207" s="5"/>
      <c r="OKN207" s="63"/>
      <c r="OKO207" s="2"/>
      <c r="OKP207" s="1"/>
      <c r="OKQ207" s="25"/>
      <c r="OKR207" s="5"/>
      <c r="OKS207" s="63"/>
      <c r="OKT207" s="2"/>
      <c r="OKU207" s="1"/>
      <c r="OKV207" s="25"/>
      <c r="OKW207" s="5"/>
      <c r="OKX207" s="63"/>
      <c r="OKY207" s="2"/>
      <c r="OKZ207" s="1"/>
      <c r="OLA207" s="25"/>
      <c r="OLB207" s="5"/>
      <c r="OLC207" s="63"/>
      <c r="OLD207" s="2"/>
      <c r="OLE207" s="1"/>
      <c r="OLF207" s="25"/>
      <c r="OLG207" s="5"/>
      <c r="OLH207" s="63"/>
      <c r="OLI207" s="2"/>
      <c r="OLJ207" s="1"/>
      <c r="OLK207" s="25"/>
      <c r="OLL207" s="5"/>
      <c r="OLM207" s="63"/>
      <c r="OLN207" s="2"/>
      <c r="OLO207" s="1"/>
      <c r="OLP207" s="25"/>
      <c r="OLQ207" s="5"/>
      <c r="OLR207" s="63"/>
      <c r="OLS207" s="2"/>
      <c r="OLT207" s="1"/>
      <c r="OLU207" s="25"/>
      <c r="OLV207" s="5"/>
      <c r="OLW207" s="63"/>
      <c r="OLX207" s="2"/>
      <c r="OLY207" s="1"/>
      <c r="OLZ207" s="25"/>
      <c r="OMA207" s="5"/>
      <c r="OMB207" s="63"/>
      <c r="OMC207" s="2"/>
      <c r="OMD207" s="1"/>
      <c r="OME207" s="25"/>
      <c r="OMF207" s="5"/>
      <c r="OMG207" s="63"/>
      <c r="OMH207" s="2"/>
      <c r="OMI207" s="1"/>
      <c r="OMJ207" s="25"/>
      <c r="OMK207" s="5"/>
      <c r="OML207" s="63"/>
      <c r="OMM207" s="2"/>
      <c r="OMN207" s="1"/>
      <c r="OMO207" s="25"/>
      <c r="OMP207" s="5"/>
      <c r="OMQ207" s="63"/>
      <c r="OMR207" s="2"/>
      <c r="OMS207" s="1"/>
      <c r="OMT207" s="25"/>
      <c r="OMU207" s="5"/>
      <c r="OMV207" s="63"/>
      <c r="OMW207" s="2"/>
      <c r="OMX207" s="1"/>
      <c r="OMY207" s="25"/>
      <c r="OMZ207" s="5"/>
      <c r="ONA207" s="63"/>
      <c r="ONB207" s="2"/>
      <c r="ONC207" s="1"/>
      <c r="OND207" s="25"/>
      <c r="ONE207" s="5"/>
      <c r="ONF207" s="63"/>
      <c r="ONG207" s="2"/>
      <c r="ONH207" s="1"/>
      <c r="ONI207" s="25"/>
      <c r="ONJ207" s="5"/>
      <c r="ONK207" s="63"/>
      <c r="ONL207" s="2"/>
      <c r="ONM207" s="1"/>
      <c r="ONN207" s="25"/>
      <c r="ONO207" s="5"/>
      <c r="ONP207" s="63"/>
      <c r="ONQ207" s="2"/>
      <c r="ONR207" s="1"/>
      <c r="ONS207" s="25"/>
      <c r="ONT207" s="5"/>
      <c r="ONU207" s="63"/>
      <c r="ONV207" s="2"/>
      <c r="ONW207" s="1"/>
      <c r="ONX207" s="25"/>
      <c r="ONY207" s="5"/>
      <c r="ONZ207" s="63"/>
      <c r="OOA207" s="2"/>
      <c r="OOB207" s="1"/>
      <c r="OOC207" s="25"/>
      <c r="OOD207" s="5"/>
      <c r="OOE207" s="63"/>
      <c r="OOF207" s="2"/>
      <c r="OOG207" s="1"/>
      <c r="OOH207" s="25"/>
      <c r="OOI207" s="5"/>
      <c r="OOJ207" s="63"/>
      <c r="OOK207" s="2"/>
      <c r="OOL207" s="1"/>
      <c r="OOM207" s="25"/>
      <c r="OON207" s="5"/>
      <c r="OOO207" s="63"/>
      <c r="OOP207" s="2"/>
      <c r="OOQ207" s="1"/>
      <c r="OOR207" s="25"/>
      <c r="OOS207" s="5"/>
      <c r="OOT207" s="63"/>
      <c r="OOU207" s="2"/>
      <c r="OOV207" s="1"/>
      <c r="OOW207" s="25"/>
      <c r="OOX207" s="5"/>
      <c r="OOY207" s="63"/>
      <c r="OOZ207" s="2"/>
      <c r="OPA207" s="1"/>
      <c r="OPB207" s="25"/>
      <c r="OPC207" s="5"/>
      <c r="OPD207" s="63"/>
      <c r="OPE207" s="2"/>
      <c r="OPF207" s="1"/>
      <c r="OPG207" s="25"/>
      <c r="OPH207" s="5"/>
      <c r="OPI207" s="63"/>
      <c r="OPJ207" s="2"/>
      <c r="OPK207" s="1"/>
      <c r="OPL207" s="25"/>
      <c r="OPM207" s="5"/>
      <c r="OPN207" s="63"/>
      <c r="OPO207" s="2"/>
      <c r="OPP207" s="1"/>
      <c r="OPQ207" s="25"/>
      <c r="OPR207" s="5"/>
      <c r="OPS207" s="63"/>
      <c r="OPT207" s="2"/>
      <c r="OPU207" s="1"/>
      <c r="OPV207" s="25"/>
      <c r="OPW207" s="5"/>
      <c r="OPX207" s="63"/>
      <c r="OPY207" s="2"/>
      <c r="OPZ207" s="1"/>
      <c r="OQA207" s="25"/>
      <c r="OQB207" s="5"/>
      <c r="OQC207" s="63"/>
      <c r="OQD207" s="2"/>
      <c r="OQE207" s="1"/>
      <c r="OQF207" s="25"/>
      <c r="OQG207" s="5"/>
      <c r="OQH207" s="63"/>
      <c r="OQI207" s="2"/>
      <c r="OQJ207" s="1"/>
      <c r="OQK207" s="25"/>
      <c r="OQL207" s="5"/>
      <c r="OQM207" s="63"/>
      <c r="OQN207" s="2"/>
      <c r="OQO207" s="1"/>
      <c r="OQP207" s="25"/>
      <c r="OQQ207" s="5"/>
      <c r="OQR207" s="63"/>
      <c r="OQS207" s="2"/>
      <c r="OQT207" s="1"/>
      <c r="OQU207" s="25"/>
      <c r="OQV207" s="5"/>
      <c r="OQW207" s="63"/>
      <c r="OQX207" s="2"/>
      <c r="OQY207" s="1"/>
      <c r="OQZ207" s="25"/>
      <c r="ORA207" s="5"/>
      <c r="ORB207" s="63"/>
      <c r="ORC207" s="2"/>
      <c r="ORD207" s="1"/>
      <c r="ORE207" s="25"/>
      <c r="ORF207" s="5"/>
      <c r="ORG207" s="63"/>
      <c r="ORH207" s="2"/>
      <c r="ORI207" s="1"/>
      <c r="ORJ207" s="25"/>
      <c r="ORK207" s="5"/>
      <c r="ORL207" s="63"/>
      <c r="ORM207" s="2"/>
      <c r="ORN207" s="1"/>
      <c r="ORO207" s="25"/>
      <c r="ORP207" s="5"/>
      <c r="ORQ207" s="63"/>
      <c r="ORR207" s="2"/>
      <c r="ORS207" s="1"/>
      <c r="ORT207" s="25"/>
      <c r="ORU207" s="5"/>
      <c r="ORV207" s="63"/>
      <c r="ORW207" s="2"/>
      <c r="ORX207" s="1"/>
      <c r="ORY207" s="25"/>
      <c r="ORZ207" s="5"/>
      <c r="OSA207" s="63"/>
      <c r="OSB207" s="2"/>
      <c r="OSC207" s="1"/>
      <c r="OSD207" s="25"/>
      <c r="OSE207" s="5"/>
      <c r="OSF207" s="63"/>
      <c r="OSG207" s="2"/>
      <c r="OSH207" s="1"/>
      <c r="OSI207" s="25"/>
      <c r="OSJ207" s="5"/>
      <c r="OSK207" s="63"/>
      <c r="OSL207" s="2"/>
      <c r="OSM207" s="1"/>
      <c r="OSN207" s="25"/>
      <c r="OSO207" s="5"/>
      <c r="OSP207" s="63"/>
      <c r="OSQ207" s="2"/>
      <c r="OSR207" s="1"/>
      <c r="OSS207" s="25"/>
      <c r="OST207" s="5"/>
      <c r="OSU207" s="63"/>
      <c r="OSV207" s="2"/>
      <c r="OSW207" s="1"/>
      <c r="OSX207" s="25"/>
      <c r="OSY207" s="5"/>
      <c r="OSZ207" s="63"/>
      <c r="OTA207" s="2"/>
      <c r="OTB207" s="1"/>
      <c r="OTC207" s="25"/>
      <c r="OTD207" s="5"/>
      <c r="OTE207" s="63"/>
      <c r="OTF207" s="2"/>
      <c r="OTG207" s="1"/>
      <c r="OTH207" s="25"/>
      <c r="OTI207" s="5"/>
      <c r="OTJ207" s="63"/>
      <c r="OTK207" s="2"/>
      <c r="OTL207" s="1"/>
      <c r="OTM207" s="25"/>
      <c r="OTN207" s="5"/>
      <c r="OTO207" s="63"/>
      <c r="OTP207" s="2"/>
      <c r="OTQ207" s="1"/>
      <c r="OTR207" s="25"/>
      <c r="OTS207" s="5"/>
      <c r="OTT207" s="63"/>
      <c r="OTU207" s="2"/>
      <c r="OTV207" s="1"/>
      <c r="OTW207" s="25"/>
      <c r="OTX207" s="5"/>
      <c r="OTY207" s="63"/>
      <c r="OTZ207" s="2"/>
      <c r="OUA207" s="1"/>
      <c r="OUB207" s="25"/>
      <c r="OUC207" s="5"/>
      <c r="OUD207" s="63"/>
      <c r="OUE207" s="2"/>
      <c r="OUF207" s="1"/>
      <c r="OUG207" s="25"/>
      <c r="OUH207" s="5"/>
      <c r="OUI207" s="63"/>
      <c r="OUJ207" s="2"/>
      <c r="OUK207" s="1"/>
      <c r="OUL207" s="25"/>
      <c r="OUM207" s="5"/>
      <c r="OUN207" s="63"/>
      <c r="OUO207" s="2"/>
      <c r="OUP207" s="1"/>
      <c r="OUQ207" s="25"/>
      <c r="OUR207" s="5"/>
      <c r="OUS207" s="63"/>
      <c r="OUT207" s="2"/>
      <c r="OUU207" s="1"/>
      <c r="OUV207" s="25"/>
      <c r="OUW207" s="5"/>
      <c r="OUX207" s="63"/>
      <c r="OUY207" s="2"/>
      <c r="OUZ207" s="1"/>
      <c r="OVA207" s="25"/>
      <c r="OVB207" s="5"/>
      <c r="OVC207" s="63"/>
      <c r="OVD207" s="2"/>
      <c r="OVE207" s="1"/>
      <c r="OVF207" s="25"/>
      <c r="OVG207" s="5"/>
      <c r="OVH207" s="63"/>
      <c r="OVI207" s="2"/>
      <c r="OVJ207" s="1"/>
      <c r="OVK207" s="25"/>
      <c r="OVL207" s="5"/>
      <c r="OVM207" s="63"/>
      <c r="OVN207" s="2"/>
      <c r="OVO207" s="1"/>
      <c r="OVP207" s="25"/>
      <c r="OVQ207" s="5"/>
      <c r="OVR207" s="63"/>
      <c r="OVS207" s="2"/>
      <c r="OVT207" s="1"/>
      <c r="OVU207" s="25"/>
      <c r="OVV207" s="5"/>
      <c r="OVW207" s="63"/>
      <c r="OVX207" s="2"/>
      <c r="OVY207" s="1"/>
      <c r="OVZ207" s="25"/>
      <c r="OWA207" s="5"/>
      <c r="OWB207" s="63"/>
      <c r="OWC207" s="2"/>
      <c r="OWD207" s="1"/>
      <c r="OWE207" s="25"/>
      <c r="OWF207" s="5"/>
      <c r="OWG207" s="63"/>
      <c r="OWH207" s="2"/>
      <c r="OWI207" s="1"/>
      <c r="OWJ207" s="25"/>
      <c r="OWK207" s="5"/>
      <c r="OWL207" s="63"/>
      <c r="OWM207" s="2"/>
      <c r="OWN207" s="1"/>
      <c r="OWO207" s="25"/>
      <c r="OWP207" s="5"/>
      <c r="OWQ207" s="63"/>
      <c r="OWR207" s="2"/>
      <c r="OWS207" s="1"/>
      <c r="OWT207" s="25"/>
      <c r="OWU207" s="5"/>
      <c r="OWV207" s="63"/>
      <c r="OWW207" s="2"/>
      <c r="OWX207" s="1"/>
      <c r="OWY207" s="25"/>
      <c r="OWZ207" s="5"/>
      <c r="OXA207" s="63"/>
      <c r="OXB207" s="2"/>
      <c r="OXC207" s="1"/>
      <c r="OXD207" s="25"/>
      <c r="OXE207" s="5"/>
      <c r="OXF207" s="63"/>
      <c r="OXG207" s="2"/>
      <c r="OXH207" s="1"/>
      <c r="OXI207" s="25"/>
      <c r="OXJ207" s="5"/>
      <c r="OXK207" s="63"/>
      <c r="OXL207" s="2"/>
      <c r="OXM207" s="1"/>
      <c r="OXN207" s="25"/>
      <c r="OXO207" s="5"/>
      <c r="OXP207" s="63"/>
      <c r="OXQ207" s="2"/>
      <c r="OXR207" s="1"/>
      <c r="OXS207" s="25"/>
      <c r="OXT207" s="5"/>
      <c r="OXU207" s="63"/>
      <c r="OXV207" s="2"/>
      <c r="OXW207" s="1"/>
      <c r="OXX207" s="25"/>
      <c r="OXY207" s="5"/>
      <c r="OXZ207" s="63"/>
      <c r="OYA207" s="2"/>
      <c r="OYB207" s="1"/>
      <c r="OYC207" s="25"/>
      <c r="OYD207" s="5"/>
      <c r="OYE207" s="63"/>
      <c r="OYF207" s="2"/>
      <c r="OYG207" s="1"/>
      <c r="OYH207" s="25"/>
      <c r="OYI207" s="5"/>
      <c r="OYJ207" s="63"/>
      <c r="OYK207" s="2"/>
      <c r="OYL207" s="1"/>
      <c r="OYM207" s="25"/>
      <c r="OYN207" s="5"/>
      <c r="OYO207" s="63"/>
      <c r="OYP207" s="2"/>
      <c r="OYQ207" s="1"/>
      <c r="OYR207" s="25"/>
      <c r="OYS207" s="5"/>
      <c r="OYT207" s="63"/>
      <c r="OYU207" s="2"/>
      <c r="OYV207" s="1"/>
      <c r="OYW207" s="25"/>
      <c r="OYX207" s="5"/>
      <c r="OYY207" s="63"/>
      <c r="OYZ207" s="2"/>
      <c r="OZA207" s="1"/>
      <c r="OZB207" s="25"/>
      <c r="OZC207" s="5"/>
      <c r="OZD207" s="63"/>
      <c r="OZE207" s="2"/>
      <c r="OZF207" s="1"/>
      <c r="OZG207" s="25"/>
      <c r="OZH207" s="5"/>
      <c r="OZI207" s="63"/>
      <c r="OZJ207" s="2"/>
      <c r="OZK207" s="1"/>
      <c r="OZL207" s="25"/>
      <c r="OZM207" s="5"/>
      <c r="OZN207" s="63"/>
      <c r="OZO207" s="2"/>
      <c r="OZP207" s="1"/>
      <c r="OZQ207" s="25"/>
      <c r="OZR207" s="5"/>
      <c r="OZS207" s="63"/>
      <c r="OZT207" s="2"/>
      <c r="OZU207" s="1"/>
      <c r="OZV207" s="25"/>
      <c r="OZW207" s="5"/>
      <c r="OZX207" s="63"/>
      <c r="OZY207" s="2"/>
      <c r="OZZ207" s="1"/>
      <c r="PAA207" s="25"/>
      <c r="PAB207" s="5"/>
      <c r="PAC207" s="63"/>
      <c r="PAD207" s="2"/>
      <c r="PAE207" s="1"/>
      <c r="PAF207" s="25"/>
      <c r="PAG207" s="5"/>
      <c r="PAH207" s="63"/>
      <c r="PAI207" s="2"/>
      <c r="PAJ207" s="1"/>
      <c r="PAK207" s="25"/>
      <c r="PAL207" s="5"/>
      <c r="PAM207" s="63"/>
      <c r="PAN207" s="2"/>
      <c r="PAO207" s="1"/>
      <c r="PAP207" s="25"/>
      <c r="PAQ207" s="5"/>
      <c r="PAR207" s="63"/>
      <c r="PAS207" s="2"/>
      <c r="PAT207" s="1"/>
      <c r="PAU207" s="25"/>
      <c r="PAV207" s="5"/>
      <c r="PAW207" s="63"/>
      <c r="PAX207" s="2"/>
      <c r="PAY207" s="1"/>
      <c r="PAZ207" s="25"/>
      <c r="PBA207" s="5"/>
      <c r="PBB207" s="63"/>
      <c r="PBC207" s="2"/>
      <c r="PBD207" s="1"/>
      <c r="PBE207" s="25"/>
      <c r="PBF207" s="5"/>
      <c r="PBG207" s="63"/>
      <c r="PBH207" s="2"/>
      <c r="PBI207" s="1"/>
      <c r="PBJ207" s="25"/>
      <c r="PBK207" s="5"/>
      <c r="PBL207" s="63"/>
      <c r="PBM207" s="2"/>
      <c r="PBN207" s="1"/>
      <c r="PBO207" s="25"/>
      <c r="PBP207" s="5"/>
      <c r="PBQ207" s="63"/>
      <c r="PBR207" s="2"/>
      <c r="PBS207" s="1"/>
      <c r="PBT207" s="25"/>
      <c r="PBU207" s="5"/>
      <c r="PBV207" s="63"/>
      <c r="PBW207" s="2"/>
      <c r="PBX207" s="1"/>
      <c r="PBY207" s="25"/>
      <c r="PBZ207" s="5"/>
      <c r="PCA207" s="63"/>
      <c r="PCB207" s="2"/>
      <c r="PCC207" s="1"/>
      <c r="PCD207" s="25"/>
      <c r="PCE207" s="5"/>
      <c r="PCF207" s="63"/>
      <c r="PCG207" s="2"/>
      <c r="PCH207" s="1"/>
      <c r="PCI207" s="25"/>
      <c r="PCJ207" s="5"/>
      <c r="PCK207" s="63"/>
      <c r="PCL207" s="2"/>
      <c r="PCM207" s="1"/>
      <c r="PCN207" s="25"/>
      <c r="PCO207" s="5"/>
      <c r="PCP207" s="63"/>
      <c r="PCQ207" s="2"/>
      <c r="PCR207" s="1"/>
      <c r="PCS207" s="25"/>
      <c r="PCT207" s="5"/>
      <c r="PCU207" s="63"/>
      <c r="PCV207" s="2"/>
      <c r="PCW207" s="1"/>
      <c r="PCX207" s="25"/>
      <c r="PCY207" s="5"/>
      <c r="PCZ207" s="63"/>
      <c r="PDA207" s="2"/>
      <c r="PDB207" s="1"/>
      <c r="PDC207" s="25"/>
      <c r="PDD207" s="5"/>
      <c r="PDE207" s="63"/>
      <c r="PDF207" s="2"/>
      <c r="PDG207" s="1"/>
      <c r="PDH207" s="25"/>
      <c r="PDI207" s="5"/>
      <c r="PDJ207" s="63"/>
      <c r="PDK207" s="2"/>
      <c r="PDL207" s="1"/>
      <c r="PDM207" s="25"/>
      <c r="PDN207" s="5"/>
      <c r="PDO207" s="63"/>
      <c r="PDP207" s="2"/>
      <c r="PDQ207" s="1"/>
      <c r="PDR207" s="25"/>
      <c r="PDS207" s="5"/>
      <c r="PDT207" s="63"/>
      <c r="PDU207" s="2"/>
      <c r="PDV207" s="1"/>
      <c r="PDW207" s="25"/>
      <c r="PDX207" s="5"/>
      <c r="PDY207" s="63"/>
      <c r="PDZ207" s="2"/>
      <c r="PEA207" s="1"/>
      <c r="PEB207" s="25"/>
      <c r="PEC207" s="5"/>
      <c r="PED207" s="63"/>
      <c r="PEE207" s="2"/>
      <c r="PEF207" s="1"/>
      <c r="PEG207" s="25"/>
      <c r="PEH207" s="5"/>
      <c r="PEI207" s="63"/>
      <c r="PEJ207" s="2"/>
      <c r="PEK207" s="1"/>
      <c r="PEL207" s="25"/>
      <c r="PEM207" s="5"/>
      <c r="PEN207" s="63"/>
      <c r="PEO207" s="2"/>
      <c r="PEP207" s="1"/>
      <c r="PEQ207" s="25"/>
      <c r="PER207" s="5"/>
      <c r="PES207" s="63"/>
      <c r="PET207" s="2"/>
      <c r="PEU207" s="1"/>
      <c r="PEV207" s="25"/>
      <c r="PEW207" s="5"/>
      <c r="PEX207" s="63"/>
      <c r="PEY207" s="2"/>
      <c r="PEZ207" s="1"/>
      <c r="PFA207" s="25"/>
      <c r="PFB207" s="5"/>
      <c r="PFC207" s="63"/>
      <c r="PFD207" s="2"/>
      <c r="PFE207" s="1"/>
      <c r="PFF207" s="25"/>
      <c r="PFG207" s="5"/>
      <c r="PFH207" s="63"/>
      <c r="PFI207" s="2"/>
      <c r="PFJ207" s="1"/>
      <c r="PFK207" s="25"/>
      <c r="PFL207" s="5"/>
      <c r="PFM207" s="63"/>
      <c r="PFN207" s="2"/>
      <c r="PFO207" s="1"/>
      <c r="PFP207" s="25"/>
      <c r="PFQ207" s="5"/>
      <c r="PFR207" s="63"/>
      <c r="PFS207" s="2"/>
      <c r="PFT207" s="1"/>
      <c r="PFU207" s="25"/>
      <c r="PFV207" s="5"/>
      <c r="PFW207" s="63"/>
      <c r="PFX207" s="2"/>
      <c r="PFY207" s="1"/>
      <c r="PFZ207" s="25"/>
      <c r="PGA207" s="5"/>
      <c r="PGB207" s="63"/>
      <c r="PGC207" s="2"/>
      <c r="PGD207" s="1"/>
      <c r="PGE207" s="25"/>
      <c r="PGF207" s="5"/>
      <c r="PGG207" s="63"/>
      <c r="PGH207" s="2"/>
      <c r="PGI207" s="1"/>
      <c r="PGJ207" s="25"/>
      <c r="PGK207" s="5"/>
      <c r="PGL207" s="63"/>
      <c r="PGM207" s="2"/>
      <c r="PGN207" s="1"/>
      <c r="PGO207" s="25"/>
      <c r="PGP207" s="5"/>
      <c r="PGQ207" s="63"/>
      <c r="PGR207" s="2"/>
      <c r="PGS207" s="1"/>
      <c r="PGT207" s="25"/>
      <c r="PGU207" s="5"/>
      <c r="PGV207" s="63"/>
      <c r="PGW207" s="2"/>
      <c r="PGX207" s="1"/>
      <c r="PGY207" s="25"/>
      <c r="PGZ207" s="5"/>
      <c r="PHA207" s="63"/>
      <c r="PHB207" s="2"/>
      <c r="PHC207" s="1"/>
      <c r="PHD207" s="25"/>
      <c r="PHE207" s="5"/>
      <c r="PHF207" s="63"/>
      <c r="PHG207" s="2"/>
      <c r="PHH207" s="1"/>
      <c r="PHI207" s="25"/>
      <c r="PHJ207" s="5"/>
      <c r="PHK207" s="63"/>
      <c r="PHL207" s="2"/>
      <c r="PHM207" s="1"/>
      <c r="PHN207" s="25"/>
      <c r="PHO207" s="5"/>
      <c r="PHP207" s="63"/>
      <c r="PHQ207" s="2"/>
      <c r="PHR207" s="1"/>
      <c r="PHS207" s="25"/>
      <c r="PHT207" s="5"/>
      <c r="PHU207" s="63"/>
      <c r="PHV207" s="2"/>
      <c r="PHW207" s="1"/>
      <c r="PHX207" s="25"/>
      <c r="PHY207" s="5"/>
      <c r="PHZ207" s="63"/>
      <c r="PIA207" s="2"/>
      <c r="PIB207" s="1"/>
      <c r="PIC207" s="25"/>
      <c r="PID207" s="5"/>
      <c r="PIE207" s="63"/>
      <c r="PIF207" s="2"/>
      <c r="PIG207" s="1"/>
      <c r="PIH207" s="25"/>
      <c r="PII207" s="5"/>
      <c r="PIJ207" s="63"/>
      <c r="PIK207" s="2"/>
      <c r="PIL207" s="1"/>
      <c r="PIM207" s="25"/>
      <c r="PIN207" s="5"/>
      <c r="PIO207" s="63"/>
      <c r="PIP207" s="2"/>
      <c r="PIQ207" s="1"/>
      <c r="PIR207" s="25"/>
      <c r="PIS207" s="5"/>
      <c r="PIT207" s="63"/>
      <c r="PIU207" s="2"/>
      <c r="PIV207" s="1"/>
      <c r="PIW207" s="25"/>
      <c r="PIX207" s="5"/>
      <c r="PIY207" s="63"/>
      <c r="PIZ207" s="2"/>
      <c r="PJA207" s="1"/>
      <c r="PJB207" s="25"/>
      <c r="PJC207" s="5"/>
      <c r="PJD207" s="63"/>
      <c r="PJE207" s="2"/>
      <c r="PJF207" s="1"/>
      <c r="PJG207" s="25"/>
      <c r="PJH207" s="5"/>
      <c r="PJI207" s="63"/>
      <c r="PJJ207" s="2"/>
      <c r="PJK207" s="1"/>
      <c r="PJL207" s="25"/>
      <c r="PJM207" s="5"/>
      <c r="PJN207" s="63"/>
      <c r="PJO207" s="2"/>
      <c r="PJP207" s="1"/>
      <c r="PJQ207" s="25"/>
      <c r="PJR207" s="5"/>
      <c r="PJS207" s="63"/>
      <c r="PJT207" s="2"/>
      <c r="PJU207" s="1"/>
      <c r="PJV207" s="25"/>
      <c r="PJW207" s="5"/>
      <c r="PJX207" s="63"/>
      <c r="PJY207" s="2"/>
      <c r="PJZ207" s="1"/>
      <c r="PKA207" s="25"/>
      <c r="PKB207" s="5"/>
      <c r="PKC207" s="63"/>
      <c r="PKD207" s="2"/>
      <c r="PKE207" s="1"/>
      <c r="PKF207" s="25"/>
      <c r="PKG207" s="5"/>
      <c r="PKH207" s="63"/>
      <c r="PKI207" s="2"/>
      <c r="PKJ207" s="1"/>
      <c r="PKK207" s="25"/>
      <c r="PKL207" s="5"/>
      <c r="PKM207" s="63"/>
      <c r="PKN207" s="2"/>
      <c r="PKO207" s="1"/>
      <c r="PKP207" s="25"/>
      <c r="PKQ207" s="5"/>
      <c r="PKR207" s="63"/>
      <c r="PKS207" s="2"/>
      <c r="PKT207" s="1"/>
      <c r="PKU207" s="25"/>
      <c r="PKV207" s="5"/>
      <c r="PKW207" s="63"/>
      <c r="PKX207" s="2"/>
      <c r="PKY207" s="1"/>
      <c r="PKZ207" s="25"/>
      <c r="PLA207" s="5"/>
      <c r="PLB207" s="63"/>
      <c r="PLC207" s="2"/>
      <c r="PLD207" s="1"/>
      <c r="PLE207" s="25"/>
      <c r="PLF207" s="5"/>
      <c r="PLG207" s="63"/>
      <c r="PLH207" s="2"/>
      <c r="PLI207" s="1"/>
      <c r="PLJ207" s="25"/>
      <c r="PLK207" s="5"/>
      <c r="PLL207" s="63"/>
      <c r="PLM207" s="2"/>
      <c r="PLN207" s="1"/>
      <c r="PLO207" s="25"/>
      <c r="PLP207" s="5"/>
      <c r="PLQ207" s="63"/>
      <c r="PLR207" s="2"/>
      <c r="PLS207" s="1"/>
      <c r="PLT207" s="25"/>
      <c r="PLU207" s="5"/>
      <c r="PLV207" s="63"/>
      <c r="PLW207" s="2"/>
      <c r="PLX207" s="1"/>
      <c r="PLY207" s="25"/>
      <c r="PLZ207" s="5"/>
      <c r="PMA207" s="63"/>
      <c r="PMB207" s="2"/>
      <c r="PMC207" s="1"/>
      <c r="PMD207" s="25"/>
      <c r="PME207" s="5"/>
      <c r="PMF207" s="63"/>
      <c r="PMG207" s="2"/>
      <c r="PMH207" s="1"/>
      <c r="PMI207" s="25"/>
      <c r="PMJ207" s="5"/>
      <c r="PMK207" s="63"/>
      <c r="PML207" s="2"/>
      <c r="PMM207" s="1"/>
      <c r="PMN207" s="25"/>
      <c r="PMO207" s="5"/>
      <c r="PMP207" s="63"/>
      <c r="PMQ207" s="2"/>
      <c r="PMR207" s="1"/>
      <c r="PMS207" s="25"/>
      <c r="PMT207" s="5"/>
      <c r="PMU207" s="63"/>
      <c r="PMV207" s="2"/>
      <c r="PMW207" s="1"/>
      <c r="PMX207" s="25"/>
      <c r="PMY207" s="5"/>
      <c r="PMZ207" s="63"/>
      <c r="PNA207" s="2"/>
      <c r="PNB207" s="1"/>
      <c r="PNC207" s="25"/>
      <c r="PND207" s="5"/>
      <c r="PNE207" s="63"/>
      <c r="PNF207" s="2"/>
      <c r="PNG207" s="1"/>
      <c r="PNH207" s="25"/>
      <c r="PNI207" s="5"/>
      <c r="PNJ207" s="63"/>
      <c r="PNK207" s="2"/>
      <c r="PNL207" s="1"/>
      <c r="PNM207" s="25"/>
      <c r="PNN207" s="5"/>
      <c r="PNO207" s="63"/>
      <c r="PNP207" s="2"/>
      <c r="PNQ207" s="1"/>
      <c r="PNR207" s="25"/>
      <c r="PNS207" s="5"/>
      <c r="PNT207" s="63"/>
      <c r="PNU207" s="2"/>
      <c r="PNV207" s="1"/>
      <c r="PNW207" s="25"/>
      <c r="PNX207" s="5"/>
      <c r="PNY207" s="63"/>
      <c r="PNZ207" s="2"/>
      <c r="POA207" s="1"/>
      <c r="POB207" s="25"/>
      <c r="POC207" s="5"/>
      <c r="POD207" s="63"/>
      <c r="POE207" s="2"/>
      <c r="POF207" s="1"/>
      <c r="POG207" s="25"/>
      <c r="POH207" s="5"/>
      <c r="POI207" s="63"/>
      <c r="POJ207" s="2"/>
      <c r="POK207" s="1"/>
      <c r="POL207" s="25"/>
      <c r="POM207" s="5"/>
      <c r="PON207" s="63"/>
      <c r="POO207" s="2"/>
      <c r="POP207" s="1"/>
      <c r="POQ207" s="25"/>
      <c r="POR207" s="5"/>
      <c r="POS207" s="63"/>
      <c r="POT207" s="2"/>
      <c r="POU207" s="1"/>
      <c r="POV207" s="25"/>
      <c r="POW207" s="5"/>
      <c r="POX207" s="63"/>
      <c r="POY207" s="2"/>
      <c r="POZ207" s="1"/>
      <c r="PPA207" s="25"/>
      <c r="PPB207" s="5"/>
      <c r="PPC207" s="63"/>
      <c r="PPD207" s="2"/>
      <c r="PPE207" s="1"/>
      <c r="PPF207" s="25"/>
      <c r="PPG207" s="5"/>
      <c r="PPH207" s="63"/>
      <c r="PPI207" s="2"/>
      <c r="PPJ207" s="1"/>
      <c r="PPK207" s="25"/>
      <c r="PPL207" s="5"/>
      <c r="PPM207" s="63"/>
      <c r="PPN207" s="2"/>
      <c r="PPO207" s="1"/>
      <c r="PPP207" s="25"/>
      <c r="PPQ207" s="5"/>
      <c r="PPR207" s="63"/>
      <c r="PPS207" s="2"/>
      <c r="PPT207" s="1"/>
      <c r="PPU207" s="25"/>
      <c r="PPV207" s="5"/>
      <c r="PPW207" s="63"/>
      <c r="PPX207" s="2"/>
      <c r="PPY207" s="1"/>
      <c r="PPZ207" s="25"/>
      <c r="PQA207" s="5"/>
      <c r="PQB207" s="63"/>
      <c r="PQC207" s="2"/>
      <c r="PQD207" s="1"/>
      <c r="PQE207" s="25"/>
      <c r="PQF207" s="5"/>
      <c r="PQG207" s="63"/>
      <c r="PQH207" s="2"/>
      <c r="PQI207" s="1"/>
      <c r="PQJ207" s="25"/>
      <c r="PQK207" s="5"/>
      <c r="PQL207" s="63"/>
      <c r="PQM207" s="2"/>
      <c r="PQN207" s="1"/>
      <c r="PQO207" s="25"/>
      <c r="PQP207" s="5"/>
      <c r="PQQ207" s="63"/>
      <c r="PQR207" s="2"/>
      <c r="PQS207" s="1"/>
      <c r="PQT207" s="25"/>
      <c r="PQU207" s="5"/>
      <c r="PQV207" s="63"/>
      <c r="PQW207" s="2"/>
      <c r="PQX207" s="1"/>
      <c r="PQY207" s="25"/>
      <c r="PQZ207" s="5"/>
      <c r="PRA207" s="63"/>
      <c r="PRB207" s="2"/>
      <c r="PRC207" s="1"/>
      <c r="PRD207" s="25"/>
      <c r="PRE207" s="5"/>
      <c r="PRF207" s="63"/>
      <c r="PRG207" s="2"/>
      <c r="PRH207" s="1"/>
      <c r="PRI207" s="25"/>
      <c r="PRJ207" s="5"/>
      <c r="PRK207" s="63"/>
      <c r="PRL207" s="2"/>
      <c r="PRM207" s="1"/>
      <c r="PRN207" s="25"/>
      <c r="PRO207" s="5"/>
      <c r="PRP207" s="63"/>
      <c r="PRQ207" s="2"/>
      <c r="PRR207" s="1"/>
      <c r="PRS207" s="25"/>
      <c r="PRT207" s="5"/>
      <c r="PRU207" s="63"/>
      <c r="PRV207" s="2"/>
      <c r="PRW207" s="1"/>
      <c r="PRX207" s="25"/>
      <c r="PRY207" s="5"/>
      <c r="PRZ207" s="63"/>
      <c r="PSA207" s="2"/>
      <c r="PSB207" s="1"/>
      <c r="PSC207" s="25"/>
      <c r="PSD207" s="5"/>
      <c r="PSE207" s="63"/>
      <c r="PSF207" s="2"/>
      <c r="PSG207" s="1"/>
      <c r="PSH207" s="25"/>
      <c r="PSI207" s="5"/>
      <c r="PSJ207" s="63"/>
      <c r="PSK207" s="2"/>
      <c r="PSL207" s="1"/>
      <c r="PSM207" s="25"/>
      <c r="PSN207" s="5"/>
      <c r="PSO207" s="63"/>
      <c r="PSP207" s="2"/>
      <c r="PSQ207" s="1"/>
      <c r="PSR207" s="25"/>
      <c r="PSS207" s="5"/>
      <c r="PST207" s="63"/>
      <c r="PSU207" s="2"/>
      <c r="PSV207" s="1"/>
      <c r="PSW207" s="25"/>
      <c r="PSX207" s="5"/>
      <c r="PSY207" s="63"/>
      <c r="PSZ207" s="2"/>
      <c r="PTA207" s="1"/>
      <c r="PTB207" s="25"/>
      <c r="PTC207" s="5"/>
      <c r="PTD207" s="63"/>
      <c r="PTE207" s="2"/>
      <c r="PTF207" s="1"/>
      <c r="PTG207" s="25"/>
      <c r="PTH207" s="5"/>
      <c r="PTI207" s="63"/>
      <c r="PTJ207" s="2"/>
      <c r="PTK207" s="1"/>
      <c r="PTL207" s="25"/>
      <c r="PTM207" s="5"/>
      <c r="PTN207" s="63"/>
      <c r="PTO207" s="2"/>
      <c r="PTP207" s="1"/>
      <c r="PTQ207" s="25"/>
      <c r="PTR207" s="5"/>
      <c r="PTS207" s="63"/>
      <c r="PTT207" s="2"/>
      <c r="PTU207" s="1"/>
      <c r="PTV207" s="25"/>
      <c r="PTW207" s="5"/>
      <c r="PTX207" s="63"/>
      <c r="PTY207" s="2"/>
      <c r="PTZ207" s="1"/>
      <c r="PUA207" s="25"/>
      <c r="PUB207" s="5"/>
      <c r="PUC207" s="63"/>
      <c r="PUD207" s="2"/>
      <c r="PUE207" s="1"/>
      <c r="PUF207" s="25"/>
      <c r="PUG207" s="5"/>
      <c r="PUH207" s="63"/>
      <c r="PUI207" s="2"/>
      <c r="PUJ207" s="1"/>
      <c r="PUK207" s="25"/>
      <c r="PUL207" s="5"/>
      <c r="PUM207" s="63"/>
      <c r="PUN207" s="2"/>
      <c r="PUO207" s="1"/>
      <c r="PUP207" s="25"/>
      <c r="PUQ207" s="5"/>
      <c r="PUR207" s="63"/>
      <c r="PUS207" s="2"/>
      <c r="PUT207" s="1"/>
      <c r="PUU207" s="25"/>
      <c r="PUV207" s="5"/>
      <c r="PUW207" s="63"/>
      <c r="PUX207" s="2"/>
      <c r="PUY207" s="1"/>
      <c r="PUZ207" s="25"/>
      <c r="PVA207" s="5"/>
      <c r="PVB207" s="63"/>
      <c r="PVC207" s="2"/>
      <c r="PVD207" s="1"/>
      <c r="PVE207" s="25"/>
      <c r="PVF207" s="5"/>
      <c r="PVG207" s="63"/>
      <c r="PVH207" s="2"/>
      <c r="PVI207" s="1"/>
      <c r="PVJ207" s="25"/>
      <c r="PVK207" s="5"/>
      <c r="PVL207" s="63"/>
      <c r="PVM207" s="2"/>
      <c r="PVN207" s="1"/>
      <c r="PVO207" s="25"/>
      <c r="PVP207" s="5"/>
      <c r="PVQ207" s="63"/>
      <c r="PVR207" s="2"/>
      <c r="PVS207" s="1"/>
      <c r="PVT207" s="25"/>
      <c r="PVU207" s="5"/>
      <c r="PVV207" s="63"/>
      <c r="PVW207" s="2"/>
      <c r="PVX207" s="1"/>
      <c r="PVY207" s="25"/>
      <c r="PVZ207" s="5"/>
      <c r="PWA207" s="63"/>
      <c r="PWB207" s="2"/>
      <c r="PWC207" s="1"/>
      <c r="PWD207" s="25"/>
      <c r="PWE207" s="5"/>
      <c r="PWF207" s="63"/>
      <c r="PWG207" s="2"/>
      <c r="PWH207" s="1"/>
      <c r="PWI207" s="25"/>
      <c r="PWJ207" s="5"/>
      <c r="PWK207" s="63"/>
      <c r="PWL207" s="2"/>
      <c r="PWM207" s="1"/>
      <c r="PWN207" s="25"/>
      <c r="PWO207" s="5"/>
      <c r="PWP207" s="63"/>
      <c r="PWQ207" s="2"/>
      <c r="PWR207" s="1"/>
      <c r="PWS207" s="25"/>
      <c r="PWT207" s="5"/>
      <c r="PWU207" s="63"/>
      <c r="PWV207" s="2"/>
      <c r="PWW207" s="1"/>
      <c r="PWX207" s="25"/>
      <c r="PWY207" s="5"/>
      <c r="PWZ207" s="63"/>
      <c r="PXA207" s="2"/>
      <c r="PXB207" s="1"/>
      <c r="PXC207" s="25"/>
      <c r="PXD207" s="5"/>
      <c r="PXE207" s="63"/>
      <c r="PXF207" s="2"/>
      <c r="PXG207" s="1"/>
      <c r="PXH207" s="25"/>
      <c r="PXI207" s="5"/>
      <c r="PXJ207" s="63"/>
      <c r="PXK207" s="2"/>
      <c r="PXL207" s="1"/>
      <c r="PXM207" s="25"/>
      <c r="PXN207" s="5"/>
      <c r="PXO207" s="63"/>
      <c r="PXP207" s="2"/>
      <c r="PXQ207" s="1"/>
      <c r="PXR207" s="25"/>
      <c r="PXS207" s="5"/>
      <c r="PXT207" s="63"/>
      <c r="PXU207" s="2"/>
      <c r="PXV207" s="1"/>
      <c r="PXW207" s="25"/>
      <c r="PXX207" s="5"/>
      <c r="PXY207" s="63"/>
      <c r="PXZ207" s="2"/>
      <c r="PYA207" s="1"/>
      <c r="PYB207" s="25"/>
      <c r="PYC207" s="5"/>
      <c r="PYD207" s="63"/>
      <c r="PYE207" s="2"/>
      <c r="PYF207" s="1"/>
      <c r="PYG207" s="25"/>
      <c r="PYH207" s="5"/>
      <c r="PYI207" s="63"/>
      <c r="PYJ207" s="2"/>
      <c r="PYK207" s="1"/>
      <c r="PYL207" s="25"/>
      <c r="PYM207" s="5"/>
      <c r="PYN207" s="63"/>
      <c r="PYO207" s="2"/>
      <c r="PYP207" s="1"/>
      <c r="PYQ207" s="25"/>
      <c r="PYR207" s="5"/>
      <c r="PYS207" s="63"/>
      <c r="PYT207" s="2"/>
      <c r="PYU207" s="1"/>
      <c r="PYV207" s="25"/>
      <c r="PYW207" s="5"/>
      <c r="PYX207" s="63"/>
      <c r="PYY207" s="2"/>
      <c r="PYZ207" s="1"/>
      <c r="PZA207" s="25"/>
      <c r="PZB207" s="5"/>
      <c r="PZC207" s="63"/>
      <c r="PZD207" s="2"/>
      <c r="PZE207" s="1"/>
      <c r="PZF207" s="25"/>
      <c r="PZG207" s="5"/>
      <c r="PZH207" s="63"/>
      <c r="PZI207" s="2"/>
      <c r="PZJ207" s="1"/>
      <c r="PZK207" s="25"/>
      <c r="PZL207" s="5"/>
      <c r="PZM207" s="63"/>
      <c r="PZN207" s="2"/>
      <c r="PZO207" s="1"/>
      <c r="PZP207" s="25"/>
      <c r="PZQ207" s="5"/>
      <c r="PZR207" s="63"/>
      <c r="PZS207" s="2"/>
      <c r="PZT207" s="1"/>
      <c r="PZU207" s="25"/>
      <c r="PZV207" s="5"/>
      <c r="PZW207" s="63"/>
      <c r="PZX207" s="2"/>
      <c r="PZY207" s="1"/>
      <c r="PZZ207" s="25"/>
      <c r="QAA207" s="5"/>
      <c r="QAB207" s="63"/>
      <c r="QAC207" s="2"/>
      <c r="QAD207" s="1"/>
      <c r="QAE207" s="25"/>
      <c r="QAF207" s="5"/>
      <c r="QAG207" s="63"/>
      <c r="QAH207" s="2"/>
      <c r="QAI207" s="1"/>
      <c r="QAJ207" s="25"/>
      <c r="QAK207" s="5"/>
      <c r="QAL207" s="63"/>
      <c r="QAM207" s="2"/>
      <c r="QAN207" s="1"/>
      <c r="QAO207" s="25"/>
      <c r="QAP207" s="5"/>
      <c r="QAQ207" s="63"/>
      <c r="QAR207" s="2"/>
      <c r="QAS207" s="1"/>
      <c r="QAT207" s="25"/>
      <c r="QAU207" s="5"/>
      <c r="QAV207" s="63"/>
      <c r="QAW207" s="2"/>
      <c r="QAX207" s="1"/>
      <c r="QAY207" s="25"/>
      <c r="QAZ207" s="5"/>
      <c r="QBA207" s="63"/>
      <c r="QBB207" s="2"/>
      <c r="QBC207" s="1"/>
      <c r="QBD207" s="25"/>
      <c r="QBE207" s="5"/>
      <c r="QBF207" s="63"/>
      <c r="QBG207" s="2"/>
      <c r="QBH207" s="1"/>
      <c r="QBI207" s="25"/>
      <c r="QBJ207" s="5"/>
      <c r="QBK207" s="63"/>
      <c r="QBL207" s="2"/>
      <c r="QBM207" s="1"/>
      <c r="QBN207" s="25"/>
      <c r="QBO207" s="5"/>
      <c r="QBP207" s="63"/>
      <c r="QBQ207" s="2"/>
      <c r="QBR207" s="1"/>
      <c r="QBS207" s="25"/>
      <c r="QBT207" s="5"/>
      <c r="QBU207" s="63"/>
      <c r="QBV207" s="2"/>
      <c r="QBW207" s="1"/>
      <c r="QBX207" s="25"/>
      <c r="QBY207" s="5"/>
      <c r="QBZ207" s="63"/>
      <c r="QCA207" s="2"/>
      <c r="QCB207" s="1"/>
      <c r="QCC207" s="25"/>
      <c r="QCD207" s="5"/>
      <c r="QCE207" s="63"/>
      <c r="QCF207" s="2"/>
      <c r="QCG207" s="1"/>
      <c r="QCH207" s="25"/>
      <c r="QCI207" s="5"/>
      <c r="QCJ207" s="63"/>
      <c r="QCK207" s="2"/>
      <c r="QCL207" s="1"/>
      <c r="QCM207" s="25"/>
      <c r="QCN207" s="5"/>
      <c r="QCO207" s="63"/>
      <c r="QCP207" s="2"/>
      <c r="QCQ207" s="1"/>
      <c r="QCR207" s="25"/>
      <c r="QCS207" s="5"/>
      <c r="QCT207" s="63"/>
      <c r="QCU207" s="2"/>
      <c r="QCV207" s="1"/>
      <c r="QCW207" s="25"/>
      <c r="QCX207" s="5"/>
      <c r="QCY207" s="63"/>
      <c r="QCZ207" s="2"/>
      <c r="QDA207" s="1"/>
      <c r="QDB207" s="25"/>
      <c r="QDC207" s="5"/>
      <c r="QDD207" s="63"/>
      <c r="QDE207" s="2"/>
      <c r="QDF207" s="1"/>
      <c r="QDG207" s="25"/>
      <c r="QDH207" s="5"/>
      <c r="QDI207" s="63"/>
      <c r="QDJ207" s="2"/>
      <c r="QDK207" s="1"/>
      <c r="QDL207" s="25"/>
      <c r="QDM207" s="5"/>
      <c r="QDN207" s="63"/>
      <c r="QDO207" s="2"/>
      <c r="QDP207" s="1"/>
      <c r="QDQ207" s="25"/>
      <c r="QDR207" s="5"/>
      <c r="QDS207" s="63"/>
      <c r="QDT207" s="2"/>
      <c r="QDU207" s="1"/>
      <c r="QDV207" s="25"/>
      <c r="QDW207" s="5"/>
      <c r="QDX207" s="63"/>
      <c r="QDY207" s="2"/>
      <c r="QDZ207" s="1"/>
      <c r="QEA207" s="25"/>
      <c r="QEB207" s="5"/>
      <c r="QEC207" s="63"/>
      <c r="QED207" s="2"/>
      <c r="QEE207" s="1"/>
      <c r="QEF207" s="25"/>
      <c r="QEG207" s="5"/>
      <c r="QEH207" s="63"/>
      <c r="QEI207" s="2"/>
      <c r="QEJ207" s="1"/>
      <c r="QEK207" s="25"/>
      <c r="QEL207" s="5"/>
      <c r="QEM207" s="63"/>
      <c r="QEN207" s="2"/>
      <c r="QEO207" s="1"/>
      <c r="QEP207" s="25"/>
      <c r="QEQ207" s="5"/>
      <c r="QER207" s="63"/>
      <c r="QES207" s="2"/>
      <c r="QET207" s="1"/>
      <c r="QEU207" s="25"/>
      <c r="QEV207" s="5"/>
      <c r="QEW207" s="63"/>
      <c r="QEX207" s="2"/>
      <c r="QEY207" s="1"/>
      <c r="QEZ207" s="25"/>
      <c r="QFA207" s="5"/>
      <c r="QFB207" s="63"/>
      <c r="QFC207" s="2"/>
      <c r="QFD207" s="1"/>
      <c r="QFE207" s="25"/>
      <c r="QFF207" s="5"/>
      <c r="QFG207" s="63"/>
      <c r="QFH207" s="2"/>
      <c r="QFI207" s="1"/>
      <c r="QFJ207" s="25"/>
      <c r="QFK207" s="5"/>
      <c r="QFL207" s="63"/>
      <c r="QFM207" s="2"/>
      <c r="QFN207" s="1"/>
      <c r="QFO207" s="25"/>
      <c r="QFP207" s="5"/>
      <c r="QFQ207" s="63"/>
      <c r="QFR207" s="2"/>
      <c r="QFS207" s="1"/>
      <c r="QFT207" s="25"/>
      <c r="QFU207" s="5"/>
      <c r="QFV207" s="63"/>
      <c r="QFW207" s="2"/>
      <c r="QFX207" s="1"/>
      <c r="QFY207" s="25"/>
      <c r="QFZ207" s="5"/>
      <c r="QGA207" s="63"/>
      <c r="QGB207" s="2"/>
      <c r="QGC207" s="1"/>
      <c r="QGD207" s="25"/>
      <c r="QGE207" s="5"/>
      <c r="QGF207" s="63"/>
      <c r="QGG207" s="2"/>
      <c r="QGH207" s="1"/>
      <c r="QGI207" s="25"/>
      <c r="QGJ207" s="5"/>
      <c r="QGK207" s="63"/>
      <c r="QGL207" s="2"/>
      <c r="QGM207" s="1"/>
      <c r="QGN207" s="25"/>
      <c r="QGO207" s="5"/>
      <c r="QGP207" s="63"/>
      <c r="QGQ207" s="2"/>
      <c r="QGR207" s="1"/>
      <c r="QGS207" s="25"/>
      <c r="QGT207" s="5"/>
      <c r="QGU207" s="63"/>
      <c r="QGV207" s="2"/>
      <c r="QGW207" s="1"/>
      <c r="QGX207" s="25"/>
      <c r="QGY207" s="5"/>
      <c r="QGZ207" s="63"/>
      <c r="QHA207" s="2"/>
      <c r="QHB207" s="1"/>
      <c r="QHC207" s="25"/>
      <c r="QHD207" s="5"/>
      <c r="QHE207" s="63"/>
      <c r="QHF207" s="2"/>
      <c r="QHG207" s="1"/>
      <c r="QHH207" s="25"/>
      <c r="QHI207" s="5"/>
      <c r="QHJ207" s="63"/>
      <c r="QHK207" s="2"/>
      <c r="QHL207" s="1"/>
      <c r="QHM207" s="25"/>
      <c r="QHN207" s="5"/>
      <c r="QHO207" s="63"/>
      <c r="QHP207" s="2"/>
      <c r="QHQ207" s="1"/>
      <c r="QHR207" s="25"/>
      <c r="QHS207" s="5"/>
      <c r="QHT207" s="63"/>
      <c r="QHU207" s="2"/>
      <c r="QHV207" s="1"/>
      <c r="QHW207" s="25"/>
      <c r="QHX207" s="5"/>
      <c r="QHY207" s="63"/>
      <c r="QHZ207" s="2"/>
      <c r="QIA207" s="1"/>
      <c r="QIB207" s="25"/>
      <c r="QIC207" s="5"/>
      <c r="QID207" s="63"/>
      <c r="QIE207" s="2"/>
      <c r="QIF207" s="1"/>
      <c r="QIG207" s="25"/>
      <c r="QIH207" s="5"/>
      <c r="QII207" s="63"/>
      <c r="QIJ207" s="2"/>
      <c r="QIK207" s="1"/>
      <c r="QIL207" s="25"/>
      <c r="QIM207" s="5"/>
      <c r="QIN207" s="63"/>
      <c r="QIO207" s="2"/>
      <c r="QIP207" s="1"/>
      <c r="QIQ207" s="25"/>
      <c r="QIR207" s="5"/>
      <c r="QIS207" s="63"/>
      <c r="QIT207" s="2"/>
      <c r="QIU207" s="1"/>
      <c r="QIV207" s="25"/>
      <c r="QIW207" s="5"/>
      <c r="QIX207" s="63"/>
      <c r="QIY207" s="2"/>
      <c r="QIZ207" s="1"/>
      <c r="QJA207" s="25"/>
      <c r="QJB207" s="5"/>
      <c r="QJC207" s="63"/>
      <c r="QJD207" s="2"/>
      <c r="QJE207" s="1"/>
      <c r="QJF207" s="25"/>
      <c r="QJG207" s="5"/>
      <c r="QJH207" s="63"/>
      <c r="QJI207" s="2"/>
      <c r="QJJ207" s="1"/>
      <c r="QJK207" s="25"/>
      <c r="QJL207" s="5"/>
      <c r="QJM207" s="63"/>
      <c r="QJN207" s="2"/>
      <c r="QJO207" s="1"/>
      <c r="QJP207" s="25"/>
      <c r="QJQ207" s="5"/>
      <c r="QJR207" s="63"/>
      <c r="QJS207" s="2"/>
      <c r="QJT207" s="1"/>
      <c r="QJU207" s="25"/>
      <c r="QJV207" s="5"/>
      <c r="QJW207" s="63"/>
      <c r="QJX207" s="2"/>
      <c r="QJY207" s="1"/>
      <c r="QJZ207" s="25"/>
      <c r="QKA207" s="5"/>
      <c r="QKB207" s="63"/>
      <c r="QKC207" s="2"/>
      <c r="QKD207" s="1"/>
      <c r="QKE207" s="25"/>
      <c r="QKF207" s="5"/>
      <c r="QKG207" s="63"/>
      <c r="QKH207" s="2"/>
      <c r="QKI207" s="1"/>
      <c r="QKJ207" s="25"/>
      <c r="QKK207" s="5"/>
      <c r="QKL207" s="63"/>
      <c r="QKM207" s="2"/>
      <c r="QKN207" s="1"/>
      <c r="QKO207" s="25"/>
      <c r="QKP207" s="5"/>
      <c r="QKQ207" s="63"/>
      <c r="QKR207" s="2"/>
      <c r="QKS207" s="1"/>
      <c r="QKT207" s="25"/>
      <c r="QKU207" s="5"/>
      <c r="QKV207" s="63"/>
      <c r="QKW207" s="2"/>
      <c r="QKX207" s="1"/>
      <c r="QKY207" s="25"/>
      <c r="QKZ207" s="5"/>
      <c r="QLA207" s="63"/>
      <c r="QLB207" s="2"/>
      <c r="QLC207" s="1"/>
      <c r="QLD207" s="25"/>
      <c r="QLE207" s="5"/>
      <c r="QLF207" s="63"/>
      <c r="QLG207" s="2"/>
      <c r="QLH207" s="1"/>
      <c r="QLI207" s="25"/>
      <c r="QLJ207" s="5"/>
      <c r="QLK207" s="63"/>
      <c r="QLL207" s="2"/>
      <c r="QLM207" s="1"/>
      <c r="QLN207" s="25"/>
      <c r="QLO207" s="5"/>
      <c r="QLP207" s="63"/>
      <c r="QLQ207" s="2"/>
      <c r="QLR207" s="1"/>
      <c r="QLS207" s="25"/>
      <c r="QLT207" s="5"/>
      <c r="QLU207" s="63"/>
      <c r="QLV207" s="2"/>
      <c r="QLW207" s="1"/>
      <c r="QLX207" s="25"/>
      <c r="QLY207" s="5"/>
      <c r="QLZ207" s="63"/>
      <c r="QMA207" s="2"/>
      <c r="QMB207" s="1"/>
      <c r="QMC207" s="25"/>
      <c r="QMD207" s="5"/>
      <c r="QME207" s="63"/>
      <c r="QMF207" s="2"/>
      <c r="QMG207" s="1"/>
      <c r="QMH207" s="25"/>
      <c r="QMI207" s="5"/>
      <c r="QMJ207" s="63"/>
      <c r="QMK207" s="2"/>
      <c r="QML207" s="1"/>
      <c r="QMM207" s="25"/>
      <c r="QMN207" s="5"/>
      <c r="QMO207" s="63"/>
      <c r="QMP207" s="2"/>
      <c r="QMQ207" s="1"/>
      <c r="QMR207" s="25"/>
      <c r="QMS207" s="5"/>
      <c r="QMT207" s="63"/>
      <c r="QMU207" s="2"/>
      <c r="QMV207" s="1"/>
      <c r="QMW207" s="25"/>
      <c r="QMX207" s="5"/>
      <c r="QMY207" s="63"/>
      <c r="QMZ207" s="2"/>
      <c r="QNA207" s="1"/>
      <c r="QNB207" s="25"/>
      <c r="QNC207" s="5"/>
      <c r="QND207" s="63"/>
      <c r="QNE207" s="2"/>
      <c r="QNF207" s="1"/>
      <c r="QNG207" s="25"/>
      <c r="QNH207" s="5"/>
      <c r="QNI207" s="63"/>
      <c r="QNJ207" s="2"/>
      <c r="QNK207" s="1"/>
      <c r="QNL207" s="25"/>
      <c r="QNM207" s="5"/>
      <c r="QNN207" s="63"/>
      <c r="QNO207" s="2"/>
      <c r="QNP207" s="1"/>
      <c r="QNQ207" s="25"/>
      <c r="QNR207" s="5"/>
      <c r="QNS207" s="63"/>
      <c r="QNT207" s="2"/>
      <c r="QNU207" s="1"/>
      <c r="QNV207" s="25"/>
      <c r="QNW207" s="5"/>
      <c r="QNX207" s="63"/>
      <c r="QNY207" s="2"/>
      <c r="QNZ207" s="1"/>
      <c r="QOA207" s="25"/>
      <c r="QOB207" s="5"/>
      <c r="QOC207" s="63"/>
      <c r="QOD207" s="2"/>
      <c r="QOE207" s="1"/>
      <c r="QOF207" s="25"/>
      <c r="QOG207" s="5"/>
      <c r="QOH207" s="63"/>
      <c r="QOI207" s="2"/>
      <c r="QOJ207" s="1"/>
      <c r="QOK207" s="25"/>
      <c r="QOL207" s="5"/>
      <c r="QOM207" s="63"/>
      <c r="QON207" s="2"/>
      <c r="QOO207" s="1"/>
      <c r="QOP207" s="25"/>
      <c r="QOQ207" s="5"/>
      <c r="QOR207" s="63"/>
      <c r="QOS207" s="2"/>
      <c r="QOT207" s="1"/>
      <c r="QOU207" s="25"/>
      <c r="QOV207" s="5"/>
      <c r="QOW207" s="63"/>
      <c r="QOX207" s="2"/>
      <c r="QOY207" s="1"/>
      <c r="QOZ207" s="25"/>
      <c r="QPA207" s="5"/>
      <c r="QPB207" s="63"/>
      <c r="QPC207" s="2"/>
      <c r="QPD207" s="1"/>
      <c r="QPE207" s="25"/>
      <c r="QPF207" s="5"/>
      <c r="QPG207" s="63"/>
      <c r="QPH207" s="2"/>
      <c r="QPI207" s="1"/>
      <c r="QPJ207" s="25"/>
      <c r="QPK207" s="5"/>
      <c r="QPL207" s="63"/>
      <c r="QPM207" s="2"/>
      <c r="QPN207" s="1"/>
      <c r="QPO207" s="25"/>
      <c r="QPP207" s="5"/>
      <c r="QPQ207" s="63"/>
      <c r="QPR207" s="2"/>
      <c r="QPS207" s="1"/>
      <c r="QPT207" s="25"/>
      <c r="QPU207" s="5"/>
      <c r="QPV207" s="63"/>
      <c r="QPW207" s="2"/>
      <c r="QPX207" s="1"/>
      <c r="QPY207" s="25"/>
      <c r="QPZ207" s="5"/>
      <c r="QQA207" s="63"/>
      <c r="QQB207" s="2"/>
      <c r="QQC207" s="1"/>
      <c r="QQD207" s="25"/>
      <c r="QQE207" s="5"/>
      <c r="QQF207" s="63"/>
      <c r="QQG207" s="2"/>
      <c r="QQH207" s="1"/>
      <c r="QQI207" s="25"/>
      <c r="QQJ207" s="5"/>
      <c r="QQK207" s="63"/>
      <c r="QQL207" s="2"/>
      <c r="QQM207" s="1"/>
      <c r="QQN207" s="25"/>
      <c r="QQO207" s="5"/>
      <c r="QQP207" s="63"/>
      <c r="QQQ207" s="2"/>
      <c r="QQR207" s="1"/>
      <c r="QQS207" s="25"/>
      <c r="QQT207" s="5"/>
      <c r="QQU207" s="63"/>
      <c r="QQV207" s="2"/>
      <c r="QQW207" s="1"/>
      <c r="QQX207" s="25"/>
      <c r="QQY207" s="5"/>
      <c r="QQZ207" s="63"/>
      <c r="QRA207" s="2"/>
      <c r="QRB207" s="1"/>
      <c r="QRC207" s="25"/>
      <c r="QRD207" s="5"/>
      <c r="QRE207" s="63"/>
      <c r="QRF207" s="2"/>
      <c r="QRG207" s="1"/>
      <c r="QRH207" s="25"/>
      <c r="QRI207" s="5"/>
      <c r="QRJ207" s="63"/>
      <c r="QRK207" s="2"/>
      <c r="QRL207" s="1"/>
      <c r="QRM207" s="25"/>
      <c r="QRN207" s="5"/>
      <c r="QRO207" s="63"/>
      <c r="QRP207" s="2"/>
      <c r="QRQ207" s="1"/>
      <c r="QRR207" s="25"/>
      <c r="QRS207" s="5"/>
      <c r="QRT207" s="63"/>
      <c r="QRU207" s="2"/>
      <c r="QRV207" s="1"/>
      <c r="QRW207" s="25"/>
      <c r="QRX207" s="5"/>
      <c r="QRY207" s="63"/>
      <c r="QRZ207" s="2"/>
      <c r="QSA207" s="1"/>
      <c r="QSB207" s="25"/>
      <c r="QSC207" s="5"/>
      <c r="QSD207" s="63"/>
      <c r="QSE207" s="2"/>
      <c r="QSF207" s="1"/>
      <c r="QSG207" s="25"/>
      <c r="QSH207" s="5"/>
      <c r="QSI207" s="63"/>
      <c r="QSJ207" s="2"/>
      <c r="QSK207" s="1"/>
      <c r="QSL207" s="25"/>
      <c r="QSM207" s="5"/>
      <c r="QSN207" s="63"/>
      <c r="QSO207" s="2"/>
      <c r="QSP207" s="1"/>
      <c r="QSQ207" s="25"/>
      <c r="QSR207" s="5"/>
      <c r="QSS207" s="63"/>
      <c r="QST207" s="2"/>
      <c r="QSU207" s="1"/>
      <c r="QSV207" s="25"/>
      <c r="QSW207" s="5"/>
      <c r="QSX207" s="63"/>
      <c r="QSY207" s="2"/>
      <c r="QSZ207" s="1"/>
      <c r="QTA207" s="25"/>
      <c r="QTB207" s="5"/>
      <c r="QTC207" s="63"/>
      <c r="QTD207" s="2"/>
      <c r="QTE207" s="1"/>
      <c r="QTF207" s="25"/>
      <c r="QTG207" s="5"/>
      <c r="QTH207" s="63"/>
      <c r="QTI207" s="2"/>
      <c r="QTJ207" s="1"/>
      <c r="QTK207" s="25"/>
      <c r="QTL207" s="5"/>
      <c r="QTM207" s="63"/>
      <c r="QTN207" s="2"/>
      <c r="QTO207" s="1"/>
      <c r="QTP207" s="25"/>
      <c r="QTQ207" s="5"/>
      <c r="QTR207" s="63"/>
      <c r="QTS207" s="2"/>
      <c r="QTT207" s="1"/>
      <c r="QTU207" s="25"/>
      <c r="QTV207" s="5"/>
      <c r="QTW207" s="63"/>
      <c r="QTX207" s="2"/>
      <c r="QTY207" s="1"/>
      <c r="QTZ207" s="25"/>
      <c r="QUA207" s="5"/>
      <c r="QUB207" s="63"/>
      <c r="QUC207" s="2"/>
      <c r="QUD207" s="1"/>
      <c r="QUE207" s="25"/>
      <c r="QUF207" s="5"/>
      <c r="QUG207" s="63"/>
      <c r="QUH207" s="2"/>
      <c r="QUI207" s="1"/>
      <c r="QUJ207" s="25"/>
      <c r="QUK207" s="5"/>
      <c r="QUL207" s="63"/>
      <c r="QUM207" s="2"/>
      <c r="QUN207" s="1"/>
      <c r="QUO207" s="25"/>
      <c r="QUP207" s="5"/>
      <c r="QUQ207" s="63"/>
      <c r="QUR207" s="2"/>
      <c r="QUS207" s="1"/>
      <c r="QUT207" s="25"/>
      <c r="QUU207" s="5"/>
      <c r="QUV207" s="63"/>
      <c r="QUW207" s="2"/>
      <c r="QUX207" s="1"/>
      <c r="QUY207" s="25"/>
      <c r="QUZ207" s="5"/>
      <c r="QVA207" s="63"/>
      <c r="QVB207" s="2"/>
      <c r="QVC207" s="1"/>
      <c r="QVD207" s="25"/>
      <c r="QVE207" s="5"/>
      <c r="QVF207" s="63"/>
      <c r="QVG207" s="2"/>
      <c r="QVH207" s="1"/>
      <c r="QVI207" s="25"/>
      <c r="QVJ207" s="5"/>
      <c r="QVK207" s="63"/>
      <c r="QVL207" s="2"/>
      <c r="QVM207" s="1"/>
      <c r="QVN207" s="25"/>
      <c r="QVO207" s="5"/>
      <c r="QVP207" s="63"/>
      <c r="QVQ207" s="2"/>
      <c r="QVR207" s="1"/>
      <c r="QVS207" s="25"/>
      <c r="QVT207" s="5"/>
      <c r="QVU207" s="63"/>
      <c r="QVV207" s="2"/>
      <c r="QVW207" s="1"/>
      <c r="QVX207" s="25"/>
      <c r="QVY207" s="5"/>
      <c r="QVZ207" s="63"/>
      <c r="QWA207" s="2"/>
      <c r="QWB207" s="1"/>
      <c r="QWC207" s="25"/>
      <c r="QWD207" s="5"/>
      <c r="QWE207" s="63"/>
      <c r="QWF207" s="2"/>
      <c r="QWG207" s="1"/>
      <c r="QWH207" s="25"/>
      <c r="QWI207" s="5"/>
      <c r="QWJ207" s="63"/>
      <c r="QWK207" s="2"/>
      <c r="QWL207" s="1"/>
      <c r="QWM207" s="25"/>
      <c r="QWN207" s="5"/>
      <c r="QWO207" s="63"/>
      <c r="QWP207" s="2"/>
      <c r="QWQ207" s="1"/>
      <c r="QWR207" s="25"/>
      <c r="QWS207" s="5"/>
      <c r="QWT207" s="63"/>
      <c r="QWU207" s="2"/>
      <c r="QWV207" s="1"/>
      <c r="QWW207" s="25"/>
      <c r="QWX207" s="5"/>
      <c r="QWY207" s="63"/>
      <c r="QWZ207" s="2"/>
      <c r="QXA207" s="1"/>
      <c r="QXB207" s="25"/>
      <c r="QXC207" s="5"/>
      <c r="QXD207" s="63"/>
      <c r="QXE207" s="2"/>
      <c r="QXF207" s="1"/>
      <c r="QXG207" s="25"/>
      <c r="QXH207" s="5"/>
      <c r="QXI207" s="63"/>
      <c r="QXJ207" s="2"/>
      <c r="QXK207" s="1"/>
      <c r="QXL207" s="25"/>
      <c r="QXM207" s="5"/>
      <c r="QXN207" s="63"/>
      <c r="QXO207" s="2"/>
      <c r="QXP207" s="1"/>
      <c r="QXQ207" s="25"/>
      <c r="QXR207" s="5"/>
      <c r="QXS207" s="63"/>
      <c r="QXT207" s="2"/>
      <c r="QXU207" s="1"/>
      <c r="QXV207" s="25"/>
      <c r="QXW207" s="5"/>
      <c r="QXX207" s="63"/>
      <c r="QXY207" s="2"/>
      <c r="QXZ207" s="1"/>
      <c r="QYA207" s="25"/>
      <c r="QYB207" s="5"/>
      <c r="QYC207" s="63"/>
      <c r="QYD207" s="2"/>
      <c r="QYE207" s="1"/>
      <c r="QYF207" s="25"/>
      <c r="QYG207" s="5"/>
      <c r="QYH207" s="63"/>
      <c r="QYI207" s="2"/>
      <c r="QYJ207" s="1"/>
      <c r="QYK207" s="25"/>
      <c r="QYL207" s="5"/>
      <c r="QYM207" s="63"/>
      <c r="QYN207" s="2"/>
      <c r="QYO207" s="1"/>
      <c r="QYP207" s="25"/>
      <c r="QYQ207" s="5"/>
      <c r="QYR207" s="63"/>
      <c r="QYS207" s="2"/>
      <c r="QYT207" s="1"/>
      <c r="QYU207" s="25"/>
      <c r="QYV207" s="5"/>
      <c r="QYW207" s="63"/>
      <c r="QYX207" s="2"/>
      <c r="QYY207" s="1"/>
      <c r="QYZ207" s="25"/>
      <c r="QZA207" s="5"/>
      <c r="QZB207" s="63"/>
      <c r="QZC207" s="2"/>
      <c r="QZD207" s="1"/>
      <c r="QZE207" s="25"/>
      <c r="QZF207" s="5"/>
      <c r="QZG207" s="63"/>
      <c r="QZH207" s="2"/>
      <c r="QZI207" s="1"/>
      <c r="QZJ207" s="25"/>
      <c r="QZK207" s="5"/>
      <c r="QZL207" s="63"/>
      <c r="QZM207" s="2"/>
      <c r="QZN207" s="1"/>
      <c r="QZO207" s="25"/>
      <c r="QZP207" s="5"/>
      <c r="QZQ207" s="63"/>
      <c r="QZR207" s="2"/>
      <c r="QZS207" s="1"/>
      <c r="QZT207" s="25"/>
      <c r="QZU207" s="5"/>
      <c r="QZV207" s="63"/>
      <c r="QZW207" s="2"/>
      <c r="QZX207" s="1"/>
      <c r="QZY207" s="25"/>
      <c r="QZZ207" s="5"/>
      <c r="RAA207" s="63"/>
      <c r="RAB207" s="2"/>
      <c r="RAC207" s="1"/>
      <c r="RAD207" s="25"/>
      <c r="RAE207" s="5"/>
      <c r="RAF207" s="63"/>
      <c r="RAG207" s="2"/>
      <c r="RAH207" s="1"/>
      <c r="RAI207" s="25"/>
      <c r="RAJ207" s="5"/>
      <c r="RAK207" s="63"/>
      <c r="RAL207" s="2"/>
      <c r="RAM207" s="1"/>
      <c r="RAN207" s="25"/>
      <c r="RAO207" s="5"/>
      <c r="RAP207" s="63"/>
      <c r="RAQ207" s="2"/>
      <c r="RAR207" s="1"/>
      <c r="RAS207" s="25"/>
      <c r="RAT207" s="5"/>
      <c r="RAU207" s="63"/>
      <c r="RAV207" s="2"/>
      <c r="RAW207" s="1"/>
      <c r="RAX207" s="25"/>
      <c r="RAY207" s="5"/>
      <c r="RAZ207" s="63"/>
      <c r="RBA207" s="2"/>
      <c r="RBB207" s="1"/>
      <c r="RBC207" s="25"/>
      <c r="RBD207" s="5"/>
      <c r="RBE207" s="63"/>
      <c r="RBF207" s="2"/>
      <c r="RBG207" s="1"/>
      <c r="RBH207" s="25"/>
      <c r="RBI207" s="5"/>
      <c r="RBJ207" s="63"/>
      <c r="RBK207" s="2"/>
      <c r="RBL207" s="1"/>
      <c r="RBM207" s="25"/>
      <c r="RBN207" s="5"/>
      <c r="RBO207" s="63"/>
      <c r="RBP207" s="2"/>
      <c r="RBQ207" s="1"/>
      <c r="RBR207" s="25"/>
      <c r="RBS207" s="5"/>
      <c r="RBT207" s="63"/>
      <c r="RBU207" s="2"/>
      <c r="RBV207" s="1"/>
      <c r="RBW207" s="25"/>
      <c r="RBX207" s="5"/>
      <c r="RBY207" s="63"/>
      <c r="RBZ207" s="2"/>
      <c r="RCA207" s="1"/>
      <c r="RCB207" s="25"/>
      <c r="RCC207" s="5"/>
      <c r="RCD207" s="63"/>
      <c r="RCE207" s="2"/>
      <c r="RCF207" s="1"/>
      <c r="RCG207" s="25"/>
      <c r="RCH207" s="5"/>
      <c r="RCI207" s="63"/>
      <c r="RCJ207" s="2"/>
      <c r="RCK207" s="1"/>
      <c r="RCL207" s="25"/>
      <c r="RCM207" s="5"/>
      <c r="RCN207" s="63"/>
      <c r="RCO207" s="2"/>
      <c r="RCP207" s="1"/>
      <c r="RCQ207" s="25"/>
      <c r="RCR207" s="5"/>
      <c r="RCS207" s="63"/>
      <c r="RCT207" s="2"/>
      <c r="RCU207" s="1"/>
      <c r="RCV207" s="25"/>
      <c r="RCW207" s="5"/>
      <c r="RCX207" s="63"/>
      <c r="RCY207" s="2"/>
      <c r="RCZ207" s="1"/>
      <c r="RDA207" s="25"/>
      <c r="RDB207" s="5"/>
      <c r="RDC207" s="63"/>
      <c r="RDD207" s="2"/>
      <c r="RDE207" s="1"/>
      <c r="RDF207" s="25"/>
      <c r="RDG207" s="5"/>
      <c r="RDH207" s="63"/>
      <c r="RDI207" s="2"/>
      <c r="RDJ207" s="1"/>
      <c r="RDK207" s="25"/>
      <c r="RDL207" s="5"/>
      <c r="RDM207" s="63"/>
      <c r="RDN207" s="2"/>
      <c r="RDO207" s="1"/>
      <c r="RDP207" s="25"/>
      <c r="RDQ207" s="5"/>
      <c r="RDR207" s="63"/>
      <c r="RDS207" s="2"/>
      <c r="RDT207" s="1"/>
      <c r="RDU207" s="25"/>
      <c r="RDV207" s="5"/>
      <c r="RDW207" s="63"/>
      <c r="RDX207" s="2"/>
      <c r="RDY207" s="1"/>
      <c r="RDZ207" s="25"/>
      <c r="REA207" s="5"/>
      <c r="REB207" s="63"/>
      <c r="REC207" s="2"/>
      <c r="RED207" s="1"/>
      <c r="REE207" s="25"/>
      <c r="REF207" s="5"/>
      <c r="REG207" s="63"/>
      <c r="REH207" s="2"/>
      <c r="REI207" s="1"/>
      <c r="REJ207" s="25"/>
      <c r="REK207" s="5"/>
      <c r="REL207" s="63"/>
      <c r="REM207" s="2"/>
      <c r="REN207" s="1"/>
      <c r="REO207" s="25"/>
      <c r="REP207" s="5"/>
      <c r="REQ207" s="63"/>
      <c r="RER207" s="2"/>
      <c r="RES207" s="1"/>
      <c r="RET207" s="25"/>
      <c r="REU207" s="5"/>
      <c r="REV207" s="63"/>
      <c r="REW207" s="2"/>
      <c r="REX207" s="1"/>
      <c r="REY207" s="25"/>
      <c r="REZ207" s="5"/>
      <c r="RFA207" s="63"/>
      <c r="RFB207" s="2"/>
      <c r="RFC207" s="1"/>
      <c r="RFD207" s="25"/>
      <c r="RFE207" s="5"/>
      <c r="RFF207" s="63"/>
      <c r="RFG207" s="2"/>
      <c r="RFH207" s="1"/>
      <c r="RFI207" s="25"/>
      <c r="RFJ207" s="5"/>
      <c r="RFK207" s="63"/>
      <c r="RFL207" s="2"/>
      <c r="RFM207" s="1"/>
      <c r="RFN207" s="25"/>
      <c r="RFO207" s="5"/>
      <c r="RFP207" s="63"/>
      <c r="RFQ207" s="2"/>
      <c r="RFR207" s="1"/>
      <c r="RFS207" s="25"/>
      <c r="RFT207" s="5"/>
      <c r="RFU207" s="63"/>
      <c r="RFV207" s="2"/>
      <c r="RFW207" s="1"/>
      <c r="RFX207" s="25"/>
      <c r="RFY207" s="5"/>
      <c r="RFZ207" s="63"/>
      <c r="RGA207" s="2"/>
      <c r="RGB207" s="1"/>
      <c r="RGC207" s="25"/>
      <c r="RGD207" s="5"/>
      <c r="RGE207" s="63"/>
      <c r="RGF207" s="2"/>
      <c r="RGG207" s="1"/>
      <c r="RGH207" s="25"/>
      <c r="RGI207" s="5"/>
      <c r="RGJ207" s="63"/>
      <c r="RGK207" s="2"/>
      <c r="RGL207" s="1"/>
      <c r="RGM207" s="25"/>
      <c r="RGN207" s="5"/>
      <c r="RGO207" s="63"/>
      <c r="RGP207" s="2"/>
      <c r="RGQ207" s="1"/>
      <c r="RGR207" s="25"/>
      <c r="RGS207" s="5"/>
      <c r="RGT207" s="63"/>
      <c r="RGU207" s="2"/>
      <c r="RGV207" s="1"/>
      <c r="RGW207" s="25"/>
      <c r="RGX207" s="5"/>
      <c r="RGY207" s="63"/>
      <c r="RGZ207" s="2"/>
      <c r="RHA207" s="1"/>
      <c r="RHB207" s="25"/>
      <c r="RHC207" s="5"/>
      <c r="RHD207" s="63"/>
      <c r="RHE207" s="2"/>
      <c r="RHF207" s="1"/>
      <c r="RHG207" s="25"/>
      <c r="RHH207" s="5"/>
      <c r="RHI207" s="63"/>
      <c r="RHJ207" s="2"/>
      <c r="RHK207" s="1"/>
      <c r="RHL207" s="25"/>
      <c r="RHM207" s="5"/>
      <c r="RHN207" s="63"/>
      <c r="RHO207" s="2"/>
      <c r="RHP207" s="1"/>
      <c r="RHQ207" s="25"/>
      <c r="RHR207" s="5"/>
      <c r="RHS207" s="63"/>
      <c r="RHT207" s="2"/>
      <c r="RHU207" s="1"/>
      <c r="RHV207" s="25"/>
      <c r="RHW207" s="5"/>
      <c r="RHX207" s="63"/>
      <c r="RHY207" s="2"/>
      <c r="RHZ207" s="1"/>
      <c r="RIA207" s="25"/>
      <c r="RIB207" s="5"/>
      <c r="RIC207" s="63"/>
      <c r="RID207" s="2"/>
      <c r="RIE207" s="1"/>
      <c r="RIF207" s="25"/>
      <c r="RIG207" s="5"/>
      <c r="RIH207" s="63"/>
      <c r="RII207" s="2"/>
      <c r="RIJ207" s="1"/>
      <c r="RIK207" s="25"/>
      <c r="RIL207" s="5"/>
      <c r="RIM207" s="63"/>
      <c r="RIN207" s="2"/>
      <c r="RIO207" s="1"/>
      <c r="RIP207" s="25"/>
      <c r="RIQ207" s="5"/>
      <c r="RIR207" s="63"/>
      <c r="RIS207" s="2"/>
      <c r="RIT207" s="1"/>
      <c r="RIU207" s="25"/>
      <c r="RIV207" s="5"/>
      <c r="RIW207" s="63"/>
      <c r="RIX207" s="2"/>
      <c r="RIY207" s="1"/>
      <c r="RIZ207" s="25"/>
      <c r="RJA207" s="5"/>
      <c r="RJB207" s="63"/>
      <c r="RJC207" s="2"/>
      <c r="RJD207" s="1"/>
      <c r="RJE207" s="25"/>
      <c r="RJF207" s="5"/>
      <c r="RJG207" s="63"/>
      <c r="RJH207" s="2"/>
      <c r="RJI207" s="1"/>
      <c r="RJJ207" s="25"/>
      <c r="RJK207" s="5"/>
      <c r="RJL207" s="63"/>
      <c r="RJM207" s="2"/>
      <c r="RJN207" s="1"/>
      <c r="RJO207" s="25"/>
      <c r="RJP207" s="5"/>
      <c r="RJQ207" s="63"/>
      <c r="RJR207" s="2"/>
      <c r="RJS207" s="1"/>
      <c r="RJT207" s="25"/>
      <c r="RJU207" s="5"/>
      <c r="RJV207" s="63"/>
      <c r="RJW207" s="2"/>
      <c r="RJX207" s="1"/>
      <c r="RJY207" s="25"/>
      <c r="RJZ207" s="5"/>
      <c r="RKA207" s="63"/>
      <c r="RKB207" s="2"/>
      <c r="RKC207" s="1"/>
      <c r="RKD207" s="25"/>
      <c r="RKE207" s="5"/>
      <c r="RKF207" s="63"/>
      <c r="RKG207" s="2"/>
      <c r="RKH207" s="1"/>
      <c r="RKI207" s="25"/>
      <c r="RKJ207" s="5"/>
      <c r="RKK207" s="63"/>
      <c r="RKL207" s="2"/>
      <c r="RKM207" s="1"/>
      <c r="RKN207" s="25"/>
      <c r="RKO207" s="5"/>
      <c r="RKP207" s="63"/>
      <c r="RKQ207" s="2"/>
      <c r="RKR207" s="1"/>
      <c r="RKS207" s="25"/>
      <c r="RKT207" s="5"/>
      <c r="RKU207" s="63"/>
      <c r="RKV207" s="2"/>
      <c r="RKW207" s="1"/>
      <c r="RKX207" s="25"/>
      <c r="RKY207" s="5"/>
      <c r="RKZ207" s="63"/>
      <c r="RLA207" s="2"/>
      <c r="RLB207" s="1"/>
      <c r="RLC207" s="25"/>
      <c r="RLD207" s="5"/>
      <c r="RLE207" s="63"/>
      <c r="RLF207" s="2"/>
      <c r="RLG207" s="1"/>
      <c r="RLH207" s="25"/>
      <c r="RLI207" s="5"/>
      <c r="RLJ207" s="63"/>
      <c r="RLK207" s="2"/>
      <c r="RLL207" s="1"/>
      <c r="RLM207" s="25"/>
      <c r="RLN207" s="5"/>
      <c r="RLO207" s="63"/>
      <c r="RLP207" s="2"/>
      <c r="RLQ207" s="1"/>
      <c r="RLR207" s="25"/>
      <c r="RLS207" s="5"/>
      <c r="RLT207" s="63"/>
      <c r="RLU207" s="2"/>
      <c r="RLV207" s="1"/>
      <c r="RLW207" s="25"/>
      <c r="RLX207" s="5"/>
      <c r="RLY207" s="63"/>
      <c r="RLZ207" s="2"/>
      <c r="RMA207" s="1"/>
      <c r="RMB207" s="25"/>
      <c r="RMC207" s="5"/>
      <c r="RMD207" s="63"/>
      <c r="RME207" s="2"/>
      <c r="RMF207" s="1"/>
      <c r="RMG207" s="25"/>
      <c r="RMH207" s="5"/>
      <c r="RMI207" s="63"/>
      <c r="RMJ207" s="2"/>
      <c r="RMK207" s="1"/>
      <c r="RML207" s="25"/>
      <c r="RMM207" s="5"/>
      <c r="RMN207" s="63"/>
      <c r="RMO207" s="2"/>
      <c r="RMP207" s="1"/>
      <c r="RMQ207" s="25"/>
      <c r="RMR207" s="5"/>
      <c r="RMS207" s="63"/>
      <c r="RMT207" s="2"/>
      <c r="RMU207" s="1"/>
      <c r="RMV207" s="25"/>
      <c r="RMW207" s="5"/>
      <c r="RMX207" s="63"/>
      <c r="RMY207" s="2"/>
      <c r="RMZ207" s="1"/>
      <c r="RNA207" s="25"/>
      <c r="RNB207" s="5"/>
      <c r="RNC207" s="63"/>
      <c r="RND207" s="2"/>
      <c r="RNE207" s="1"/>
      <c r="RNF207" s="25"/>
      <c r="RNG207" s="5"/>
      <c r="RNH207" s="63"/>
      <c r="RNI207" s="2"/>
      <c r="RNJ207" s="1"/>
      <c r="RNK207" s="25"/>
      <c r="RNL207" s="5"/>
      <c r="RNM207" s="63"/>
      <c r="RNN207" s="2"/>
      <c r="RNO207" s="1"/>
      <c r="RNP207" s="25"/>
      <c r="RNQ207" s="5"/>
      <c r="RNR207" s="63"/>
      <c r="RNS207" s="2"/>
      <c r="RNT207" s="1"/>
      <c r="RNU207" s="25"/>
      <c r="RNV207" s="5"/>
      <c r="RNW207" s="63"/>
      <c r="RNX207" s="2"/>
      <c r="RNY207" s="1"/>
      <c r="RNZ207" s="25"/>
      <c r="ROA207" s="5"/>
      <c r="ROB207" s="63"/>
      <c r="ROC207" s="2"/>
      <c r="ROD207" s="1"/>
      <c r="ROE207" s="25"/>
      <c r="ROF207" s="5"/>
      <c r="ROG207" s="63"/>
      <c r="ROH207" s="2"/>
      <c r="ROI207" s="1"/>
      <c r="ROJ207" s="25"/>
      <c r="ROK207" s="5"/>
      <c r="ROL207" s="63"/>
      <c r="ROM207" s="2"/>
      <c r="RON207" s="1"/>
      <c r="ROO207" s="25"/>
      <c r="ROP207" s="5"/>
      <c r="ROQ207" s="63"/>
      <c r="ROR207" s="2"/>
      <c r="ROS207" s="1"/>
      <c r="ROT207" s="25"/>
      <c r="ROU207" s="5"/>
      <c r="ROV207" s="63"/>
      <c r="ROW207" s="2"/>
      <c r="ROX207" s="1"/>
      <c r="ROY207" s="25"/>
      <c r="ROZ207" s="5"/>
      <c r="RPA207" s="63"/>
      <c r="RPB207" s="2"/>
      <c r="RPC207" s="1"/>
      <c r="RPD207" s="25"/>
      <c r="RPE207" s="5"/>
      <c r="RPF207" s="63"/>
      <c r="RPG207" s="2"/>
      <c r="RPH207" s="1"/>
      <c r="RPI207" s="25"/>
      <c r="RPJ207" s="5"/>
      <c r="RPK207" s="63"/>
      <c r="RPL207" s="2"/>
      <c r="RPM207" s="1"/>
      <c r="RPN207" s="25"/>
      <c r="RPO207" s="5"/>
      <c r="RPP207" s="63"/>
      <c r="RPQ207" s="2"/>
      <c r="RPR207" s="1"/>
      <c r="RPS207" s="25"/>
      <c r="RPT207" s="5"/>
      <c r="RPU207" s="63"/>
      <c r="RPV207" s="2"/>
      <c r="RPW207" s="1"/>
      <c r="RPX207" s="25"/>
      <c r="RPY207" s="5"/>
      <c r="RPZ207" s="63"/>
      <c r="RQA207" s="2"/>
      <c r="RQB207" s="1"/>
      <c r="RQC207" s="25"/>
      <c r="RQD207" s="5"/>
      <c r="RQE207" s="63"/>
      <c r="RQF207" s="2"/>
      <c r="RQG207" s="1"/>
      <c r="RQH207" s="25"/>
      <c r="RQI207" s="5"/>
      <c r="RQJ207" s="63"/>
      <c r="RQK207" s="2"/>
      <c r="RQL207" s="1"/>
      <c r="RQM207" s="25"/>
      <c r="RQN207" s="5"/>
      <c r="RQO207" s="63"/>
      <c r="RQP207" s="2"/>
      <c r="RQQ207" s="1"/>
      <c r="RQR207" s="25"/>
      <c r="RQS207" s="5"/>
      <c r="RQT207" s="63"/>
      <c r="RQU207" s="2"/>
      <c r="RQV207" s="1"/>
      <c r="RQW207" s="25"/>
      <c r="RQX207" s="5"/>
      <c r="RQY207" s="63"/>
      <c r="RQZ207" s="2"/>
      <c r="RRA207" s="1"/>
      <c r="RRB207" s="25"/>
      <c r="RRC207" s="5"/>
      <c r="RRD207" s="63"/>
      <c r="RRE207" s="2"/>
      <c r="RRF207" s="1"/>
      <c r="RRG207" s="25"/>
      <c r="RRH207" s="5"/>
      <c r="RRI207" s="63"/>
      <c r="RRJ207" s="2"/>
      <c r="RRK207" s="1"/>
      <c r="RRL207" s="25"/>
      <c r="RRM207" s="5"/>
      <c r="RRN207" s="63"/>
      <c r="RRO207" s="2"/>
      <c r="RRP207" s="1"/>
      <c r="RRQ207" s="25"/>
      <c r="RRR207" s="5"/>
      <c r="RRS207" s="63"/>
      <c r="RRT207" s="2"/>
      <c r="RRU207" s="1"/>
      <c r="RRV207" s="25"/>
      <c r="RRW207" s="5"/>
      <c r="RRX207" s="63"/>
      <c r="RRY207" s="2"/>
      <c r="RRZ207" s="1"/>
      <c r="RSA207" s="25"/>
      <c r="RSB207" s="5"/>
      <c r="RSC207" s="63"/>
      <c r="RSD207" s="2"/>
      <c r="RSE207" s="1"/>
      <c r="RSF207" s="25"/>
      <c r="RSG207" s="5"/>
      <c r="RSH207" s="63"/>
      <c r="RSI207" s="2"/>
      <c r="RSJ207" s="1"/>
      <c r="RSK207" s="25"/>
      <c r="RSL207" s="5"/>
      <c r="RSM207" s="63"/>
      <c r="RSN207" s="2"/>
      <c r="RSO207" s="1"/>
      <c r="RSP207" s="25"/>
      <c r="RSQ207" s="5"/>
      <c r="RSR207" s="63"/>
      <c r="RSS207" s="2"/>
      <c r="RST207" s="1"/>
      <c r="RSU207" s="25"/>
      <c r="RSV207" s="5"/>
      <c r="RSW207" s="63"/>
      <c r="RSX207" s="2"/>
      <c r="RSY207" s="1"/>
      <c r="RSZ207" s="25"/>
      <c r="RTA207" s="5"/>
      <c r="RTB207" s="63"/>
      <c r="RTC207" s="2"/>
      <c r="RTD207" s="1"/>
      <c r="RTE207" s="25"/>
      <c r="RTF207" s="5"/>
      <c r="RTG207" s="63"/>
      <c r="RTH207" s="2"/>
      <c r="RTI207" s="1"/>
      <c r="RTJ207" s="25"/>
      <c r="RTK207" s="5"/>
      <c r="RTL207" s="63"/>
      <c r="RTM207" s="2"/>
      <c r="RTN207" s="1"/>
      <c r="RTO207" s="25"/>
      <c r="RTP207" s="5"/>
      <c r="RTQ207" s="63"/>
      <c r="RTR207" s="2"/>
      <c r="RTS207" s="1"/>
      <c r="RTT207" s="25"/>
      <c r="RTU207" s="5"/>
      <c r="RTV207" s="63"/>
      <c r="RTW207" s="2"/>
      <c r="RTX207" s="1"/>
      <c r="RTY207" s="25"/>
      <c r="RTZ207" s="5"/>
      <c r="RUA207" s="63"/>
      <c r="RUB207" s="2"/>
      <c r="RUC207" s="1"/>
      <c r="RUD207" s="25"/>
      <c r="RUE207" s="5"/>
      <c r="RUF207" s="63"/>
      <c r="RUG207" s="2"/>
      <c r="RUH207" s="1"/>
      <c r="RUI207" s="25"/>
      <c r="RUJ207" s="5"/>
      <c r="RUK207" s="63"/>
      <c r="RUL207" s="2"/>
      <c r="RUM207" s="1"/>
      <c r="RUN207" s="25"/>
      <c r="RUO207" s="5"/>
      <c r="RUP207" s="63"/>
      <c r="RUQ207" s="2"/>
      <c r="RUR207" s="1"/>
      <c r="RUS207" s="25"/>
      <c r="RUT207" s="5"/>
      <c r="RUU207" s="63"/>
      <c r="RUV207" s="2"/>
      <c r="RUW207" s="1"/>
      <c r="RUX207" s="25"/>
      <c r="RUY207" s="5"/>
      <c r="RUZ207" s="63"/>
      <c r="RVA207" s="2"/>
      <c r="RVB207" s="1"/>
      <c r="RVC207" s="25"/>
      <c r="RVD207" s="5"/>
      <c r="RVE207" s="63"/>
      <c r="RVF207" s="2"/>
      <c r="RVG207" s="1"/>
      <c r="RVH207" s="25"/>
      <c r="RVI207" s="5"/>
      <c r="RVJ207" s="63"/>
      <c r="RVK207" s="2"/>
      <c r="RVL207" s="1"/>
      <c r="RVM207" s="25"/>
      <c r="RVN207" s="5"/>
      <c r="RVO207" s="63"/>
      <c r="RVP207" s="2"/>
      <c r="RVQ207" s="1"/>
      <c r="RVR207" s="25"/>
      <c r="RVS207" s="5"/>
      <c r="RVT207" s="63"/>
      <c r="RVU207" s="2"/>
      <c r="RVV207" s="1"/>
      <c r="RVW207" s="25"/>
      <c r="RVX207" s="5"/>
      <c r="RVY207" s="63"/>
      <c r="RVZ207" s="2"/>
      <c r="RWA207" s="1"/>
      <c r="RWB207" s="25"/>
      <c r="RWC207" s="5"/>
      <c r="RWD207" s="63"/>
      <c r="RWE207" s="2"/>
      <c r="RWF207" s="1"/>
      <c r="RWG207" s="25"/>
      <c r="RWH207" s="5"/>
      <c r="RWI207" s="63"/>
      <c r="RWJ207" s="2"/>
      <c r="RWK207" s="1"/>
      <c r="RWL207" s="25"/>
      <c r="RWM207" s="5"/>
      <c r="RWN207" s="63"/>
      <c r="RWO207" s="2"/>
      <c r="RWP207" s="1"/>
      <c r="RWQ207" s="25"/>
      <c r="RWR207" s="5"/>
      <c r="RWS207" s="63"/>
      <c r="RWT207" s="2"/>
      <c r="RWU207" s="1"/>
      <c r="RWV207" s="25"/>
      <c r="RWW207" s="5"/>
      <c r="RWX207" s="63"/>
      <c r="RWY207" s="2"/>
      <c r="RWZ207" s="1"/>
      <c r="RXA207" s="25"/>
      <c r="RXB207" s="5"/>
      <c r="RXC207" s="63"/>
      <c r="RXD207" s="2"/>
      <c r="RXE207" s="1"/>
      <c r="RXF207" s="25"/>
      <c r="RXG207" s="5"/>
      <c r="RXH207" s="63"/>
      <c r="RXI207" s="2"/>
      <c r="RXJ207" s="1"/>
      <c r="RXK207" s="25"/>
      <c r="RXL207" s="5"/>
      <c r="RXM207" s="63"/>
      <c r="RXN207" s="2"/>
      <c r="RXO207" s="1"/>
      <c r="RXP207" s="25"/>
      <c r="RXQ207" s="5"/>
      <c r="RXR207" s="63"/>
      <c r="RXS207" s="2"/>
      <c r="RXT207" s="1"/>
      <c r="RXU207" s="25"/>
      <c r="RXV207" s="5"/>
      <c r="RXW207" s="63"/>
      <c r="RXX207" s="2"/>
      <c r="RXY207" s="1"/>
      <c r="RXZ207" s="25"/>
      <c r="RYA207" s="5"/>
      <c r="RYB207" s="63"/>
      <c r="RYC207" s="2"/>
      <c r="RYD207" s="1"/>
      <c r="RYE207" s="25"/>
      <c r="RYF207" s="5"/>
      <c r="RYG207" s="63"/>
      <c r="RYH207" s="2"/>
      <c r="RYI207" s="1"/>
      <c r="RYJ207" s="25"/>
      <c r="RYK207" s="5"/>
      <c r="RYL207" s="63"/>
      <c r="RYM207" s="2"/>
      <c r="RYN207" s="1"/>
      <c r="RYO207" s="25"/>
      <c r="RYP207" s="5"/>
      <c r="RYQ207" s="63"/>
      <c r="RYR207" s="2"/>
      <c r="RYS207" s="1"/>
      <c r="RYT207" s="25"/>
      <c r="RYU207" s="5"/>
      <c r="RYV207" s="63"/>
      <c r="RYW207" s="2"/>
      <c r="RYX207" s="1"/>
      <c r="RYY207" s="25"/>
      <c r="RYZ207" s="5"/>
      <c r="RZA207" s="63"/>
      <c r="RZB207" s="2"/>
      <c r="RZC207" s="1"/>
      <c r="RZD207" s="25"/>
      <c r="RZE207" s="5"/>
      <c r="RZF207" s="63"/>
      <c r="RZG207" s="2"/>
      <c r="RZH207" s="1"/>
      <c r="RZI207" s="25"/>
      <c r="RZJ207" s="5"/>
      <c r="RZK207" s="63"/>
      <c r="RZL207" s="2"/>
      <c r="RZM207" s="1"/>
      <c r="RZN207" s="25"/>
      <c r="RZO207" s="5"/>
      <c r="RZP207" s="63"/>
      <c r="RZQ207" s="2"/>
      <c r="RZR207" s="1"/>
      <c r="RZS207" s="25"/>
      <c r="RZT207" s="5"/>
      <c r="RZU207" s="63"/>
      <c r="RZV207" s="2"/>
      <c r="RZW207" s="1"/>
      <c r="RZX207" s="25"/>
      <c r="RZY207" s="5"/>
      <c r="RZZ207" s="63"/>
      <c r="SAA207" s="2"/>
      <c r="SAB207" s="1"/>
      <c r="SAC207" s="25"/>
      <c r="SAD207" s="5"/>
      <c r="SAE207" s="63"/>
      <c r="SAF207" s="2"/>
      <c r="SAG207" s="1"/>
      <c r="SAH207" s="25"/>
      <c r="SAI207" s="5"/>
      <c r="SAJ207" s="63"/>
      <c r="SAK207" s="2"/>
      <c r="SAL207" s="1"/>
      <c r="SAM207" s="25"/>
      <c r="SAN207" s="5"/>
      <c r="SAO207" s="63"/>
      <c r="SAP207" s="2"/>
      <c r="SAQ207" s="1"/>
      <c r="SAR207" s="25"/>
      <c r="SAS207" s="5"/>
      <c r="SAT207" s="63"/>
      <c r="SAU207" s="2"/>
      <c r="SAV207" s="1"/>
      <c r="SAW207" s="25"/>
      <c r="SAX207" s="5"/>
      <c r="SAY207" s="63"/>
      <c r="SAZ207" s="2"/>
      <c r="SBA207" s="1"/>
      <c r="SBB207" s="25"/>
      <c r="SBC207" s="5"/>
      <c r="SBD207" s="63"/>
      <c r="SBE207" s="2"/>
      <c r="SBF207" s="1"/>
      <c r="SBG207" s="25"/>
      <c r="SBH207" s="5"/>
      <c r="SBI207" s="63"/>
      <c r="SBJ207" s="2"/>
      <c r="SBK207" s="1"/>
      <c r="SBL207" s="25"/>
      <c r="SBM207" s="5"/>
      <c r="SBN207" s="63"/>
      <c r="SBO207" s="2"/>
      <c r="SBP207" s="1"/>
      <c r="SBQ207" s="25"/>
      <c r="SBR207" s="5"/>
      <c r="SBS207" s="63"/>
      <c r="SBT207" s="2"/>
      <c r="SBU207" s="1"/>
      <c r="SBV207" s="25"/>
      <c r="SBW207" s="5"/>
      <c r="SBX207" s="63"/>
      <c r="SBY207" s="2"/>
      <c r="SBZ207" s="1"/>
      <c r="SCA207" s="25"/>
      <c r="SCB207" s="5"/>
      <c r="SCC207" s="63"/>
      <c r="SCD207" s="2"/>
      <c r="SCE207" s="1"/>
      <c r="SCF207" s="25"/>
      <c r="SCG207" s="5"/>
      <c r="SCH207" s="63"/>
      <c r="SCI207" s="2"/>
      <c r="SCJ207" s="1"/>
      <c r="SCK207" s="25"/>
      <c r="SCL207" s="5"/>
      <c r="SCM207" s="63"/>
      <c r="SCN207" s="2"/>
      <c r="SCO207" s="1"/>
      <c r="SCP207" s="25"/>
      <c r="SCQ207" s="5"/>
      <c r="SCR207" s="63"/>
      <c r="SCS207" s="2"/>
      <c r="SCT207" s="1"/>
      <c r="SCU207" s="25"/>
      <c r="SCV207" s="5"/>
      <c r="SCW207" s="63"/>
      <c r="SCX207" s="2"/>
      <c r="SCY207" s="1"/>
      <c r="SCZ207" s="25"/>
      <c r="SDA207" s="5"/>
      <c r="SDB207" s="63"/>
      <c r="SDC207" s="2"/>
      <c r="SDD207" s="1"/>
      <c r="SDE207" s="25"/>
      <c r="SDF207" s="5"/>
      <c r="SDG207" s="63"/>
      <c r="SDH207" s="2"/>
      <c r="SDI207" s="1"/>
      <c r="SDJ207" s="25"/>
      <c r="SDK207" s="5"/>
      <c r="SDL207" s="63"/>
      <c r="SDM207" s="2"/>
      <c r="SDN207" s="1"/>
      <c r="SDO207" s="25"/>
      <c r="SDP207" s="5"/>
      <c r="SDQ207" s="63"/>
      <c r="SDR207" s="2"/>
      <c r="SDS207" s="1"/>
      <c r="SDT207" s="25"/>
      <c r="SDU207" s="5"/>
      <c r="SDV207" s="63"/>
      <c r="SDW207" s="2"/>
      <c r="SDX207" s="1"/>
      <c r="SDY207" s="25"/>
      <c r="SDZ207" s="5"/>
      <c r="SEA207" s="63"/>
      <c r="SEB207" s="2"/>
      <c r="SEC207" s="1"/>
      <c r="SED207" s="25"/>
      <c r="SEE207" s="5"/>
      <c r="SEF207" s="63"/>
      <c r="SEG207" s="2"/>
      <c r="SEH207" s="1"/>
      <c r="SEI207" s="25"/>
      <c r="SEJ207" s="5"/>
      <c r="SEK207" s="63"/>
      <c r="SEL207" s="2"/>
      <c r="SEM207" s="1"/>
      <c r="SEN207" s="25"/>
      <c r="SEO207" s="5"/>
      <c r="SEP207" s="63"/>
      <c r="SEQ207" s="2"/>
      <c r="SER207" s="1"/>
      <c r="SES207" s="25"/>
      <c r="SET207" s="5"/>
      <c r="SEU207" s="63"/>
      <c r="SEV207" s="2"/>
      <c r="SEW207" s="1"/>
      <c r="SEX207" s="25"/>
      <c r="SEY207" s="5"/>
      <c r="SEZ207" s="63"/>
      <c r="SFA207" s="2"/>
      <c r="SFB207" s="1"/>
      <c r="SFC207" s="25"/>
      <c r="SFD207" s="5"/>
      <c r="SFE207" s="63"/>
      <c r="SFF207" s="2"/>
      <c r="SFG207" s="1"/>
      <c r="SFH207" s="25"/>
      <c r="SFI207" s="5"/>
      <c r="SFJ207" s="63"/>
      <c r="SFK207" s="2"/>
      <c r="SFL207" s="1"/>
      <c r="SFM207" s="25"/>
      <c r="SFN207" s="5"/>
      <c r="SFO207" s="63"/>
      <c r="SFP207" s="2"/>
      <c r="SFQ207" s="1"/>
      <c r="SFR207" s="25"/>
      <c r="SFS207" s="5"/>
      <c r="SFT207" s="63"/>
      <c r="SFU207" s="2"/>
      <c r="SFV207" s="1"/>
      <c r="SFW207" s="25"/>
      <c r="SFX207" s="5"/>
      <c r="SFY207" s="63"/>
      <c r="SFZ207" s="2"/>
      <c r="SGA207" s="1"/>
      <c r="SGB207" s="25"/>
      <c r="SGC207" s="5"/>
      <c r="SGD207" s="63"/>
      <c r="SGE207" s="2"/>
      <c r="SGF207" s="1"/>
      <c r="SGG207" s="25"/>
      <c r="SGH207" s="5"/>
      <c r="SGI207" s="63"/>
      <c r="SGJ207" s="2"/>
      <c r="SGK207" s="1"/>
      <c r="SGL207" s="25"/>
      <c r="SGM207" s="5"/>
      <c r="SGN207" s="63"/>
      <c r="SGO207" s="2"/>
      <c r="SGP207" s="1"/>
      <c r="SGQ207" s="25"/>
      <c r="SGR207" s="5"/>
      <c r="SGS207" s="63"/>
      <c r="SGT207" s="2"/>
      <c r="SGU207" s="1"/>
      <c r="SGV207" s="25"/>
      <c r="SGW207" s="5"/>
      <c r="SGX207" s="63"/>
      <c r="SGY207" s="2"/>
      <c r="SGZ207" s="1"/>
      <c r="SHA207" s="25"/>
      <c r="SHB207" s="5"/>
      <c r="SHC207" s="63"/>
      <c r="SHD207" s="2"/>
      <c r="SHE207" s="1"/>
      <c r="SHF207" s="25"/>
      <c r="SHG207" s="5"/>
      <c r="SHH207" s="63"/>
      <c r="SHI207" s="2"/>
      <c r="SHJ207" s="1"/>
      <c r="SHK207" s="25"/>
      <c r="SHL207" s="5"/>
      <c r="SHM207" s="63"/>
      <c r="SHN207" s="2"/>
      <c r="SHO207" s="1"/>
      <c r="SHP207" s="25"/>
      <c r="SHQ207" s="5"/>
      <c r="SHR207" s="63"/>
      <c r="SHS207" s="2"/>
      <c r="SHT207" s="1"/>
      <c r="SHU207" s="25"/>
      <c r="SHV207" s="5"/>
      <c r="SHW207" s="63"/>
      <c r="SHX207" s="2"/>
      <c r="SHY207" s="1"/>
      <c r="SHZ207" s="25"/>
      <c r="SIA207" s="5"/>
      <c r="SIB207" s="63"/>
      <c r="SIC207" s="2"/>
      <c r="SID207" s="1"/>
      <c r="SIE207" s="25"/>
      <c r="SIF207" s="5"/>
      <c r="SIG207" s="63"/>
      <c r="SIH207" s="2"/>
      <c r="SII207" s="1"/>
      <c r="SIJ207" s="25"/>
      <c r="SIK207" s="5"/>
      <c r="SIL207" s="63"/>
      <c r="SIM207" s="2"/>
      <c r="SIN207" s="1"/>
      <c r="SIO207" s="25"/>
      <c r="SIP207" s="5"/>
      <c r="SIQ207" s="63"/>
      <c r="SIR207" s="2"/>
      <c r="SIS207" s="1"/>
      <c r="SIT207" s="25"/>
      <c r="SIU207" s="5"/>
      <c r="SIV207" s="63"/>
      <c r="SIW207" s="2"/>
      <c r="SIX207" s="1"/>
      <c r="SIY207" s="25"/>
      <c r="SIZ207" s="5"/>
      <c r="SJA207" s="63"/>
      <c r="SJB207" s="2"/>
      <c r="SJC207" s="1"/>
      <c r="SJD207" s="25"/>
      <c r="SJE207" s="5"/>
      <c r="SJF207" s="63"/>
      <c r="SJG207" s="2"/>
      <c r="SJH207" s="1"/>
      <c r="SJI207" s="25"/>
      <c r="SJJ207" s="5"/>
      <c r="SJK207" s="63"/>
      <c r="SJL207" s="2"/>
      <c r="SJM207" s="1"/>
      <c r="SJN207" s="25"/>
      <c r="SJO207" s="5"/>
      <c r="SJP207" s="63"/>
      <c r="SJQ207" s="2"/>
      <c r="SJR207" s="1"/>
      <c r="SJS207" s="25"/>
      <c r="SJT207" s="5"/>
      <c r="SJU207" s="63"/>
      <c r="SJV207" s="2"/>
      <c r="SJW207" s="1"/>
      <c r="SJX207" s="25"/>
      <c r="SJY207" s="5"/>
      <c r="SJZ207" s="63"/>
      <c r="SKA207" s="2"/>
      <c r="SKB207" s="1"/>
      <c r="SKC207" s="25"/>
      <c r="SKD207" s="5"/>
      <c r="SKE207" s="63"/>
      <c r="SKF207" s="2"/>
      <c r="SKG207" s="1"/>
      <c r="SKH207" s="25"/>
      <c r="SKI207" s="5"/>
      <c r="SKJ207" s="63"/>
      <c r="SKK207" s="2"/>
      <c r="SKL207" s="1"/>
      <c r="SKM207" s="25"/>
      <c r="SKN207" s="5"/>
      <c r="SKO207" s="63"/>
      <c r="SKP207" s="2"/>
      <c r="SKQ207" s="1"/>
      <c r="SKR207" s="25"/>
      <c r="SKS207" s="5"/>
      <c r="SKT207" s="63"/>
      <c r="SKU207" s="2"/>
      <c r="SKV207" s="1"/>
      <c r="SKW207" s="25"/>
      <c r="SKX207" s="5"/>
      <c r="SKY207" s="63"/>
      <c r="SKZ207" s="2"/>
      <c r="SLA207" s="1"/>
      <c r="SLB207" s="25"/>
      <c r="SLC207" s="5"/>
      <c r="SLD207" s="63"/>
      <c r="SLE207" s="2"/>
      <c r="SLF207" s="1"/>
      <c r="SLG207" s="25"/>
      <c r="SLH207" s="5"/>
      <c r="SLI207" s="63"/>
      <c r="SLJ207" s="2"/>
      <c r="SLK207" s="1"/>
      <c r="SLL207" s="25"/>
      <c r="SLM207" s="5"/>
      <c r="SLN207" s="63"/>
      <c r="SLO207" s="2"/>
      <c r="SLP207" s="1"/>
      <c r="SLQ207" s="25"/>
      <c r="SLR207" s="5"/>
      <c r="SLS207" s="63"/>
      <c r="SLT207" s="2"/>
      <c r="SLU207" s="1"/>
      <c r="SLV207" s="25"/>
      <c r="SLW207" s="5"/>
      <c r="SLX207" s="63"/>
      <c r="SLY207" s="2"/>
      <c r="SLZ207" s="1"/>
      <c r="SMA207" s="25"/>
      <c r="SMB207" s="5"/>
      <c r="SMC207" s="63"/>
      <c r="SMD207" s="2"/>
      <c r="SME207" s="1"/>
      <c r="SMF207" s="25"/>
      <c r="SMG207" s="5"/>
      <c r="SMH207" s="63"/>
      <c r="SMI207" s="2"/>
      <c r="SMJ207" s="1"/>
      <c r="SMK207" s="25"/>
      <c r="SML207" s="5"/>
      <c r="SMM207" s="63"/>
      <c r="SMN207" s="2"/>
      <c r="SMO207" s="1"/>
      <c r="SMP207" s="25"/>
      <c r="SMQ207" s="5"/>
      <c r="SMR207" s="63"/>
      <c r="SMS207" s="2"/>
      <c r="SMT207" s="1"/>
      <c r="SMU207" s="25"/>
      <c r="SMV207" s="5"/>
      <c r="SMW207" s="63"/>
      <c r="SMX207" s="2"/>
      <c r="SMY207" s="1"/>
      <c r="SMZ207" s="25"/>
      <c r="SNA207" s="5"/>
      <c r="SNB207" s="63"/>
      <c r="SNC207" s="2"/>
      <c r="SND207" s="1"/>
      <c r="SNE207" s="25"/>
      <c r="SNF207" s="5"/>
      <c r="SNG207" s="63"/>
      <c r="SNH207" s="2"/>
      <c r="SNI207" s="1"/>
      <c r="SNJ207" s="25"/>
      <c r="SNK207" s="5"/>
      <c r="SNL207" s="63"/>
      <c r="SNM207" s="2"/>
      <c r="SNN207" s="1"/>
      <c r="SNO207" s="25"/>
      <c r="SNP207" s="5"/>
      <c r="SNQ207" s="63"/>
      <c r="SNR207" s="2"/>
      <c r="SNS207" s="1"/>
      <c r="SNT207" s="25"/>
      <c r="SNU207" s="5"/>
      <c r="SNV207" s="63"/>
      <c r="SNW207" s="2"/>
      <c r="SNX207" s="1"/>
      <c r="SNY207" s="25"/>
      <c r="SNZ207" s="5"/>
      <c r="SOA207" s="63"/>
      <c r="SOB207" s="2"/>
      <c r="SOC207" s="1"/>
      <c r="SOD207" s="25"/>
      <c r="SOE207" s="5"/>
      <c r="SOF207" s="63"/>
      <c r="SOG207" s="2"/>
      <c r="SOH207" s="1"/>
      <c r="SOI207" s="25"/>
      <c r="SOJ207" s="5"/>
      <c r="SOK207" s="63"/>
      <c r="SOL207" s="2"/>
      <c r="SOM207" s="1"/>
      <c r="SON207" s="25"/>
      <c r="SOO207" s="5"/>
      <c r="SOP207" s="63"/>
      <c r="SOQ207" s="2"/>
      <c r="SOR207" s="1"/>
      <c r="SOS207" s="25"/>
      <c r="SOT207" s="5"/>
      <c r="SOU207" s="63"/>
      <c r="SOV207" s="2"/>
      <c r="SOW207" s="1"/>
      <c r="SOX207" s="25"/>
      <c r="SOY207" s="5"/>
      <c r="SOZ207" s="63"/>
      <c r="SPA207" s="2"/>
      <c r="SPB207" s="1"/>
      <c r="SPC207" s="25"/>
      <c r="SPD207" s="5"/>
      <c r="SPE207" s="63"/>
      <c r="SPF207" s="2"/>
      <c r="SPG207" s="1"/>
      <c r="SPH207" s="25"/>
      <c r="SPI207" s="5"/>
      <c r="SPJ207" s="63"/>
      <c r="SPK207" s="2"/>
      <c r="SPL207" s="1"/>
      <c r="SPM207" s="25"/>
      <c r="SPN207" s="5"/>
      <c r="SPO207" s="63"/>
      <c r="SPP207" s="2"/>
      <c r="SPQ207" s="1"/>
      <c r="SPR207" s="25"/>
      <c r="SPS207" s="5"/>
      <c r="SPT207" s="63"/>
      <c r="SPU207" s="2"/>
      <c r="SPV207" s="1"/>
      <c r="SPW207" s="25"/>
      <c r="SPX207" s="5"/>
      <c r="SPY207" s="63"/>
      <c r="SPZ207" s="2"/>
      <c r="SQA207" s="1"/>
      <c r="SQB207" s="25"/>
      <c r="SQC207" s="5"/>
      <c r="SQD207" s="63"/>
      <c r="SQE207" s="2"/>
      <c r="SQF207" s="1"/>
      <c r="SQG207" s="25"/>
      <c r="SQH207" s="5"/>
      <c r="SQI207" s="63"/>
      <c r="SQJ207" s="2"/>
      <c r="SQK207" s="1"/>
      <c r="SQL207" s="25"/>
      <c r="SQM207" s="5"/>
      <c r="SQN207" s="63"/>
      <c r="SQO207" s="2"/>
      <c r="SQP207" s="1"/>
      <c r="SQQ207" s="25"/>
      <c r="SQR207" s="5"/>
      <c r="SQS207" s="63"/>
      <c r="SQT207" s="2"/>
      <c r="SQU207" s="1"/>
      <c r="SQV207" s="25"/>
      <c r="SQW207" s="5"/>
      <c r="SQX207" s="63"/>
      <c r="SQY207" s="2"/>
      <c r="SQZ207" s="1"/>
      <c r="SRA207" s="25"/>
      <c r="SRB207" s="5"/>
      <c r="SRC207" s="63"/>
      <c r="SRD207" s="2"/>
      <c r="SRE207" s="1"/>
      <c r="SRF207" s="25"/>
      <c r="SRG207" s="5"/>
      <c r="SRH207" s="63"/>
      <c r="SRI207" s="2"/>
      <c r="SRJ207" s="1"/>
      <c r="SRK207" s="25"/>
      <c r="SRL207" s="5"/>
      <c r="SRM207" s="63"/>
      <c r="SRN207" s="2"/>
      <c r="SRO207" s="1"/>
      <c r="SRP207" s="25"/>
      <c r="SRQ207" s="5"/>
      <c r="SRR207" s="63"/>
      <c r="SRS207" s="2"/>
      <c r="SRT207" s="1"/>
      <c r="SRU207" s="25"/>
      <c r="SRV207" s="5"/>
      <c r="SRW207" s="63"/>
      <c r="SRX207" s="2"/>
      <c r="SRY207" s="1"/>
      <c r="SRZ207" s="25"/>
      <c r="SSA207" s="5"/>
      <c r="SSB207" s="63"/>
      <c r="SSC207" s="2"/>
      <c r="SSD207" s="1"/>
      <c r="SSE207" s="25"/>
      <c r="SSF207" s="5"/>
      <c r="SSG207" s="63"/>
      <c r="SSH207" s="2"/>
      <c r="SSI207" s="1"/>
      <c r="SSJ207" s="25"/>
      <c r="SSK207" s="5"/>
      <c r="SSL207" s="63"/>
      <c r="SSM207" s="2"/>
      <c r="SSN207" s="1"/>
      <c r="SSO207" s="25"/>
      <c r="SSP207" s="5"/>
      <c r="SSQ207" s="63"/>
      <c r="SSR207" s="2"/>
      <c r="SSS207" s="1"/>
      <c r="SST207" s="25"/>
      <c r="SSU207" s="5"/>
      <c r="SSV207" s="63"/>
      <c r="SSW207" s="2"/>
      <c r="SSX207" s="1"/>
      <c r="SSY207" s="25"/>
      <c r="SSZ207" s="5"/>
      <c r="STA207" s="63"/>
      <c r="STB207" s="2"/>
      <c r="STC207" s="1"/>
      <c r="STD207" s="25"/>
      <c r="STE207" s="5"/>
      <c r="STF207" s="63"/>
      <c r="STG207" s="2"/>
      <c r="STH207" s="1"/>
      <c r="STI207" s="25"/>
      <c r="STJ207" s="5"/>
      <c r="STK207" s="63"/>
      <c r="STL207" s="2"/>
      <c r="STM207" s="1"/>
      <c r="STN207" s="25"/>
      <c r="STO207" s="5"/>
      <c r="STP207" s="63"/>
      <c r="STQ207" s="2"/>
      <c r="STR207" s="1"/>
      <c r="STS207" s="25"/>
      <c r="STT207" s="5"/>
      <c r="STU207" s="63"/>
      <c r="STV207" s="2"/>
      <c r="STW207" s="1"/>
      <c r="STX207" s="25"/>
      <c r="STY207" s="5"/>
      <c r="STZ207" s="63"/>
      <c r="SUA207" s="2"/>
      <c r="SUB207" s="1"/>
      <c r="SUC207" s="25"/>
      <c r="SUD207" s="5"/>
      <c r="SUE207" s="63"/>
      <c r="SUF207" s="2"/>
      <c r="SUG207" s="1"/>
      <c r="SUH207" s="25"/>
      <c r="SUI207" s="5"/>
      <c r="SUJ207" s="63"/>
      <c r="SUK207" s="2"/>
      <c r="SUL207" s="1"/>
      <c r="SUM207" s="25"/>
      <c r="SUN207" s="5"/>
      <c r="SUO207" s="63"/>
      <c r="SUP207" s="2"/>
      <c r="SUQ207" s="1"/>
      <c r="SUR207" s="25"/>
      <c r="SUS207" s="5"/>
      <c r="SUT207" s="63"/>
      <c r="SUU207" s="2"/>
      <c r="SUV207" s="1"/>
      <c r="SUW207" s="25"/>
      <c r="SUX207" s="5"/>
      <c r="SUY207" s="63"/>
      <c r="SUZ207" s="2"/>
      <c r="SVA207" s="1"/>
      <c r="SVB207" s="25"/>
      <c r="SVC207" s="5"/>
      <c r="SVD207" s="63"/>
      <c r="SVE207" s="2"/>
      <c r="SVF207" s="1"/>
      <c r="SVG207" s="25"/>
      <c r="SVH207" s="5"/>
      <c r="SVI207" s="63"/>
      <c r="SVJ207" s="2"/>
      <c r="SVK207" s="1"/>
      <c r="SVL207" s="25"/>
      <c r="SVM207" s="5"/>
      <c r="SVN207" s="63"/>
      <c r="SVO207" s="2"/>
      <c r="SVP207" s="1"/>
      <c r="SVQ207" s="25"/>
      <c r="SVR207" s="5"/>
      <c r="SVS207" s="63"/>
      <c r="SVT207" s="2"/>
      <c r="SVU207" s="1"/>
      <c r="SVV207" s="25"/>
      <c r="SVW207" s="5"/>
      <c r="SVX207" s="63"/>
      <c r="SVY207" s="2"/>
      <c r="SVZ207" s="1"/>
      <c r="SWA207" s="25"/>
      <c r="SWB207" s="5"/>
      <c r="SWC207" s="63"/>
      <c r="SWD207" s="2"/>
      <c r="SWE207" s="1"/>
      <c r="SWF207" s="25"/>
      <c r="SWG207" s="5"/>
      <c r="SWH207" s="63"/>
      <c r="SWI207" s="2"/>
      <c r="SWJ207" s="1"/>
      <c r="SWK207" s="25"/>
      <c r="SWL207" s="5"/>
      <c r="SWM207" s="63"/>
      <c r="SWN207" s="2"/>
      <c r="SWO207" s="1"/>
      <c r="SWP207" s="25"/>
      <c r="SWQ207" s="5"/>
      <c r="SWR207" s="63"/>
      <c r="SWS207" s="2"/>
      <c r="SWT207" s="1"/>
      <c r="SWU207" s="25"/>
      <c r="SWV207" s="5"/>
      <c r="SWW207" s="63"/>
      <c r="SWX207" s="2"/>
      <c r="SWY207" s="1"/>
      <c r="SWZ207" s="25"/>
      <c r="SXA207" s="5"/>
      <c r="SXB207" s="63"/>
      <c r="SXC207" s="2"/>
      <c r="SXD207" s="1"/>
      <c r="SXE207" s="25"/>
      <c r="SXF207" s="5"/>
      <c r="SXG207" s="63"/>
      <c r="SXH207" s="2"/>
      <c r="SXI207" s="1"/>
      <c r="SXJ207" s="25"/>
      <c r="SXK207" s="5"/>
      <c r="SXL207" s="63"/>
      <c r="SXM207" s="2"/>
      <c r="SXN207" s="1"/>
      <c r="SXO207" s="25"/>
      <c r="SXP207" s="5"/>
      <c r="SXQ207" s="63"/>
      <c r="SXR207" s="2"/>
      <c r="SXS207" s="1"/>
      <c r="SXT207" s="25"/>
      <c r="SXU207" s="5"/>
      <c r="SXV207" s="63"/>
      <c r="SXW207" s="2"/>
      <c r="SXX207" s="1"/>
      <c r="SXY207" s="25"/>
      <c r="SXZ207" s="5"/>
      <c r="SYA207" s="63"/>
      <c r="SYB207" s="2"/>
      <c r="SYC207" s="1"/>
      <c r="SYD207" s="25"/>
      <c r="SYE207" s="5"/>
      <c r="SYF207" s="63"/>
      <c r="SYG207" s="2"/>
      <c r="SYH207" s="1"/>
      <c r="SYI207" s="25"/>
      <c r="SYJ207" s="5"/>
      <c r="SYK207" s="63"/>
      <c r="SYL207" s="2"/>
      <c r="SYM207" s="1"/>
      <c r="SYN207" s="25"/>
      <c r="SYO207" s="5"/>
      <c r="SYP207" s="63"/>
      <c r="SYQ207" s="2"/>
      <c r="SYR207" s="1"/>
      <c r="SYS207" s="25"/>
      <c r="SYT207" s="5"/>
      <c r="SYU207" s="63"/>
      <c r="SYV207" s="2"/>
      <c r="SYW207" s="1"/>
      <c r="SYX207" s="25"/>
      <c r="SYY207" s="5"/>
      <c r="SYZ207" s="63"/>
      <c r="SZA207" s="2"/>
      <c r="SZB207" s="1"/>
      <c r="SZC207" s="25"/>
      <c r="SZD207" s="5"/>
      <c r="SZE207" s="63"/>
      <c r="SZF207" s="2"/>
      <c r="SZG207" s="1"/>
      <c r="SZH207" s="25"/>
      <c r="SZI207" s="5"/>
      <c r="SZJ207" s="63"/>
      <c r="SZK207" s="2"/>
      <c r="SZL207" s="1"/>
      <c r="SZM207" s="25"/>
      <c r="SZN207" s="5"/>
      <c r="SZO207" s="63"/>
      <c r="SZP207" s="2"/>
      <c r="SZQ207" s="1"/>
      <c r="SZR207" s="25"/>
      <c r="SZS207" s="5"/>
      <c r="SZT207" s="63"/>
      <c r="SZU207" s="2"/>
      <c r="SZV207" s="1"/>
      <c r="SZW207" s="25"/>
      <c r="SZX207" s="5"/>
      <c r="SZY207" s="63"/>
      <c r="SZZ207" s="2"/>
      <c r="TAA207" s="1"/>
      <c r="TAB207" s="25"/>
      <c r="TAC207" s="5"/>
      <c r="TAD207" s="63"/>
      <c r="TAE207" s="2"/>
      <c r="TAF207" s="1"/>
      <c r="TAG207" s="25"/>
      <c r="TAH207" s="5"/>
      <c r="TAI207" s="63"/>
      <c r="TAJ207" s="2"/>
      <c r="TAK207" s="1"/>
      <c r="TAL207" s="25"/>
      <c r="TAM207" s="5"/>
      <c r="TAN207" s="63"/>
      <c r="TAO207" s="2"/>
      <c r="TAP207" s="1"/>
      <c r="TAQ207" s="25"/>
      <c r="TAR207" s="5"/>
      <c r="TAS207" s="63"/>
      <c r="TAT207" s="2"/>
      <c r="TAU207" s="1"/>
      <c r="TAV207" s="25"/>
      <c r="TAW207" s="5"/>
      <c r="TAX207" s="63"/>
      <c r="TAY207" s="2"/>
      <c r="TAZ207" s="1"/>
      <c r="TBA207" s="25"/>
      <c r="TBB207" s="5"/>
      <c r="TBC207" s="63"/>
      <c r="TBD207" s="2"/>
      <c r="TBE207" s="1"/>
      <c r="TBF207" s="25"/>
      <c r="TBG207" s="5"/>
      <c r="TBH207" s="63"/>
      <c r="TBI207" s="2"/>
      <c r="TBJ207" s="1"/>
      <c r="TBK207" s="25"/>
      <c r="TBL207" s="5"/>
      <c r="TBM207" s="63"/>
      <c r="TBN207" s="2"/>
      <c r="TBO207" s="1"/>
      <c r="TBP207" s="25"/>
      <c r="TBQ207" s="5"/>
      <c r="TBR207" s="63"/>
      <c r="TBS207" s="2"/>
      <c r="TBT207" s="1"/>
      <c r="TBU207" s="25"/>
      <c r="TBV207" s="5"/>
      <c r="TBW207" s="63"/>
      <c r="TBX207" s="2"/>
      <c r="TBY207" s="1"/>
      <c r="TBZ207" s="25"/>
      <c r="TCA207" s="5"/>
      <c r="TCB207" s="63"/>
      <c r="TCC207" s="2"/>
      <c r="TCD207" s="1"/>
      <c r="TCE207" s="25"/>
      <c r="TCF207" s="5"/>
      <c r="TCG207" s="63"/>
      <c r="TCH207" s="2"/>
      <c r="TCI207" s="1"/>
      <c r="TCJ207" s="25"/>
      <c r="TCK207" s="5"/>
      <c r="TCL207" s="63"/>
      <c r="TCM207" s="2"/>
      <c r="TCN207" s="1"/>
      <c r="TCO207" s="25"/>
      <c r="TCP207" s="5"/>
      <c r="TCQ207" s="63"/>
      <c r="TCR207" s="2"/>
      <c r="TCS207" s="1"/>
      <c r="TCT207" s="25"/>
      <c r="TCU207" s="5"/>
      <c r="TCV207" s="63"/>
      <c r="TCW207" s="2"/>
      <c r="TCX207" s="1"/>
      <c r="TCY207" s="25"/>
      <c r="TCZ207" s="5"/>
      <c r="TDA207" s="63"/>
      <c r="TDB207" s="2"/>
      <c r="TDC207" s="1"/>
      <c r="TDD207" s="25"/>
      <c r="TDE207" s="5"/>
      <c r="TDF207" s="63"/>
      <c r="TDG207" s="2"/>
      <c r="TDH207" s="1"/>
      <c r="TDI207" s="25"/>
      <c r="TDJ207" s="5"/>
      <c r="TDK207" s="63"/>
      <c r="TDL207" s="2"/>
      <c r="TDM207" s="1"/>
      <c r="TDN207" s="25"/>
      <c r="TDO207" s="5"/>
      <c r="TDP207" s="63"/>
      <c r="TDQ207" s="2"/>
      <c r="TDR207" s="1"/>
      <c r="TDS207" s="25"/>
      <c r="TDT207" s="5"/>
      <c r="TDU207" s="63"/>
      <c r="TDV207" s="2"/>
      <c r="TDW207" s="1"/>
      <c r="TDX207" s="25"/>
      <c r="TDY207" s="5"/>
      <c r="TDZ207" s="63"/>
      <c r="TEA207" s="2"/>
      <c r="TEB207" s="1"/>
      <c r="TEC207" s="25"/>
      <c r="TED207" s="5"/>
      <c r="TEE207" s="63"/>
      <c r="TEF207" s="2"/>
      <c r="TEG207" s="1"/>
      <c r="TEH207" s="25"/>
      <c r="TEI207" s="5"/>
      <c r="TEJ207" s="63"/>
      <c r="TEK207" s="2"/>
      <c r="TEL207" s="1"/>
      <c r="TEM207" s="25"/>
      <c r="TEN207" s="5"/>
      <c r="TEO207" s="63"/>
      <c r="TEP207" s="2"/>
      <c r="TEQ207" s="1"/>
      <c r="TER207" s="25"/>
      <c r="TES207" s="5"/>
      <c r="TET207" s="63"/>
      <c r="TEU207" s="2"/>
      <c r="TEV207" s="1"/>
      <c r="TEW207" s="25"/>
      <c r="TEX207" s="5"/>
      <c r="TEY207" s="63"/>
      <c r="TEZ207" s="2"/>
      <c r="TFA207" s="1"/>
      <c r="TFB207" s="25"/>
      <c r="TFC207" s="5"/>
      <c r="TFD207" s="63"/>
      <c r="TFE207" s="2"/>
      <c r="TFF207" s="1"/>
      <c r="TFG207" s="25"/>
      <c r="TFH207" s="5"/>
      <c r="TFI207" s="63"/>
      <c r="TFJ207" s="2"/>
      <c r="TFK207" s="1"/>
      <c r="TFL207" s="25"/>
      <c r="TFM207" s="5"/>
      <c r="TFN207" s="63"/>
      <c r="TFO207" s="2"/>
      <c r="TFP207" s="1"/>
      <c r="TFQ207" s="25"/>
      <c r="TFR207" s="5"/>
      <c r="TFS207" s="63"/>
      <c r="TFT207" s="2"/>
      <c r="TFU207" s="1"/>
      <c r="TFV207" s="25"/>
      <c r="TFW207" s="5"/>
      <c r="TFX207" s="63"/>
      <c r="TFY207" s="2"/>
      <c r="TFZ207" s="1"/>
      <c r="TGA207" s="25"/>
      <c r="TGB207" s="5"/>
      <c r="TGC207" s="63"/>
      <c r="TGD207" s="2"/>
      <c r="TGE207" s="1"/>
      <c r="TGF207" s="25"/>
      <c r="TGG207" s="5"/>
      <c r="TGH207" s="63"/>
      <c r="TGI207" s="2"/>
      <c r="TGJ207" s="1"/>
      <c r="TGK207" s="25"/>
      <c r="TGL207" s="5"/>
      <c r="TGM207" s="63"/>
      <c r="TGN207" s="2"/>
      <c r="TGO207" s="1"/>
      <c r="TGP207" s="25"/>
      <c r="TGQ207" s="5"/>
      <c r="TGR207" s="63"/>
      <c r="TGS207" s="2"/>
      <c r="TGT207" s="1"/>
      <c r="TGU207" s="25"/>
      <c r="TGV207" s="5"/>
      <c r="TGW207" s="63"/>
      <c r="TGX207" s="2"/>
      <c r="TGY207" s="1"/>
      <c r="TGZ207" s="25"/>
      <c r="THA207" s="5"/>
      <c r="THB207" s="63"/>
      <c r="THC207" s="2"/>
      <c r="THD207" s="1"/>
      <c r="THE207" s="25"/>
      <c r="THF207" s="5"/>
      <c r="THG207" s="63"/>
      <c r="THH207" s="2"/>
      <c r="THI207" s="1"/>
      <c r="THJ207" s="25"/>
      <c r="THK207" s="5"/>
      <c r="THL207" s="63"/>
      <c r="THM207" s="2"/>
      <c r="THN207" s="1"/>
      <c r="THO207" s="25"/>
      <c r="THP207" s="5"/>
      <c r="THQ207" s="63"/>
      <c r="THR207" s="2"/>
      <c r="THS207" s="1"/>
      <c r="THT207" s="25"/>
      <c r="THU207" s="5"/>
      <c r="THV207" s="63"/>
      <c r="THW207" s="2"/>
      <c r="THX207" s="1"/>
      <c r="THY207" s="25"/>
      <c r="THZ207" s="5"/>
      <c r="TIA207" s="63"/>
      <c r="TIB207" s="2"/>
      <c r="TIC207" s="1"/>
      <c r="TID207" s="25"/>
      <c r="TIE207" s="5"/>
      <c r="TIF207" s="63"/>
      <c r="TIG207" s="2"/>
      <c r="TIH207" s="1"/>
      <c r="TII207" s="25"/>
      <c r="TIJ207" s="5"/>
      <c r="TIK207" s="63"/>
      <c r="TIL207" s="2"/>
      <c r="TIM207" s="1"/>
      <c r="TIN207" s="25"/>
      <c r="TIO207" s="5"/>
      <c r="TIP207" s="63"/>
      <c r="TIQ207" s="2"/>
      <c r="TIR207" s="1"/>
      <c r="TIS207" s="25"/>
      <c r="TIT207" s="5"/>
      <c r="TIU207" s="63"/>
      <c r="TIV207" s="2"/>
      <c r="TIW207" s="1"/>
      <c r="TIX207" s="25"/>
      <c r="TIY207" s="5"/>
      <c r="TIZ207" s="63"/>
      <c r="TJA207" s="2"/>
      <c r="TJB207" s="1"/>
      <c r="TJC207" s="25"/>
      <c r="TJD207" s="5"/>
      <c r="TJE207" s="63"/>
      <c r="TJF207" s="2"/>
      <c r="TJG207" s="1"/>
      <c r="TJH207" s="25"/>
      <c r="TJI207" s="5"/>
      <c r="TJJ207" s="63"/>
      <c r="TJK207" s="2"/>
      <c r="TJL207" s="1"/>
      <c r="TJM207" s="25"/>
      <c r="TJN207" s="5"/>
      <c r="TJO207" s="63"/>
      <c r="TJP207" s="2"/>
      <c r="TJQ207" s="1"/>
      <c r="TJR207" s="25"/>
      <c r="TJS207" s="5"/>
      <c r="TJT207" s="63"/>
      <c r="TJU207" s="2"/>
      <c r="TJV207" s="1"/>
      <c r="TJW207" s="25"/>
      <c r="TJX207" s="5"/>
      <c r="TJY207" s="63"/>
      <c r="TJZ207" s="2"/>
      <c r="TKA207" s="1"/>
      <c r="TKB207" s="25"/>
      <c r="TKC207" s="5"/>
      <c r="TKD207" s="63"/>
      <c r="TKE207" s="2"/>
      <c r="TKF207" s="1"/>
      <c r="TKG207" s="25"/>
      <c r="TKH207" s="5"/>
      <c r="TKI207" s="63"/>
      <c r="TKJ207" s="2"/>
      <c r="TKK207" s="1"/>
      <c r="TKL207" s="25"/>
      <c r="TKM207" s="5"/>
      <c r="TKN207" s="63"/>
      <c r="TKO207" s="2"/>
      <c r="TKP207" s="1"/>
      <c r="TKQ207" s="25"/>
      <c r="TKR207" s="5"/>
      <c r="TKS207" s="63"/>
      <c r="TKT207" s="2"/>
      <c r="TKU207" s="1"/>
      <c r="TKV207" s="25"/>
      <c r="TKW207" s="5"/>
      <c r="TKX207" s="63"/>
      <c r="TKY207" s="2"/>
      <c r="TKZ207" s="1"/>
      <c r="TLA207" s="25"/>
      <c r="TLB207" s="5"/>
      <c r="TLC207" s="63"/>
      <c r="TLD207" s="2"/>
      <c r="TLE207" s="1"/>
      <c r="TLF207" s="25"/>
      <c r="TLG207" s="5"/>
      <c r="TLH207" s="63"/>
      <c r="TLI207" s="2"/>
      <c r="TLJ207" s="1"/>
      <c r="TLK207" s="25"/>
      <c r="TLL207" s="5"/>
      <c r="TLM207" s="63"/>
      <c r="TLN207" s="2"/>
      <c r="TLO207" s="1"/>
      <c r="TLP207" s="25"/>
      <c r="TLQ207" s="5"/>
      <c r="TLR207" s="63"/>
      <c r="TLS207" s="2"/>
      <c r="TLT207" s="1"/>
      <c r="TLU207" s="25"/>
      <c r="TLV207" s="5"/>
      <c r="TLW207" s="63"/>
      <c r="TLX207" s="2"/>
      <c r="TLY207" s="1"/>
      <c r="TLZ207" s="25"/>
      <c r="TMA207" s="5"/>
      <c r="TMB207" s="63"/>
      <c r="TMC207" s="2"/>
      <c r="TMD207" s="1"/>
      <c r="TME207" s="25"/>
      <c r="TMF207" s="5"/>
      <c r="TMG207" s="63"/>
      <c r="TMH207" s="2"/>
      <c r="TMI207" s="1"/>
      <c r="TMJ207" s="25"/>
      <c r="TMK207" s="5"/>
      <c r="TML207" s="63"/>
      <c r="TMM207" s="2"/>
      <c r="TMN207" s="1"/>
      <c r="TMO207" s="25"/>
      <c r="TMP207" s="5"/>
      <c r="TMQ207" s="63"/>
      <c r="TMR207" s="2"/>
      <c r="TMS207" s="1"/>
      <c r="TMT207" s="25"/>
      <c r="TMU207" s="5"/>
      <c r="TMV207" s="63"/>
      <c r="TMW207" s="2"/>
      <c r="TMX207" s="1"/>
      <c r="TMY207" s="25"/>
      <c r="TMZ207" s="5"/>
      <c r="TNA207" s="63"/>
      <c r="TNB207" s="2"/>
      <c r="TNC207" s="1"/>
      <c r="TND207" s="25"/>
      <c r="TNE207" s="5"/>
      <c r="TNF207" s="63"/>
      <c r="TNG207" s="2"/>
      <c r="TNH207" s="1"/>
      <c r="TNI207" s="25"/>
      <c r="TNJ207" s="5"/>
      <c r="TNK207" s="63"/>
      <c r="TNL207" s="2"/>
      <c r="TNM207" s="1"/>
      <c r="TNN207" s="25"/>
      <c r="TNO207" s="5"/>
      <c r="TNP207" s="63"/>
      <c r="TNQ207" s="2"/>
      <c r="TNR207" s="1"/>
      <c r="TNS207" s="25"/>
      <c r="TNT207" s="5"/>
      <c r="TNU207" s="63"/>
      <c r="TNV207" s="2"/>
      <c r="TNW207" s="1"/>
      <c r="TNX207" s="25"/>
      <c r="TNY207" s="5"/>
      <c r="TNZ207" s="63"/>
      <c r="TOA207" s="2"/>
      <c r="TOB207" s="1"/>
      <c r="TOC207" s="25"/>
      <c r="TOD207" s="5"/>
      <c r="TOE207" s="63"/>
      <c r="TOF207" s="2"/>
      <c r="TOG207" s="1"/>
      <c r="TOH207" s="25"/>
      <c r="TOI207" s="5"/>
      <c r="TOJ207" s="63"/>
      <c r="TOK207" s="2"/>
      <c r="TOL207" s="1"/>
      <c r="TOM207" s="25"/>
      <c r="TON207" s="5"/>
      <c r="TOO207" s="63"/>
      <c r="TOP207" s="2"/>
      <c r="TOQ207" s="1"/>
      <c r="TOR207" s="25"/>
      <c r="TOS207" s="5"/>
      <c r="TOT207" s="63"/>
      <c r="TOU207" s="2"/>
      <c r="TOV207" s="1"/>
      <c r="TOW207" s="25"/>
      <c r="TOX207" s="5"/>
      <c r="TOY207" s="63"/>
      <c r="TOZ207" s="2"/>
      <c r="TPA207" s="1"/>
      <c r="TPB207" s="25"/>
      <c r="TPC207" s="5"/>
      <c r="TPD207" s="63"/>
      <c r="TPE207" s="2"/>
      <c r="TPF207" s="1"/>
      <c r="TPG207" s="25"/>
      <c r="TPH207" s="5"/>
      <c r="TPI207" s="63"/>
      <c r="TPJ207" s="2"/>
      <c r="TPK207" s="1"/>
      <c r="TPL207" s="25"/>
      <c r="TPM207" s="5"/>
      <c r="TPN207" s="63"/>
      <c r="TPO207" s="2"/>
      <c r="TPP207" s="1"/>
      <c r="TPQ207" s="25"/>
      <c r="TPR207" s="5"/>
      <c r="TPS207" s="63"/>
      <c r="TPT207" s="2"/>
      <c r="TPU207" s="1"/>
      <c r="TPV207" s="25"/>
      <c r="TPW207" s="5"/>
      <c r="TPX207" s="63"/>
      <c r="TPY207" s="2"/>
      <c r="TPZ207" s="1"/>
      <c r="TQA207" s="25"/>
      <c r="TQB207" s="5"/>
      <c r="TQC207" s="63"/>
      <c r="TQD207" s="2"/>
      <c r="TQE207" s="1"/>
      <c r="TQF207" s="25"/>
      <c r="TQG207" s="5"/>
      <c r="TQH207" s="63"/>
      <c r="TQI207" s="2"/>
      <c r="TQJ207" s="1"/>
      <c r="TQK207" s="25"/>
      <c r="TQL207" s="5"/>
      <c r="TQM207" s="63"/>
      <c r="TQN207" s="2"/>
      <c r="TQO207" s="1"/>
      <c r="TQP207" s="25"/>
      <c r="TQQ207" s="5"/>
      <c r="TQR207" s="63"/>
      <c r="TQS207" s="2"/>
      <c r="TQT207" s="1"/>
      <c r="TQU207" s="25"/>
      <c r="TQV207" s="5"/>
      <c r="TQW207" s="63"/>
      <c r="TQX207" s="2"/>
      <c r="TQY207" s="1"/>
      <c r="TQZ207" s="25"/>
      <c r="TRA207" s="5"/>
      <c r="TRB207" s="63"/>
      <c r="TRC207" s="2"/>
      <c r="TRD207" s="1"/>
      <c r="TRE207" s="25"/>
      <c r="TRF207" s="5"/>
      <c r="TRG207" s="63"/>
      <c r="TRH207" s="2"/>
      <c r="TRI207" s="1"/>
      <c r="TRJ207" s="25"/>
      <c r="TRK207" s="5"/>
      <c r="TRL207" s="63"/>
      <c r="TRM207" s="2"/>
      <c r="TRN207" s="1"/>
      <c r="TRO207" s="25"/>
      <c r="TRP207" s="5"/>
      <c r="TRQ207" s="63"/>
      <c r="TRR207" s="2"/>
      <c r="TRS207" s="1"/>
      <c r="TRT207" s="25"/>
      <c r="TRU207" s="5"/>
      <c r="TRV207" s="63"/>
      <c r="TRW207" s="2"/>
      <c r="TRX207" s="1"/>
      <c r="TRY207" s="25"/>
      <c r="TRZ207" s="5"/>
      <c r="TSA207" s="63"/>
      <c r="TSB207" s="2"/>
      <c r="TSC207" s="1"/>
      <c r="TSD207" s="25"/>
      <c r="TSE207" s="5"/>
      <c r="TSF207" s="63"/>
      <c r="TSG207" s="2"/>
      <c r="TSH207" s="1"/>
      <c r="TSI207" s="25"/>
      <c r="TSJ207" s="5"/>
      <c r="TSK207" s="63"/>
      <c r="TSL207" s="2"/>
      <c r="TSM207" s="1"/>
      <c r="TSN207" s="25"/>
      <c r="TSO207" s="5"/>
      <c r="TSP207" s="63"/>
      <c r="TSQ207" s="2"/>
      <c r="TSR207" s="1"/>
      <c r="TSS207" s="25"/>
      <c r="TST207" s="5"/>
      <c r="TSU207" s="63"/>
      <c r="TSV207" s="2"/>
      <c r="TSW207" s="1"/>
      <c r="TSX207" s="25"/>
      <c r="TSY207" s="5"/>
      <c r="TSZ207" s="63"/>
      <c r="TTA207" s="2"/>
      <c r="TTB207" s="1"/>
      <c r="TTC207" s="25"/>
      <c r="TTD207" s="5"/>
      <c r="TTE207" s="63"/>
      <c r="TTF207" s="2"/>
      <c r="TTG207" s="1"/>
      <c r="TTH207" s="25"/>
      <c r="TTI207" s="5"/>
      <c r="TTJ207" s="63"/>
      <c r="TTK207" s="2"/>
      <c r="TTL207" s="1"/>
      <c r="TTM207" s="25"/>
      <c r="TTN207" s="5"/>
      <c r="TTO207" s="63"/>
      <c r="TTP207" s="2"/>
      <c r="TTQ207" s="1"/>
      <c r="TTR207" s="25"/>
      <c r="TTS207" s="5"/>
      <c r="TTT207" s="63"/>
      <c r="TTU207" s="2"/>
      <c r="TTV207" s="1"/>
      <c r="TTW207" s="25"/>
      <c r="TTX207" s="5"/>
      <c r="TTY207" s="63"/>
      <c r="TTZ207" s="2"/>
      <c r="TUA207" s="1"/>
      <c r="TUB207" s="25"/>
      <c r="TUC207" s="5"/>
      <c r="TUD207" s="63"/>
      <c r="TUE207" s="2"/>
      <c r="TUF207" s="1"/>
      <c r="TUG207" s="25"/>
      <c r="TUH207" s="5"/>
      <c r="TUI207" s="63"/>
      <c r="TUJ207" s="2"/>
      <c r="TUK207" s="1"/>
      <c r="TUL207" s="25"/>
      <c r="TUM207" s="5"/>
      <c r="TUN207" s="63"/>
      <c r="TUO207" s="2"/>
      <c r="TUP207" s="1"/>
      <c r="TUQ207" s="25"/>
      <c r="TUR207" s="5"/>
      <c r="TUS207" s="63"/>
      <c r="TUT207" s="2"/>
      <c r="TUU207" s="1"/>
      <c r="TUV207" s="25"/>
      <c r="TUW207" s="5"/>
      <c r="TUX207" s="63"/>
      <c r="TUY207" s="2"/>
      <c r="TUZ207" s="1"/>
      <c r="TVA207" s="25"/>
      <c r="TVB207" s="5"/>
      <c r="TVC207" s="63"/>
      <c r="TVD207" s="2"/>
      <c r="TVE207" s="1"/>
      <c r="TVF207" s="25"/>
      <c r="TVG207" s="5"/>
      <c r="TVH207" s="63"/>
      <c r="TVI207" s="2"/>
      <c r="TVJ207" s="1"/>
      <c r="TVK207" s="25"/>
      <c r="TVL207" s="5"/>
      <c r="TVM207" s="63"/>
      <c r="TVN207" s="2"/>
      <c r="TVO207" s="1"/>
      <c r="TVP207" s="25"/>
      <c r="TVQ207" s="5"/>
      <c r="TVR207" s="63"/>
      <c r="TVS207" s="2"/>
      <c r="TVT207" s="1"/>
      <c r="TVU207" s="25"/>
      <c r="TVV207" s="5"/>
      <c r="TVW207" s="63"/>
      <c r="TVX207" s="2"/>
      <c r="TVY207" s="1"/>
      <c r="TVZ207" s="25"/>
      <c r="TWA207" s="5"/>
      <c r="TWB207" s="63"/>
      <c r="TWC207" s="2"/>
      <c r="TWD207" s="1"/>
      <c r="TWE207" s="25"/>
      <c r="TWF207" s="5"/>
      <c r="TWG207" s="63"/>
      <c r="TWH207" s="2"/>
      <c r="TWI207" s="1"/>
      <c r="TWJ207" s="25"/>
      <c r="TWK207" s="5"/>
      <c r="TWL207" s="63"/>
      <c r="TWM207" s="2"/>
      <c r="TWN207" s="1"/>
      <c r="TWO207" s="25"/>
      <c r="TWP207" s="5"/>
      <c r="TWQ207" s="63"/>
      <c r="TWR207" s="2"/>
      <c r="TWS207" s="1"/>
      <c r="TWT207" s="25"/>
      <c r="TWU207" s="5"/>
      <c r="TWV207" s="63"/>
      <c r="TWW207" s="2"/>
      <c r="TWX207" s="1"/>
      <c r="TWY207" s="25"/>
      <c r="TWZ207" s="5"/>
      <c r="TXA207" s="63"/>
      <c r="TXB207" s="2"/>
      <c r="TXC207" s="1"/>
      <c r="TXD207" s="25"/>
      <c r="TXE207" s="5"/>
      <c r="TXF207" s="63"/>
      <c r="TXG207" s="2"/>
      <c r="TXH207" s="1"/>
      <c r="TXI207" s="25"/>
      <c r="TXJ207" s="5"/>
      <c r="TXK207" s="63"/>
      <c r="TXL207" s="2"/>
      <c r="TXM207" s="1"/>
      <c r="TXN207" s="25"/>
      <c r="TXO207" s="5"/>
      <c r="TXP207" s="63"/>
      <c r="TXQ207" s="2"/>
      <c r="TXR207" s="1"/>
      <c r="TXS207" s="25"/>
      <c r="TXT207" s="5"/>
      <c r="TXU207" s="63"/>
      <c r="TXV207" s="2"/>
      <c r="TXW207" s="1"/>
      <c r="TXX207" s="25"/>
      <c r="TXY207" s="5"/>
      <c r="TXZ207" s="63"/>
      <c r="TYA207" s="2"/>
      <c r="TYB207" s="1"/>
      <c r="TYC207" s="25"/>
      <c r="TYD207" s="5"/>
      <c r="TYE207" s="63"/>
      <c r="TYF207" s="2"/>
      <c r="TYG207" s="1"/>
      <c r="TYH207" s="25"/>
      <c r="TYI207" s="5"/>
      <c r="TYJ207" s="63"/>
      <c r="TYK207" s="2"/>
      <c r="TYL207" s="1"/>
      <c r="TYM207" s="25"/>
      <c r="TYN207" s="5"/>
      <c r="TYO207" s="63"/>
      <c r="TYP207" s="2"/>
      <c r="TYQ207" s="1"/>
      <c r="TYR207" s="25"/>
      <c r="TYS207" s="5"/>
      <c r="TYT207" s="63"/>
      <c r="TYU207" s="2"/>
      <c r="TYV207" s="1"/>
      <c r="TYW207" s="25"/>
      <c r="TYX207" s="5"/>
      <c r="TYY207" s="63"/>
      <c r="TYZ207" s="2"/>
      <c r="TZA207" s="1"/>
      <c r="TZB207" s="25"/>
      <c r="TZC207" s="5"/>
      <c r="TZD207" s="63"/>
      <c r="TZE207" s="2"/>
      <c r="TZF207" s="1"/>
      <c r="TZG207" s="25"/>
      <c r="TZH207" s="5"/>
      <c r="TZI207" s="63"/>
      <c r="TZJ207" s="2"/>
      <c r="TZK207" s="1"/>
      <c r="TZL207" s="25"/>
      <c r="TZM207" s="5"/>
      <c r="TZN207" s="63"/>
      <c r="TZO207" s="2"/>
      <c r="TZP207" s="1"/>
      <c r="TZQ207" s="25"/>
      <c r="TZR207" s="5"/>
      <c r="TZS207" s="63"/>
      <c r="TZT207" s="2"/>
      <c r="TZU207" s="1"/>
      <c r="TZV207" s="25"/>
      <c r="TZW207" s="5"/>
      <c r="TZX207" s="63"/>
      <c r="TZY207" s="2"/>
      <c r="TZZ207" s="1"/>
      <c r="UAA207" s="25"/>
      <c r="UAB207" s="5"/>
      <c r="UAC207" s="63"/>
      <c r="UAD207" s="2"/>
      <c r="UAE207" s="1"/>
      <c r="UAF207" s="25"/>
      <c r="UAG207" s="5"/>
      <c r="UAH207" s="63"/>
      <c r="UAI207" s="2"/>
      <c r="UAJ207" s="1"/>
      <c r="UAK207" s="25"/>
      <c r="UAL207" s="5"/>
      <c r="UAM207" s="63"/>
      <c r="UAN207" s="2"/>
      <c r="UAO207" s="1"/>
      <c r="UAP207" s="25"/>
      <c r="UAQ207" s="5"/>
      <c r="UAR207" s="63"/>
      <c r="UAS207" s="2"/>
      <c r="UAT207" s="1"/>
      <c r="UAU207" s="25"/>
      <c r="UAV207" s="5"/>
      <c r="UAW207" s="63"/>
      <c r="UAX207" s="2"/>
      <c r="UAY207" s="1"/>
      <c r="UAZ207" s="25"/>
      <c r="UBA207" s="5"/>
      <c r="UBB207" s="63"/>
      <c r="UBC207" s="2"/>
      <c r="UBD207" s="1"/>
      <c r="UBE207" s="25"/>
      <c r="UBF207" s="5"/>
      <c r="UBG207" s="63"/>
      <c r="UBH207" s="2"/>
      <c r="UBI207" s="1"/>
      <c r="UBJ207" s="25"/>
      <c r="UBK207" s="5"/>
      <c r="UBL207" s="63"/>
      <c r="UBM207" s="2"/>
      <c r="UBN207" s="1"/>
      <c r="UBO207" s="25"/>
      <c r="UBP207" s="5"/>
      <c r="UBQ207" s="63"/>
      <c r="UBR207" s="2"/>
      <c r="UBS207" s="1"/>
      <c r="UBT207" s="25"/>
      <c r="UBU207" s="5"/>
      <c r="UBV207" s="63"/>
      <c r="UBW207" s="2"/>
      <c r="UBX207" s="1"/>
      <c r="UBY207" s="25"/>
      <c r="UBZ207" s="5"/>
      <c r="UCA207" s="63"/>
      <c r="UCB207" s="2"/>
      <c r="UCC207" s="1"/>
      <c r="UCD207" s="25"/>
      <c r="UCE207" s="5"/>
      <c r="UCF207" s="63"/>
      <c r="UCG207" s="2"/>
      <c r="UCH207" s="1"/>
      <c r="UCI207" s="25"/>
      <c r="UCJ207" s="5"/>
      <c r="UCK207" s="63"/>
      <c r="UCL207" s="2"/>
      <c r="UCM207" s="1"/>
      <c r="UCN207" s="25"/>
      <c r="UCO207" s="5"/>
      <c r="UCP207" s="63"/>
      <c r="UCQ207" s="2"/>
      <c r="UCR207" s="1"/>
      <c r="UCS207" s="25"/>
      <c r="UCT207" s="5"/>
      <c r="UCU207" s="63"/>
      <c r="UCV207" s="2"/>
      <c r="UCW207" s="1"/>
      <c r="UCX207" s="25"/>
      <c r="UCY207" s="5"/>
      <c r="UCZ207" s="63"/>
      <c r="UDA207" s="2"/>
      <c r="UDB207" s="1"/>
      <c r="UDC207" s="25"/>
      <c r="UDD207" s="5"/>
      <c r="UDE207" s="63"/>
      <c r="UDF207" s="2"/>
      <c r="UDG207" s="1"/>
      <c r="UDH207" s="25"/>
      <c r="UDI207" s="5"/>
      <c r="UDJ207" s="63"/>
      <c r="UDK207" s="2"/>
      <c r="UDL207" s="1"/>
      <c r="UDM207" s="25"/>
      <c r="UDN207" s="5"/>
      <c r="UDO207" s="63"/>
      <c r="UDP207" s="2"/>
      <c r="UDQ207" s="1"/>
      <c r="UDR207" s="25"/>
      <c r="UDS207" s="5"/>
      <c r="UDT207" s="63"/>
      <c r="UDU207" s="2"/>
      <c r="UDV207" s="1"/>
      <c r="UDW207" s="25"/>
      <c r="UDX207" s="5"/>
      <c r="UDY207" s="63"/>
      <c r="UDZ207" s="2"/>
      <c r="UEA207" s="1"/>
      <c r="UEB207" s="25"/>
      <c r="UEC207" s="5"/>
      <c r="UED207" s="63"/>
      <c r="UEE207" s="2"/>
      <c r="UEF207" s="1"/>
      <c r="UEG207" s="25"/>
      <c r="UEH207" s="5"/>
      <c r="UEI207" s="63"/>
      <c r="UEJ207" s="2"/>
      <c r="UEK207" s="1"/>
      <c r="UEL207" s="25"/>
      <c r="UEM207" s="5"/>
      <c r="UEN207" s="63"/>
      <c r="UEO207" s="2"/>
      <c r="UEP207" s="1"/>
      <c r="UEQ207" s="25"/>
      <c r="UER207" s="5"/>
      <c r="UES207" s="63"/>
      <c r="UET207" s="2"/>
      <c r="UEU207" s="1"/>
      <c r="UEV207" s="25"/>
      <c r="UEW207" s="5"/>
      <c r="UEX207" s="63"/>
      <c r="UEY207" s="2"/>
      <c r="UEZ207" s="1"/>
      <c r="UFA207" s="25"/>
      <c r="UFB207" s="5"/>
      <c r="UFC207" s="63"/>
      <c r="UFD207" s="2"/>
      <c r="UFE207" s="1"/>
      <c r="UFF207" s="25"/>
      <c r="UFG207" s="5"/>
      <c r="UFH207" s="63"/>
      <c r="UFI207" s="2"/>
      <c r="UFJ207" s="1"/>
      <c r="UFK207" s="25"/>
      <c r="UFL207" s="5"/>
      <c r="UFM207" s="63"/>
      <c r="UFN207" s="2"/>
      <c r="UFO207" s="1"/>
      <c r="UFP207" s="25"/>
      <c r="UFQ207" s="5"/>
      <c r="UFR207" s="63"/>
      <c r="UFS207" s="2"/>
      <c r="UFT207" s="1"/>
      <c r="UFU207" s="25"/>
      <c r="UFV207" s="5"/>
      <c r="UFW207" s="63"/>
      <c r="UFX207" s="2"/>
      <c r="UFY207" s="1"/>
      <c r="UFZ207" s="25"/>
      <c r="UGA207" s="5"/>
      <c r="UGB207" s="63"/>
      <c r="UGC207" s="2"/>
      <c r="UGD207" s="1"/>
      <c r="UGE207" s="25"/>
      <c r="UGF207" s="5"/>
      <c r="UGG207" s="63"/>
      <c r="UGH207" s="2"/>
      <c r="UGI207" s="1"/>
      <c r="UGJ207" s="25"/>
      <c r="UGK207" s="5"/>
      <c r="UGL207" s="63"/>
      <c r="UGM207" s="2"/>
      <c r="UGN207" s="1"/>
      <c r="UGO207" s="25"/>
      <c r="UGP207" s="5"/>
      <c r="UGQ207" s="63"/>
      <c r="UGR207" s="2"/>
      <c r="UGS207" s="1"/>
      <c r="UGT207" s="25"/>
      <c r="UGU207" s="5"/>
      <c r="UGV207" s="63"/>
      <c r="UGW207" s="2"/>
      <c r="UGX207" s="1"/>
      <c r="UGY207" s="25"/>
      <c r="UGZ207" s="5"/>
      <c r="UHA207" s="63"/>
      <c r="UHB207" s="2"/>
      <c r="UHC207" s="1"/>
      <c r="UHD207" s="25"/>
      <c r="UHE207" s="5"/>
      <c r="UHF207" s="63"/>
      <c r="UHG207" s="2"/>
      <c r="UHH207" s="1"/>
      <c r="UHI207" s="25"/>
      <c r="UHJ207" s="5"/>
      <c r="UHK207" s="63"/>
      <c r="UHL207" s="2"/>
      <c r="UHM207" s="1"/>
      <c r="UHN207" s="25"/>
      <c r="UHO207" s="5"/>
      <c r="UHP207" s="63"/>
      <c r="UHQ207" s="2"/>
      <c r="UHR207" s="1"/>
      <c r="UHS207" s="25"/>
      <c r="UHT207" s="5"/>
      <c r="UHU207" s="63"/>
      <c r="UHV207" s="2"/>
      <c r="UHW207" s="1"/>
      <c r="UHX207" s="25"/>
      <c r="UHY207" s="5"/>
      <c r="UHZ207" s="63"/>
      <c r="UIA207" s="2"/>
      <c r="UIB207" s="1"/>
      <c r="UIC207" s="25"/>
      <c r="UID207" s="5"/>
      <c r="UIE207" s="63"/>
      <c r="UIF207" s="2"/>
      <c r="UIG207" s="1"/>
      <c r="UIH207" s="25"/>
      <c r="UII207" s="5"/>
      <c r="UIJ207" s="63"/>
      <c r="UIK207" s="2"/>
      <c r="UIL207" s="1"/>
      <c r="UIM207" s="25"/>
      <c r="UIN207" s="5"/>
      <c r="UIO207" s="63"/>
      <c r="UIP207" s="2"/>
      <c r="UIQ207" s="1"/>
      <c r="UIR207" s="25"/>
      <c r="UIS207" s="5"/>
      <c r="UIT207" s="63"/>
      <c r="UIU207" s="2"/>
      <c r="UIV207" s="1"/>
      <c r="UIW207" s="25"/>
      <c r="UIX207" s="5"/>
      <c r="UIY207" s="63"/>
      <c r="UIZ207" s="2"/>
      <c r="UJA207" s="1"/>
      <c r="UJB207" s="25"/>
      <c r="UJC207" s="5"/>
      <c r="UJD207" s="63"/>
      <c r="UJE207" s="2"/>
      <c r="UJF207" s="1"/>
      <c r="UJG207" s="25"/>
      <c r="UJH207" s="5"/>
      <c r="UJI207" s="63"/>
      <c r="UJJ207" s="2"/>
      <c r="UJK207" s="1"/>
      <c r="UJL207" s="25"/>
      <c r="UJM207" s="5"/>
      <c r="UJN207" s="63"/>
      <c r="UJO207" s="2"/>
      <c r="UJP207" s="1"/>
      <c r="UJQ207" s="25"/>
      <c r="UJR207" s="5"/>
      <c r="UJS207" s="63"/>
      <c r="UJT207" s="2"/>
      <c r="UJU207" s="1"/>
      <c r="UJV207" s="25"/>
      <c r="UJW207" s="5"/>
      <c r="UJX207" s="63"/>
      <c r="UJY207" s="2"/>
      <c r="UJZ207" s="1"/>
      <c r="UKA207" s="25"/>
      <c r="UKB207" s="5"/>
      <c r="UKC207" s="63"/>
      <c r="UKD207" s="2"/>
      <c r="UKE207" s="1"/>
      <c r="UKF207" s="25"/>
      <c r="UKG207" s="5"/>
      <c r="UKH207" s="63"/>
      <c r="UKI207" s="2"/>
      <c r="UKJ207" s="1"/>
      <c r="UKK207" s="25"/>
      <c r="UKL207" s="5"/>
      <c r="UKM207" s="63"/>
      <c r="UKN207" s="2"/>
      <c r="UKO207" s="1"/>
      <c r="UKP207" s="25"/>
      <c r="UKQ207" s="5"/>
      <c r="UKR207" s="63"/>
      <c r="UKS207" s="2"/>
      <c r="UKT207" s="1"/>
      <c r="UKU207" s="25"/>
      <c r="UKV207" s="5"/>
      <c r="UKW207" s="63"/>
      <c r="UKX207" s="2"/>
      <c r="UKY207" s="1"/>
      <c r="UKZ207" s="25"/>
      <c r="ULA207" s="5"/>
      <c r="ULB207" s="63"/>
      <c r="ULC207" s="2"/>
      <c r="ULD207" s="1"/>
      <c r="ULE207" s="25"/>
      <c r="ULF207" s="5"/>
      <c r="ULG207" s="63"/>
      <c r="ULH207" s="2"/>
      <c r="ULI207" s="1"/>
      <c r="ULJ207" s="25"/>
      <c r="ULK207" s="5"/>
      <c r="ULL207" s="63"/>
      <c r="ULM207" s="2"/>
      <c r="ULN207" s="1"/>
      <c r="ULO207" s="25"/>
      <c r="ULP207" s="5"/>
      <c r="ULQ207" s="63"/>
      <c r="ULR207" s="2"/>
      <c r="ULS207" s="1"/>
      <c r="ULT207" s="25"/>
      <c r="ULU207" s="5"/>
      <c r="ULV207" s="63"/>
      <c r="ULW207" s="2"/>
      <c r="ULX207" s="1"/>
      <c r="ULY207" s="25"/>
      <c r="ULZ207" s="5"/>
      <c r="UMA207" s="63"/>
      <c r="UMB207" s="2"/>
      <c r="UMC207" s="1"/>
      <c r="UMD207" s="25"/>
      <c r="UME207" s="5"/>
      <c r="UMF207" s="63"/>
      <c r="UMG207" s="2"/>
      <c r="UMH207" s="1"/>
      <c r="UMI207" s="25"/>
      <c r="UMJ207" s="5"/>
      <c r="UMK207" s="63"/>
      <c r="UML207" s="2"/>
      <c r="UMM207" s="1"/>
      <c r="UMN207" s="25"/>
      <c r="UMO207" s="5"/>
      <c r="UMP207" s="63"/>
      <c r="UMQ207" s="2"/>
      <c r="UMR207" s="1"/>
      <c r="UMS207" s="25"/>
      <c r="UMT207" s="5"/>
      <c r="UMU207" s="63"/>
      <c r="UMV207" s="2"/>
      <c r="UMW207" s="1"/>
      <c r="UMX207" s="25"/>
      <c r="UMY207" s="5"/>
      <c r="UMZ207" s="63"/>
      <c r="UNA207" s="2"/>
      <c r="UNB207" s="1"/>
      <c r="UNC207" s="25"/>
      <c r="UND207" s="5"/>
      <c r="UNE207" s="63"/>
      <c r="UNF207" s="2"/>
      <c r="UNG207" s="1"/>
      <c r="UNH207" s="25"/>
      <c r="UNI207" s="5"/>
      <c r="UNJ207" s="63"/>
      <c r="UNK207" s="2"/>
      <c r="UNL207" s="1"/>
      <c r="UNM207" s="25"/>
      <c r="UNN207" s="5"/>
      <c r="UNO207" s="63"/>
      <c r="UNP207" s="2"/>
      <c r="UNQ207" s="1"/>
      <c r="UNR207" s="25"/>
      <c r="UNS207" s="5"/>
      <c r="UNT207" s="63"/>
      <c r="UNU207" s="2"/>
      <c r="UNV207" s="1"/>
      <c r="UNW207" s="25"/>
      <c r="UNX207" s="5"/>
      <c r="UNY207" s="63"/>
      <c r="UNZ207" s="2"/>
      <c r="UOA207" s="1"/>
      <c r="UOB207" s="25"/>
      <c r="UOC207" s="5"/>
      <c r="UOD207" s="63"/>
      <c r="UOE207" s="2"/>
      <c r="UOF207" s="1"/>
      <c r="UOG207" s="25"/>
      <c r="UOH207" s="5"/>
      <c r="UOI207" s="63"/>
      <c r="UOJ207" s="2"/>
      <c r="UOK207" s="1"/>
      <c r="UOL207" s="25"/>
      <c r="UOM207" s="5"/>
      <c r="UON207" s="63"/>
      <c r="UOO207" s="2"/>
      <c r="UOP207" s="1"/>
      <c r="UOQ207" s="25"/>
      <c r="UOR207" s="5"/>
      <c r="UOS207" s="63"/>
      <c r="UOT207" s="2"/>
      <c r="UOU207" s="1"/>
      <c r="UOV207" s="25"/>
      <c r="UOW207" s="5"/>
      <c r="UOX207" s="63"/>
      <c r="UOY207" s="2"/>
      <c r="UOZ207" s="1"/>
      <c r="UPA207" s="25"/>
      <c r="UPB207" s="5"/>
      <c r="UPC207" s="63"/>
      <c r="UPD207" s="2"/>
      <c r="UPE207" s="1"/>
      <c r="UPF207" s="25"/>
      <c r="UPG207" s="5"/>
      <c r="UPH207" s="63"/>
      <c r="UPI207" s="2"/>
      <c r="UPJ207" s="1"/>
      <c r="UPK207" s="25"/>
      <c r="UPL207" s="5"/>
      <c r="UPM207" s="63"/>
      <c r="UPN207" s="2"/>
      <c r="UPO207" s="1"/>
      <c r="UPP207" s="25"/>
      <c r="UPQ207" s="5"/>
      <c r="UPR207" s="63"/>
      <c r="UPS207" s="2"/>
      <c r="UPT207" s="1"/>
      <c r="UPU207" s="25"/>
      <c r="UPV207" s="5"/>
      <c r="UPW207" s="63"/>
      <c r="UPX207" s="2"/>
      <c r="UPY207" s="1"/>
      <c r="UPZ207" s="25"/>
      <c r="UQA207" s="5"/>
      <c r="UQB207" s="63"/>
      <c r="UQC207" s="2"/>
      <c r="UQD207" s="1"/>
      <c r="UQE207" s="25"/>
      <c r="UQF207" s="5"/>
      <c r="UQG207" s="63"/>
      <c r="UQH207" s="2"/>
      <c r="UQI207" s="1"/>
      <c r="UQJ207" s="25"/>
      <c r="UQK207" s="5"/>
      <c r="UQL207" s="63"/>
      <c r="UQM207" s="2"/>
      <c r="UQN207" s="1"/>
      <c r="UQO207" s="25"/>
      <c r="UQP207" s="5"/>
      <c r="UQQ207" s="63"/>
      <c r="UQR207" s="2"/>
      <c r="UQS207" s="1"/>
      <c r="UQT207" s="25"/>
      <c r="UQU207" s="5"/>
      <c r="UQV207" s="63"/>
      <c r="UQW207" s="2"/>
      <c r="UQX207" s="1"/>
      <c r="UQY207" s="25"/>
      <c r="UQZ207" s="5"/>
      <c r="URA207" s="63"/>
      <c r="URB207" s="2"/>
      <c r="URC207" s="1"/>
      <c r="URD207" s="25"/>
      <c r="URE207" s="5"/>
      <c r="URF207" s="63"/>
      <c r="URG207" s="2"/>
      <c r="URH207" s="1"/>
      <c r="URI207" s="25"/>
      <c r="URJ207" s="5"/>
      <c r="URK207" s="63"/>
      <c r="URL207" s="2"/>
      <c r="URM207" s="1"/>
      <c r="URN207" s="25"/>
      <c r="URO207" s="5"/>
      <c r="URP207" s="63"/>
      <c r="URQ207" s="2"/>
      <c r="URR207" s="1"/>
      <c r="URS207" s="25"/>
      <c r="URT207" s="5"/>
      <c r="URU207" s="63"/>
      <c r="URV207" s="2"/>
      <c r="URW207" s="1"/>
      <c r="URX207" s="25"/>
      <c r="URY207" s="5"/>
      <c r="URZ207" s="63"/>
      <c r="USA207" s="2"/>
      <c r="USB207" s="1"/>
      <c r="USC207" s="25"/>
      <c r="USD207" s="5"/>
      <c r="USE207" s="63"/>
      <c r="USF207" s="2"/>
      <c r="USG207" s="1"/>
      <c r="USH207" s="25"/>
      <c r="USI207" s="5"/>
      <c r="USJ207" s="63"/>
      <c r="USK207" s="2"/>
      <c r="USL207" s="1"/>
      <c r="USM207" s="25"/>
      <c r="USN207" s="5"/>
      <c r="USO207" s="63"/>
      <c r="USP207" s="2"/>
      <c r="USQ207" s="1"/>
      <c r="USR207" s="25"/>
      <c r="USS207" s="5"/>
      <c r="UST207" s="63"/>
      <c r="USU207" s="2"/>
      <c r="USV207" s="1"/>
      <c r="USW207" s="25"/>
      <c r="USX207" s="5"/>
      <c r="USY207" s="63"/>
      <c r="USZ207" s="2"/>
      <c r="UTA207" s="1"/>
      <c r="UTB207" s="25"/>
      <c r="UTC207" s="5"/>
      <c r="UTD207" s="63"/>
      <c r="UTE207" s="2"/>
      <c r="UTF207" s="1"/>
      <c r="UTG207" s="25"/>
      <c r="UTH207" s="5"/>
      <c r="UTI207" s="63"/>
      <c r="UTJ207" s="2"/>
      <c r="UTK207" s="1"/>
      <c r="UTL207" s="25"/>
      <c r="UTM207" s="5"/>
      <c r="UTN207" s="63"/>
      <c r="UTO207" s="2"/>
      <c r="UTP207" s="1"/>
      <c r="UTQ207" s="25"/>
      <c r="UTR207" s="5"/>
      <c r="UTS207" s="63"/>
      <c r="UTT207" s="2"/>
      <c r="UTU207" s="1"/>
      <c r="UTV207" s="25"/>
      <c r="UTW207" s="5"/>
      <c r="UTX207" s="63"/>
      <c r="UTY207" s="2"/>
      <c r="UTZ207" s="1"/>
      <c r="UUA207" s="25"/>
      <c r="UUB207" s="5"/>
      <c r="UUC207" s="63"/>
      <c r="UUD207" s="2"/>
      <c r="UUE207" s="1"/>
      <c r="UUF207" s="25"/>
      <c r="UUG207" s="5"/>
      <c r="UUH207" s="63"/>
      <c r="UUI207" s="2"/>
      <c r="UUJ207" s="1"/>
      <c r="UUK207" s="25"/>
      <c r="UUL207" s="5"/>
      <c r="UUM207" s="63"/>
      <c r="UUN207" s="2"/>
      <c r="UUO207" s="1"/>
      <c r="UUP207" s="25"/>
      <c r="UUQ207" s="5"/>
      <c r="UUR207" s="63"/>
      <c r="UUS207" s="2"/>
      <c r="UUT207" s="1"/>
      <c r="UUU207" s="25"/>
      <c r="UUV207" s="5"/>
      <c r="UUW207" s="63"/>
      <c r="UUX207" s="2"/>
      <c r="UUY207" s="1"/>
      <c r="UUZ207" s="25"/>
      <c r="UVA207" s="5"/>
      <c r="UVB207" s="63"/>
      <c r="UVC207" s="2"/>
      <c r="UVD207" s="1"/>
      <c r="UVE207" s="25"/>
      <c r="UVF207" s="5"/>
      <c r="UVG207" s="63"/>
      <c r="UVH207" s="2"/>
      <c r="UVI207" s="1"/>
      <c r="UVJ207" s="25"/>
      <c r="UVK207" s="5"/>
      <c r="UVL207" s="63"/>
      <c r="UVM207" s="2"/>
      <c r="UVN207" s="1"/>
      <c r="UVO207" s="25"/>
      <c r="UVP207" s="5"/>
      <c r="UVQ207" s="63"/>
      <c r="UVR207" s="2"/>
      <c r="UVS207" s="1"/>
      <c r="UVT207" s="25"/>
      <c r="UVU207" s="5"/>
      <c r="UVV207" s="63"/>
      <c r="UVW207" s="2"/>
      <c r="UVX207" s="1"/>
      <c r="UVY207" s="25"/>
      <c r="UVZ207" s="5"/>
      <c r="UWA207" s="63"/>
      <c r="UWB207" s="2"/>
      <c r="UWC207" s="1"/>
      <c r="UWD207" s="25"/>
      <c r="UWE207" s="5"/>
      <c r="UWF207" s="63"/>
      <c r="UWG207" s="2"/>
      <c r="UWH207" s="1"/>
      <c r="UWI207" s="25"/>
      <c r="UWJ207" s="5"/>
      <c r="UWK207" s="63"/>
      <c r="UWL207" s="2"/>
      <c r="UWM207" s="1"/>
      <c r="UWN207" s="25"/>
      <c r="UWO207" s="5"/>
      <c r="UWP207" s="63"/>
      <c r="UWQ207" s="2"/>
      <c r="UWR207" s="1"/>
      <c r="UWS207" s="25"/>
      <c r="UWT207" s="5"/>
      <c r="UWU207" s="63"/>
      <c r="UWV207" s="2"/>
      <c r="UWW207" s="1"/>
      <c r="UWX207" s="25"/>
      <c r="UWY207" s="5"/>
      <c r="UWZ207" s="63"/>
      <c r="UXA207" s="2"/>
      <c r="UXB207" s="1"/>
      <c r="UXC207" s="25"/>
      <c r="UXD207" s="5"/>
      <c r="UXE207" s="63"/>
      <c r="UXF207" s="2"/>
      <c r="UXG207" s="1"/>
      <c r="UXH207" s="25"/>
      <c r="UXI207" s="5"/>
      <c r="UXJ207" s="63"/>
      <c r="UXK207" s="2"/>
      <c r="UXL207" s="1"/>
      <c r="UXM207" s="25"/>
      <c r="UXN207" s="5"/>
      <c r="UXO207" s="63"/>
      <c r="UXP207" s="2"/>
      <c r="UXQ207" s="1"/>
      <c r="UXR207" s="25"/>
      <c r="UXS207" s="5"/>
      <c r="UXT207" s="63"/>
      <c r="UXU207" s="2"/>
      <c r="UXV207" s="1"/>
      <c r="UXW207" s="25"/>
      <c r="UXX207" s="5"/>
      <c r="UXY207" s="63"/>
      <c r="UXZ207" s="2"/>
      <c r="UYA207" s="1"/>
      <c r="UYB207" s="25"/>
      <c r="UYC207" s="5"/>
      <c r="UYD207" s="63"/>
      <c r="UYE207" s="2"/>
      <c r="UYF207" s="1"/>
      <c r="UYG207" s="25"/>
      <c r="UYH207" s="5"/>
      <c r="UYI207" s="63"/>
      <c r="UYJ207" s="2"/>
      <c r="UYK207" s="1"/>
      <c r="UYL207" s="25"/>
      <c r="UYM207" s="5"/>
      <c r="UYN207" s="63"/>
      <c r="UYO207" s="2"/>
      <c r="UYP207" s="1"/>
      <c r="UYQ207" s="25"/>
      <c r="UYR207" s="5"/>
      <c r="UYS207" s="63"/>
      <c r="UYT207" s="2"/>
      <c r="UYU207" s="1"/>
      <c r="UYV207" s="25"/>
      <c r="UYW207" s="5"/>
      <c r="UYX207" s="63"/>
      <c r="UYY207" s="2"/>
      <c r="UYZ207" s="1"/>
      <c r="UZA207" s="25"/>
      <c r="UZB207" s="5"/>
      <c r="UZC207" s="63"/>
      <c r="UZD207" s="2"/>
      <c r="UZE207" s="1"/>
      <c r="UZF207" s="25"/>
      <c r="UZG207" s="5"/>
      <c r="UZH207" s="63"/>
      <c r="UZI207" s="2"/>
      <c r="UZJ207" s="1"/>
      <c r="UZK207" s="25"/>
      <c r="UZL207" s="5"/>
      <c r="UZM207" s="63"/>
      <c r="UZN207" s="2"/>
      <c r="UZO207" s="1"/>
      <c r="UZP207" s="25"/>
      <c r="UZQ207" s="5"/>
      <c r="UZR207" s="63"/>
      <c r="UZS207" s="2"/>
      <c r="UZT207" s="1"/>
      <c r="UZU207" s="25"/>
      <c r="UZV207" s="5"/>
      <c r="UZW207" s="63"/>
      <c r="UZX207" s="2"/>
      <c r="UZY207" s="1"/>
      <c r="UZZ207" s="25"/>
      <c r="VAA207" s="5"/>
      <c r="VAB207" s="63"/>
      <c r="VAC207" s="2"/>
      <c r="VAD207" s="1"/>
      <c r="VAE207" s="25"/>
      <c r="VAF207" s="5"/>
      <c r="VAG207" s="63"/>
      <c r="VAH207" s="2"/>
      <c r="VAI207" s="1"/>
      <c r="VAJ207" s="25"/>
      <c r="VAK207" s="5"/>
      <c r="VAL207" s="63"/>
      <c r="VAM207" s="2"/>
      <c r="VAN207" s="1"/>
      <c r="VAO207" s="25"/>
      <c r="VAP207" s="5"/>
      <c r="VAQ207" s="63"/>
      <c r="VAR207" s="2"/>
      <c r="VAS207" s="1"/>
      <c r="VAT207" s="25"/>
      <c r="VAU207" s="5"/>
      <c r="VAV207" s="63"/>
      <c r="VAW207" s="2"/>
      <c r="VAX207" s="1"/>
      <c r="VAY207" s="25"/>
      <c r="VAZ207" s="5"/>
      <c r="VBA207" s="63"/>
      <c r="VBB207" s="2"/>
      <c r="VBC207" s="1"/>
      <c r="VBD207" s="25"/>
      <c r="VBE207" s="5"/>
      <c r="VBF207" s="63"/>
      <c r="VBG207" s="2"/>
      <c r="VBH207" s="1"/>
      <c r="VBI207" s="25"/>
      <c r="VBJ207" s="5"/>
      <c r="VBK207" s="63"/>
      <c r="VBL207" s="2"/>
      <c r="VBM207" s="1"/>
      <c r="VBN207" s="25"/>
      <c r="VBO207" s="5"/>
      <c r="VBP207" s="63"/>
      <c r="VBQ207" s="2"/>
      <c r="VBR207" s="1"/>
      <c r="VBS207" s="25"/>
      <c r="VBT207" s="5"/>
      <c r="VBU207" s="63"/>
      <c r="VBV207" s="2"/>
      <c r="VBW207" s="1"/>
      <c r="VBX207" s="25"/>
      <c r="VBY207" s="5"/>
      <c r="VBZ207" s="63"/>
      <c r="VCA207" s="2"/>
      <c r="VCB207" s="1"/>
      <c r="VCC207" s="25"/>
      <c r="VCD207" s="5"/>
      <c r="VCE207" s="63"/>
      <c r="VCF207" s="2"/>
      <c r="VCG207" s="1"/>
      <c r="VCH207" s="25"/>
      <c r="VCI207" s="5"/>
      <c r="VCJ207" s="63"/>
      <c r="VCK207" s="2"/>
      <c r="VCL207" s="1"/>
      <c r="VCM207" s="25"/>
      <c r="VCN207" s="5"/>
      <c r="VCO207" s="63"/>
      <c r="VCP207" s="2"/>
      <c r="VCQ207" s="1"/>
      <c r="VCR207" s="25"/>
      <c r="VCS207" s="5"/>
      <c r="VCT207" s="63"/>
      <c r="VCU207" s="2"/>
      <c r="VCV207" s="1"/>
      <c r="VCW207" s="25"/>
      <c r="VCX207" s="5"/>
      <c r="VCY207" s="63"/>
      <c r="VCZ207" s="2"/>
      <c r="VDA207" s="1"/>
      <c r="VDB207" s="25"/>
      <c r="VDC207" s="5"/>
      <c r="VDD207" s="63"/>
      <c r="VDE207" s="2"/>
      <c r="VDF207" s="1"/>
      <c r="VDG207" s="25"/>
      <c r="VDH207" s="5"/>
      <c r="VDI207" s="63"/>
      <c r="VDJ207" s="2"/>
      <c r="VDK207" s="1"/>
      <c r="VDL207" s="25"/>
      <c r="VDM207" s="5"/>
      <c r="VDN207" s="63"/>
      <c r="VDO207" s="2"/>
      <c r="VDP207" s="1"/>
      <c r="VDQ207" s="25"/>
      <c r="VDR207" s="5"/>
      <c r="VDS207" s="63"/>
      <c r="VDT207" s="2"/>
      <c r="VDU207" s="1"/>
      <c r="VDV207" s="25"/>
      <c r="VDW207" s="5"/>
      <c r="VDX207" s="63"/>
      <c r="VDY207" s="2"/>
      <c r="VDZ207" s="1"/>
      <c r="VEA207" s="25"/>
      <c r="VEB207" s="5"/>
      <c r="VEC207" s="63"/>
      <c r="VED207" s="2"/>
      <c r="VEE207" s="1"/>
      <c r="VEF207" s="25"/>
      <c r="VEG207" s="5"/>
      <c r="VEH207" s="63"/>
      <c r="VEI207" s="2"/>
      <c r="VEJ207" s="1"/>
      <c r="VEK207" s="25"/>
      <c r="VEL207" s="5"/>
      <c r="VEM207" s="63"/>
      <c r="VEN207" s="2"/>
      <c r="VEO207" s="1"/>
      <c r="VEP207" s="25"/>
      <c r="VEQ207" s="5"/>
      <c r="VER207" s="63"/>
      <c r="VES207" s="2"/>
      <c r="VET207" s="1"/>
      <c r="VEU207" s="25"/>
      <c r="VEV207" s="5"/>
      <c r="VEW207" s="63"/>
      <c r="VEX207" s="2"/>
      <c r="VEY207" s="1"/>
      <c r="VEZ207" s="25"/>
      <c r="VFA207" s="5"/>
      <c r="VFB207" s="63"/>
      <c r="VFC207" s="2"/>
      <c r="VFD207" s="1"/>
      <c r="VFE207" s="25"/>
      <c r="VFF207" s="5"/>
      <c r="VFG207" s="63"/>
      <c r="VFH207" s="2"/>
      <c r="VFI207" s="1"/>
      <c r="VFJ207" s="25"/>
      <c r="VFK207" s="5"/>
      <c r="VFL207" s="63"/>
      <c r="VFM207" s="2"/>
      <c r="VFN207" s="1"/>
      <c r="VFO207" s="25"/>
      <c r="VFP207" s="5"/>
      <c r="VFQ207" s="63"/>
      <c r="VFR207" s="2"/>
      <c r="VFS207" s="1"/>
      <c r="VFT207" s="25"/>
      <c r="VFU207" s="5"/>
      <c r="VFV207" s="63"/>
      <c r="VFW207" s="2"/>
      <c r="VFX207" s="1"/>
      <c r="VFY207" s="25"/>
      <c r="VFZ207" s="5"/>
      <c r="VGA207" s="63"/>
      <c r="VGB207" s="2"/>
      <c r="VGC207" s="1"/>
      <c r="VGD207" s="25"/>
      <c r="VGE207" s="5"/>
      <c r="VGF207" s="63"/>
      <c r="VGG207" s="2"/>
      <c r="VGH207" s="1"/>
      <c r="VGI207" s="25"/>
      <c r="VGJ207" s="5"/>
      <c r="VGK207" s="63"/>
      <c r="VGL207" s="2"/>
      <c r="VGM207" s="1"/>
      <c r="VGN207" s="25"/>
      <c r="VGO207" s="5"/>
      <c r="VGP207" s="63"/>
      <c r="VGQ207" s="2"/>
      <c r="VGR207" s="1"/>
      <c r="VGS207" s="25"/>
      <c r="VGT207" s="5"/>
      <c r="VGU207" s="63"/>
      <c r="VGV207" s="2"/>
      <c r="VGW207" s="1"/>
      <c r="VGX207" s="25"/>
      <c r="VGY207" s="5"/>
      <c r="VGZ207" s="63"/>
      <c r="VHA207" s="2"/>
      <c r="VHB207" s="1"/>
      <c r="VHC207" s="25"/>
      <c r="VHD207" s="5"/>
      <c r="VHE207" s="63"/>
      <c r="VHF207" s="2"/>
      <c r="VHG207" s="1"/>
      <c r="VHH207" s="25"/>
      <c r="VHI207" s="5"/>
      <c r="VHJ207" s="63"/>
      <c r="VHK207" s="2"/>
      <c r="VHL207" s="1"/>
      <c r="VHM207" s="25"/>
      <c r="VHN207" s="5"/>
      <c r="VHO207" s="63"/>
      <c r="VHP207" s="2"/>
      <c r="VHQ207" s="1"/>
      <c r="VHR207" s="25"/>
      <c r="VHS207" s="5"/>
      <c r="VHT207" s="63"/>
      <c r="VHU207" s="2"/>
      <c r="VHV207" s="1"/>
      <c r="VHW207" s="25"/>
      <c r="VHX207" s="5"/>
      <c r="VHY207" s="63"/>
      <c r="VHZ207" s="2"/>
      <c r="VIA207" s="1"/>
      <c r="VIB207" s="25"/>
      <c r="VIC207" s="5"/>
      <c r="VID207" s="63"/>
      <c r="VIE207" s="2"/>
      <c r="VIF207" s="1"/>
      <c r="VIG207" s="25"/>
      <c r="VIH207" s="5"/>
      <c r="VII207" s="63"/>
      <c r="VIJ207" s="2"/>
      <c r="VIK207" s="1"/>
      <c r="VIL207" s="25"/>
      <c r="VIM207" s="5"/>
      <c r="VIN207" s="63"/>
      <c r="VIO207" s="2"/>
      <c r="VIP207" s="1"/>
      <c r="VIQ207" s="25"/>
      <c r="VIR207" s="5"/>
      <c r="VIS207" s="63"/>
      <c r="VIT207" s="2"/>
      <c r="VIU207" s="1"/>
      <c r="VIV207" s="25"/>
      <c r="VIW207" s="5"/>
      <c r="VIX207" s="63"/>
      <c r="VIY207" s="2"/>
      <c r="VIZ207" s="1"/>
      <c r="VJA207" s="25"/>
      <c r="VJB207" s="5"/>
      <c r="VJC207" s="63"/>
      <c r="VJD207" s="2"/>
      <c r="VJE207" s="1"/>
      <c r="VJF207" s="25"/>
      <c r="VJG207" s="5"/>
      <c r="VJH207" s="63"/>
      <c r="VJI207" s="2"/>
      <c r="VJJ207" s="1"/>
      <c r="VJK207" s="25"/>
      <c r="VJL207" s="5"/>
      <c r="VJM207" s="63"/>
      <c r="VJN207" s="2"/>
      <c r="VJO207" s="1"/>
      <c r="VJP207" s="25"/>
      <c r="VJQ207" s="5"/>
      <c r="VJR207" s="63"/>
      <c r="VJS207" s="2"/>
      <c r="VJT207" s="1"/>
      <c r="VJU207" s="25"/>
      <c r="VJV207" s="5"/>
      <c r="VJW207" s="63"/>
      <c r="VJX207" s="2"/>
      <c r="VJY207" s="1"/>
      <c r="VJZ207" s="25"/>
      <c r="VKA207" s="5"/>
      <c r="VKB207" s="63"/>
      <c r="VKC207" s="2"/>
      <c r="VKD207" s="1"/>
      <c r="VKE207" s="25"/>
      <c r="VKF207" s="5"/>
      <c r="VKG207" s="63"/>
      <c r="VKH207" s="2"/>
      <c r="VKI207" s="1"/>
      <c r="VKJ207" s="25"/>
      <c r="VKK207" s="5"/>
      <c r="VKL207" s="63"/>
      <c r="VKM207" s="2"/>
      <c r="VKN207" s="1"/>
      <c r="VKO207" s="25"/>
      <c r="VKP207" s="5"/>
      <c r="VKQ207" s="63"/>
      <c r="VKR207" s="2"/>
      <c r="VKS207" s="1"/>
      <c r="VKT207" s="25"/>
      <c r="VKU207" s="5"/>
      <c r="VKV207" s="63"/>
      <c r="VKW207" s="2"/>
      <c r="VKX207" s="1"/>
      <c r="VKY207" s="25"/>
      <c r="VKZ207" s="5"/>
      <c r="VLA207" s="63"/>
      <c r="VLB207" s="2"/>
      <c r="VLC207" s="1"/>
      <c r="VLD207" s="25"/>
      <c r="VLE207" s="5"/>
      <c r="VLF207" s="63"/>
      <c r="VLG207" s="2"/>
      <c r="VLH207" s="1"/>
      <c r="VLI207" s="25"/>
      <c r="VLJ207" s="5"/>
      <c r="VLK207" s="63"/>
      <c r="VLL207" s="2"/>
      <c r="VLM207" s="1"/>
      <c r="VLN207" s="25"/>
      <c r="VLO207" s="5"/>
      <c r="VLP207" s="63"/>
      <c r="VLQ207" s="2"/>
      <c r="VLR207" s="1"/>
      <c r="VLS207" s="25"/>
      <c r="VLT207" s="5"/>
      <c r="VLU207" s="63"/>
      <c r="VLV207" s="2"/>
      <c r="VLW207" s="1"/>
      <c r="VLX207" s="25"/>
      <c r="VLY207" s="5"/>
      <c r="VLZ207" s="63"/>
      <c r="VMA207" s="2"/>
      <c r="VMB207" s="1"/>
      <c r="VMC207" s="25"/>
      <c r="VMD207" s="5"/>
      <c r="VME207" s="63"/>
      <c r="VMF207" s="2"/>
      <c r="VMG207" s="1"/>
      <c r="VMH207" s="25"/>
      <c r="VMI207" s="5"/>
      <c r="VMJ207" s="63"/>
      <c r="VMK207" s="2"/>
      <c r="VML207" s="1"/>
      <c r="VMM207" s="25"/>
      <c r="VMN207" s="5"/>
      <c r="VMO207" s="63"/>
      <c r="VMP207" s="2"/>
      <c r="VMQ207" s="1"/>
      <c r="VMR207" s="25"/>
      <c r="VMS207" s="5"/>
      <c r="VMT207" s="63"/>
      <c r="VMU207" s="2"/>
      <c r="VMV207" s="1"/>
      <c r="VMW207" s="25"/>
      <c r="VMX207" s="5"/>
      <c r="VMY207" s="63"/>
      <c r="VMZ207" s="2"/>
      <c r="VNA207" s="1"/>
      <c r="VNB207" s="25"/>
      <c r="VNC207" s="5"/>
      <c r="VND207" s="63"/>
      <c r="VNE207" s="2"/>
      <c r="VNF207" s="1"/>
      <c r="VNG207" s="25"/>
      <c r="VNH207" s="5"/>
      <c r="VNI207" s="63"/>
      <c r="VNJ207" s="2"/>
      <c r="VNK207" s="1"/>
      <c r="VNL207" s="25"/>
      <c r="VNM207" s="5"/>
      <c r="VNN207" s="63"/>
      <c r="VNO207" s="2"/>
      <c r="VNP207" s="1"/>
      <c r="VNQ207" s="25"/>
      <c r="VNR207" s="5"/>
      <c r="VNS207" s="63"/>
      <c r="VNT207" s="2"/>
      <c r="VNU207" s="1"/>
      <c r="VNV207" s="25"/>
      <c r="VNW207" s="5"/>
      <c r="VNX207" s="63"/>
      <c r="VNY207" s="2"/>
      <c r="VNZ207" s="1"/>
      <c r="VOA207" s="25"/>
      <c r="VOB207" s="5"/>
      <c r="VOC207" s="63"/>
      <c r="VOD207" s="2"/>
      <c r="VOE207" s="1"/>
      <c r="VOF207" s="25"/>
      <c r="VOG207" s="5"/>
      <c r="VOH207" s="63"/>
      <c r="VOI207" s="2"/>
      <c r="VOJ207" s="1"/>
      <c r="VOK207" s="25"/>
      <c r="VOL207" s="5"/>
      <c r="VOM207" s="63"/>
      <c r="VON207" s="2"/>
      <c r="VOO207" s="1"/>
      <c r="VOP207" s="25"/>
      <c r="VOQ207" s="5"/>
      <c r="VOR207" s="63"/>
      <c r="VOS207" s="2"/>
      <c r="VOT207" s="1"/>
      <c r="VOU207" s="25"/>
      <c r="VOV207" s="5"/>
      <c r="VOW207" s="63"/>
      <c r="VOX207" s="2"/>
      <c r="VOY207" s="1"/>
      <c r="VOZ207" s="25"/>
      <c r="VPA207" s="5"/>
      <c r="VPB207" s="63"/>
      <c r="VPC207" s="2"/>
      <c r="VPD207" s="1"/>
      <c r="VPE207" s="25"/>
      <c r="VPF207" s="5"/>
      <c r="VPG207" s="63"/>
      <c r="VPH207" s="2"/>
      <c r="VPI207" s="1"/>
      <c r="VPJ207" s="25"/>
      <c r="VPK207" s="5"/>
      <c r="VPL207" s="63"/>
      <c r="VPM207" s="2"/>
      <c r="VPN207" s="1"/>
      <c r="VPO207" s="25"/>
      <c r="VPP207" s="5"/>
      <c r="VPQ207" s="63"/>
      <c r="VPR207" s="2"/>
      <c r="VPS207" s="1"/>
      <c r="VPT207" s="25"/>
      <c r="VPU207" s="5"/>
      <c r="VPV207" s="63"/>
      <c r="VPW207" s="2"/>
      <c r="VPX207" s="1"/>
      <c r="VPY207" s="25"/>
      <c r="VPZ207" s="5"/>
      <c r="VQA207" s="63"/>
      <c r="VQB207" s="2"/>
      <c r="VQC207" s="1"/>
      <c r="VQD207" s="25"/>
      <c r="VQE207" s="5"/>
      <c r="VQF207" s="63"/>
      <c r="VQG207" s="2"/>
      <c r="VQH207" s="1"/>
      <c r="VQI207" s="25"/>
      <c r="VQJ207" s="5"/>
      <c r="VQK207" s="63"/>
      <c r="VQL207" s="2"/>
      <c r="VQM207" s="1"/>
      <c r="VQN207" s="25"/>
      <c r="VQO207" s="5"/>
      <c r="VQP207" s="63"/>
      <c r="VQQ207" s="2"/>
      <c r="VQR207" s="1"/>
      <c r="VQS207" s="25"/>
      <c r="VQT207" s="5"/>
      <c r="VQU207" s="63"/>
      <c r="VQV207" s="2"/>
      <c r="VQW207" s="1"/>
      <c r="VQX207" s="25"/>
      <c r="VQY207" s="5"/>
      <c r="VQZ207" s="63"/>
      <c r="VRA207" s="2"/>
      <c r="VRB207" s="1"/>
      <c r="VRC207" s="25"/>
      <c r="VRD207" s="5"/>
      <c r="VRE207" s="63"/>
      <c r="VRF207" s="2"/>
      <c r="VRG207" s="1"/>
      <c r="VRH207" s="25"/>
      <c r="VRI207" s="5"/>
      <c r="VRJ207" s="63"/>
      <c r="VRK207" s="2"/>
      <c r="VRL207" s="1"/>
      <c r="VRM207" s="25"/>
      <c r="VRN207" s="5"/>
      <c r="VRO207" s="63"/>
      <c r="VRP207" s="2"/>
      <c r="VRQ207" s="1"/>
      <c r="VRR207" s="25"/>
      <c r="VRS207" s="5"/>
      <c r="VRT207" s="63"/>
      <c r="VRU207" s="2"/>
      <c r="VRV207" s="1"/>
      <c r="VRW207" s="25"/>
      <c r="VRX207" s="5"/>
      <c r="VRY207" s="63"/>
      <c r="VRZ207" s="2"/>
      <c r="VSA207" s="1"/>
      <c r="VSB207" s="25"/>
      <c r="VSC207" s="5"/>
      <c r="VSD207" s="63"/>
      <c r="VSE207" s="2"/>
      <c r="VSF207" s="1"/>
      <c r="VSG207" s="25"/>
      <c r="VSH207" s="5"/>
      <c r="VSI207" s="63"/>
      <c r="VSJ207" s="2"/>
      <c r="VSK207" s="1"/>
      <c r="VSL207" s="25"/>
      <c r="VSM207" s="5"/>
      <c r="VSN207" s="63"/>
      <c r="VSO207" s="2"/>
      <c r="VSP207" s="1"/>
      <c r="VSQ207" s="25"/>
      <c r="VSR207" s="5"/>
      <c r="VSS207" s="63"/>
      <c r="VST207" s="2"/>
      <c r="VSU207" s="1"/>
      <c r="VSV207" s="25"/>
      <c r="VSW207" s="5"/>
      <c r="VSX207" s="63"/>
      <c r="VSY207" s="2"/>
      <c r="VSZ207" s="1"/>
      <c r="VTA207" s="25"/>
      <c r="VTB207" s="5"/>
      <c r="VTC207" s="63"/>
      <c r="VTD207" s="2"/>
      <c r="VTE207" s="1"/>
      <c r="VTF207" s="25"/>
      <c r="VTG207" s="5"/>
      <c r="VTH207" s="63"/>
      <c r="VTI207" s="2"/>
      <c r="VTJ207" s="1"/>
      <c r="VTK207" s="25"/>
      <c r="VTL207" s="5"/>
      <c r="VTM207" s="63"/>
      <c r="VTN207" s="2"/>
      <c r="VTO207" s="1"/>
      <c r="VTP207" s="25"/>
      <c r="VTQ207" s="5"/>
      <c r="VTR207" s="63"/>
      <c r="VTS207" s="2"/>
      <c r="VTT207" s="1"/>
      <c r="VTU207" s="25"/>
      <c r="VTV207" s="5"/>
      <c r="VTW207" s="63"/>
      <c r="VTX207" s="2"/>
      <c r="VTY207" s="1"/>
      <c r="VTZ207" s="25"/>
      <c r="VUA207" s="5"/>
      <c r="VUB207" s="63"/>
      <c r="VUC207" s="2"/>
      <c r="VUD207" s="1"/>
      <c r="VUE207" s="25"/>
      <c r="VUF207" s="5"/>
      <c r="VUG207" s="63"/>
      <c r="VUH207" s="2"/>
      <c r="VUI207" s="1"/>
      <c r="VUJ207" s="25"/>
      <c r="VUK207" s="5"/>
      <c r="VUL207" s="63"/>
      <c r="VUM207" s="2"/>
      <c r="VUN207" s="1"/>
      <c r="VUO207" s="25"/>
      <c r="VUP207" s="5"/>
      <c r="VUQ207" s="63"/>
      <c r="VUR207" s="2"/>
      <c r="VUS207" s="1"/>
      <c r="VUT207" s="25"/>
      <c r="VUU207" s="5"/>
      <c r="VUV207" s="63"/>
      <c r="VUW207" s="2"/>
      <c r="VUX207" s="1"/>
      <c r="VUY207" s="25"/>
      <c r="VUZ207" s="5"/>
      <c r="VVA207" s="63"/>
      <c r="VVB207" s="2"/>
      <c r="VVC207" s="1"/>
      <c r="VVD207" s="25"/>
      <c r="VVE207" s="5"/>
      <c r="VVF207" s="63"/>
      <c r="VVG207" s="2"/>
      <c r="VVH207" s="1"/>
      <c r="VVI207" s="25"/>
      <c r="VVJ207" s="5"/>
      <c r="VVK207" s="63"/>
      <c r="VVL207" s="2"/>
      <c r="VVM207" s="1"/>
      <c r="VVN207" s="25"/>
      <c r="VVO207" s="5"/>
      <c r="VVP207" s="63"/>
      <c r="VVQ207" s="2"/>
      <c r="VVR207" s="1"/>
      <c r="VVS207" s="25"/>
      <c r="VVT207" s="5"/>
      <c r="VVU207" s="63"/>
      <c r="VVV207" s="2"/>
      <c r="VVW207" s="1"/>
      <c r="VVX207" s="25"/>
      <c r="VVY207" s="5"/>
      <c r="VVZ207" s="63"/>
      <c r="VWA207" s="2"/>
      <c r="VWB207" s="1"/>
      <c r="VWC207" s="25"/>
      <c r="VWD207" s="5"/>
      <c r="VWE207" s="63"/>
      <c r="VWF207" s="2"/>
      <c r="VWG207" s="1"/>
      <c r="VWH207" s="25"/>
      <c r="VWI207" s="5"/>
      <c r="VWJ207" s="63"/>
      <c r="VWK207" s="2"/>
      <c r="VWL207" s="1"/>
      <c r="VWM207" s="25"/>
      <c r="VWN207" s="5"/>
      <c r="VWO207" s="63"/>
      <c r="VWP207" s="2"/>
      <c r="VWQ207" s="1"/>
      <c r="VWR207" s="25"/>
      <c r="VWS207" s="5"/>
      <c r="VWT207" s="63"/>
      <c r="VWU207" s="2"/>
      <c r="VWV207" s="1"/>
      <c r="VWW207" s="25"/>
      <c r="VWX207" s="5"/>
      <c r="VWY207" s="63"/>
      <c r="VWZ207" s="2"/>
      <c r="VXA207" s="1"/>
      <c r="VXB207" s="25"/>
      <c r="VXC207" s="5"/>
      <c r="VXD207" s="63"/>
      <c r="VXE207" s="2"/>
      <c r="VXF207" s="1"/>
      <c r="VXG207" s="25"/>
      <c r="VXH207" s="5"/>
      <c r="VXI207" s="63"/>
      <c r="VXJ207" s="2"/>
      <c r="VXK207" s="1"/>
      <c r="VXL207" s="25"/>
      <c r="VXM207" s="5"/>
      <c r="VXN207" s="63"/>
      <c r="VXO207" s="2"/>
      <c r="VXP207" s="1"/>
      <c r="VXQ207" s="25"/>
      <c r="VXR207" s="5"/>
      <c r="VXS207" s="63"/>
      <c r="VXT207" s="2"/>
      <c r="VXU207" s="1"/>
      <c r="VXV207" s="25"/>
      <c r="VXW207" s="5"/>
      <c r="VXX207" s="63"/>
      <c r="VXY207" s="2"/>
      <c r="VXZ207" s="1"/>
      <c r="VYA207" s="25"/>
      <c r="VYB207" s="5"/>
      <c r="VYC207" s="63"/>
      <c r="VYD207" s="2"/>
      <c r="VYE207" s="1"/>
      <c r="VYF207" s="25"/>
      <c r="VYG207" s="5"/>
      <c r="VYH207" s="63"/>
      <c r="VYI207" s="2"/>
      <c r="VYJ207" s="1"/>
      <c r="VYK207" s="25"/>
      <c r="VYL207" s="5"/>
      <c r="VYM207" s="63"/>
      <c r="VYN207" s="2"/>
      <c r="VYO207" s="1"/>
      <c r="VYP207" s="25"/>
      <c r="VYQ207" s="5"/>
      <c r="VYR207" s="63"/>
      <c r="VYS207" s="2"/>
      <c r="VYT207" s="1"/>
      <c r="VYU207" s="25"/>
      <c r="VYV207" s="5"/>
      <c r="VYW207" s="63"/>
      <c r="VYX207" s="2"/>
      <c r="VYY207" s="1"/>
      <c r="VYZ207" s="25"/>
      <c r="VZA207" s="5"/>
      <c r="VZB207" s="63"/>
      <c r="VZC207" s="2"/>
      <c r="VZD207" s="1"/>
      <c r="VZE207" s="25"/>
      <c r="VZF207" s="5"/>
      <c r="VZG207" s="63"/>
      <c r="VZH207" s="2"/>
      <c r="VZI207" s="1"/>
      <c r="VZJ207" s="25"/>
      <c r="VZK207" s="5"/>
      <c r="VZL207" s="63"/>
      <c r="VZM207" s="2"/>
      <c r="VZN207" s="1"/>
      <c r="VZO207" s="25"/>
      <c r="VZP207" s="5"/>
      <c r="VZQ207" s="63"/>
      <c r="VZR207" s="2"/>
      <c r="VZS207" s="1"/>
      <c r="VZT207" s="25"/>
      <c r="VZU207" s="5"/>
      <c r="VZV207" s="63"/>
      <c r="VZW207" s="2"/>
      <c r="VZX207" s="1"/>
      <c r="VZY207" s="25"/>
      <c r="VZZ207" s="5"/>
      <c r="WAA207" s="63"/>
      <c r="WAB207" s="2"/>
      <c r="WAC207" s="1"/>
      <c r="WAD207" s="25"/>
      <c r="WAE207" s="5"/>
      <c r="WAF207" s="63"/>
      <c r="WAG207" s="2"/>
      <c r="WAH207" s="1"/>
      <c r="WAI207" s="25"/>
      <c r="WAJ207" s="5"/>
      <c r="WAK207" s="63"/>
      <c r="WAL207" s="2"/>
      <c r="WAM207" s="1"/>
      <c r="WAN207" s="25"/>
      <c r="WAO207" s="5"/>
      <c r="WAP207" s="63"/>
      <c r="WAQ207" s="2"/>
      <c r="WAR207" s="1"/>
      <c r="WAS207" s="25"/>
      <c r="WAT207" s="5"/>
      <c r="WAU207" s="63"/>
      <c r="WAV207" s="2"/>
      <c r="WAW207" s="1"/>
      <c r="WAX207" s="25"/>
      <c r="WAY207" s="5"/>
      <c r="WAZ207" s="63"/>
      <c r="WBA207" s="2"/>
      <c r="WBB207" s="1"/>
      <c r="WBC207" s="25"/>
      <c r="WBD207" s="5"/>
      <c r="WBE207" s="63"/>
      <c r="WBF207" s="2"/>
      <c r="WBG207" s="1"/>
      <c r="WBH207" s="25"/>
      <c r="WBI207" s="5"/>
      <c r="WBJ207" s="63"/>
      <c r="WBK207" s="2"/>
      <c r="WBL207" s="1"/>
      <c r="WBM207" s="25"/>
      <c r="WBN207" s="5"/>
      <c r="WBO207" s="63"/>
      <c r="WBP207" s="2"/>
      <c r="WBQ207" s="1"/>
      <c r="WBR207" s="25"/>
      <c r="WBS207" s="5"/>
      <c r="WBT207" s="63"/>
      <c r="WBU207" s="2"/>
      <c r="WBV207" s="1"/>
      <c r="WBW207" s="25"/>
      <c r="WBX207" s="5"/>
      <c r="WBY207" s="63"/>
      <c r="WBZ207" s="2"/>
      <c r="WCA207" s="1"/>
      <c r="WCB207" s="25"/>
      <c r="WCC207" s="5"/>
      <c r="WCD207" s="63"/>
      <c r="WCE207" s="2"/>
      <c r="WCF207" s="1"/>
      <c r="WCG207" s="25"/>
      <c r="WCH207" s="5"/>
      <c r="WCI207" s="63"/>
      <c r="WCJ207" s="2"/>
      <c r="WCK207" s="1"/>
      <c r="WCL207" s="25"/>
      <c r="WCM207" s="5"/>
      <c r="WCN207" s="63"/>
      <c r="WCO207" s="2"/>
      <c r="WCP207" s="1"/>
      <c r="WCQ207" s="25"/>
      <c r="WCR207" s="5"/>
      <c r="WCS207" s="63"/>
      <c r="WCT207" s="2"/>
      <c r="WCU207" s="1"/>
      <c r="WCV207" s="25"/>
      <c r="WCW207" s="5"/>
      <c r="WCX207" s="63"/>
      <c r="WCY207" s="2"/>
      <c r="WCZ207" s="1"/>
      <c r="WDA207" s="25"/>
      <c r="WDB207" s="5"/>
      <c r="WDC207" s="63"/>
      <c r="WDD207" s="2"/>
      <c r="WDE207" s="1"/>
      <c r="WDF207" s="25"/>
      <c r="WDG207" s="5"/>
      <c r="WDH207" s="63"/>
      <c r="WDI207" s="2"/>
      <c r="WDJ207" s="1"/>
      <c r="WDK207" s="25"/>
      <c r="WDL207" s="5"/>
      <c r="WDM207" s="63"/>
      <c r="WDN207" s="2"/>
      <c r="WDO207" s="1"/>
      <c r="WDP207" s="25"/>
      <c r="WDQ207" s="5"/>
      <c r="WDR207" s="63"/>
      <c r="WDS207" s="2"/>
      <c r="WDT207" s="1"/>
      <c r="WDU207" s="25"/>
      <c r="WDV207" s="5"/>
      <c r="WDW207" s="63"/>
      <c r="WDX207" s="2"/>
      <c r="WDY207" s="1"/>
      <c r="WDZ207" s="25"/>
      <c r="WEA207" s="5"/>
      <c r="WEB207" s="63"/>
      <c r="WEC207" s="2"/>
      <c r="WED207" s="1"/>
      <c r="WEE207" s="25"/>
      <c r="WEF207" s="5"/>
      <c r="WEG207" s="63"/>
      <c r="WEH207" s="2"/>
      <c r="WEI207" s="1"/>
      <c r="WEJ207" s="25"/>
      <c r="WEK207" s="5"/>
      <c r="WEL207" s="63"/>
      <c r="WEM207" s="2"/>
      <c r="WEN207" s="1"/>
      <c r="WEO207" s="25"/>
      <c r="WEP207" s="5"/>
      <c r="WEQ207" s="63"/>
      <c r="WER207" s="2"/>
      <c r="WES207" s="1"/>
      <c r="WET207" s="25"/>
      <c r="WEU207" s="5"/>
      <c r="WEV207" s="63"/>
      <c r="WEW207" s="2"/>
      <c r="WEX207" s="1"/>
      <c r="WEY207" s="25"/>
      <c r="WEZ207" s="5"/>
      <c r="WFA207" s="63"/>
      <c r="WFB207" s="2"/>
      <c r="WFC207" s="1"/>
      <c r="WFD207" s="25"/>
      <c r="WFE207" s="5"/>
      <c r="WFF207" s="63"/>
      <c r="WFG207" s="2"/>
      <c r="WFH207" s="1"/>
      <c r="WFI207" s="25"/>
      <c r="WFJ207" s="5"/>
      <c r="WFK207" s="63"/>
      <c r="WFL207" s="2"/>
      <c r="WFM207" s="1"/>
      <c r="WFN207" s="25"/>
      <c r="WFO207" s="5"/>
      <c r="WFP207" s="63"/>
      <c r="WFQ207" s="2"/>
      <c r="WFR207" s="1"/>
      <c r="WFS207" s="25"/>
      <c r="WFT207" s="5"/>
      <c r="WFU207" s="63"/>
      <c r="WFV207" s="2"/>
      <c r="WFW207" s="1"/>
      <c r="WFX207" s="25"/>
      <c r="WFY207" s="5"/>
      <c r="WFZ207" s="63"/>
      <c r="WGA207" s="2"/>
      <c r="WGB207" s="1"/>
      <c r="WGC207" s="25"/>
      <c r="WGD207" s="5"/>
      <c r="WGE207" s="63"/>
      <c r="WGF207" s="2"/>
      <c r="WGG207" s="1"/>
      <c r="WGH207" s="25"/>
      <c r="WGI207" s="5"/>
      <c r="WGJ207" s="63"/>
      <c r="WGK207" s="2"/>
      <c r="WGL207" s="1"/>
      <c r="WGM207" s="25"/>
      <c r="WGN207" s="5"/>
      <c r="WGO207" s="63"/>
      <c r="WGP207" s="2"/>
      <c r="WGQ207" s="1"/>
      <c r="WGR207" s="25"/>
      <c r="WGS207" s="5"/>
      <c r="WGT207" s="63"/>
      <c r="WGU207" s="2"/>
      <c r="WGV207" s="1"/>
      <c r="WGW207" s="25"/>
      <c r="WGX207" s="5"/>
      <c r="WGY207" s="63"/>
      <c r="WGZ207" s="2"/>
      <c r="WHA207" s="1"/>
      <c r="WHB207" s="25"/>
      <c r="WHC207" s="5"/>
      <c r="WHD207" s="63"/>
      <c r="WHE207" s="2"/>
      <c r="WHF207" s="1"/>
      <c r="WHG207" s="25"/>
      <c r="WHH207" s="5"/>
      <c r="WHI207" s="63"/>
      <c r="WHJ207" s="2"/>
      <c r="WHK207" s="1"/>
      <c r="WHL207" s="25"/>
      <c r="WHM207" s="5"/>
      <c r="WHN207" s="63"/>
      <c r="WHO207" s="2"/>
      <c r="WHP207" s="1"/>
      <c r="WHQ207" s="25"/>
      <c r="WHR207" s="5"/>
      <c r="WHS207" s="63"/>
      <c r="WHT207" s="2"/>
      <c r="WHU207" s="1"/>
      <c r="WHV207" s="25"/>
      <c r="WHW207" s="5"/>
      <c r="WHX207" s="63"/>
      <c r="WHY207" s="2"/>
      <c r="WHZ207" s="1"/>
      <c r="WIA207" s="25"/>
      <c r="WIB207" s="5"/>
      <c r="WIC207" s="63"/>
      <c r="WID207" s="2"/>
      <c r="WIE207" s="1"/>
      <c r="WIF207" s="25"/>
      <c r="WIG207" s="5"/>
      <c r="WIH207" s="63"/>
      <c r="WII207" s="2"/>
      <c r="WIJ207" s="1"/>
      <c r="WIK207" s="25"/>
      <c r="WIL207" s="5"/>
      <c r="WIM207" s="63"/>
      <c r="WIN207" s="2"/>
      <c r="WIO207" s="1"/>
      <c r="WIP207" s="25"/>
      <c r="WIQ207" s="5"/>
      <c r="WIR207" s="63"/>
      <c r="WIS207" s="2"/>
      <c r="WIT207" s="1"/>
      <c r="WIU207" s="25"/>
      <c r="WIV207" s="5"/>
      <c r="WIW207" s="63"/>
      <c r="WIX207" s="2"/>
      <c r="WIY207" s="1"/>
      <c r="WIZ207" s="25"/>
      <c r="WJA207" s="5"/>
      <c r="WJB207" s="63"/>
      <c r="WJC207" s="2"/>
      <c r="WJD207" s="1"/>
      <c r="WJE207" s="25"/>
      <c r="WJF207" s="5"/>
      <c r="WJG207" s="63"/>
      <c r="WJH207" s="2"/>
      <c r="WJI207" s="1"/>
      <c r="WJJ207" s="25"/>
      <c r="WJK207" s="5"/>
      <c r="WJL207" s="63"/>
      <c r="WJM207" s="2"/>
      <c r="WJN207" s="1"/>
      <c r="WJO207" s="25"/>
      <c r="WJP207" s="5"/>
      <c r="WJQ207" s="63"/>
      <c r="WJR207" s="2"/>
      <c r="WJS207" s="1"/>
      <c r="WJT207" s="25"/>
      <c r="WJU207" s="5"/>
      <c r="WJV207" s="63"/>
      <c r="WJW207" s="2"/>
      <c r="WJX207" s="1"/>
      <c r="WJY207" s="25"/>
      <c r="WJZ207" s="5"/>
      <c r="WKA207" s="63"/>
      <c r="WKB207" s="2"/>
      <c r="WKC207" s="1"/>
      <c r="WKD207" s="25"/>
      <c r="WKE207" s="5"/>
      <c r="WKF207" s="63"/>
      <c r="WKG207" s="2"/>
      <c r="WKH207" s="1"/>
      <c r="WKI207" s="25"/>
      <c r="WKJ207" s="5"/>
      <c r="WKK207" s="63"/>
      <c r="WKL207" s="2"/>
      <c r="WKM207" s="1"/>
      <c r="WKN207" s="25"/>
      <c r="WKO207" s="5"/>
      <c r="WKP207" s="63"/>
      <c r="WKQ207" s="2"/>
      <c r="WKR207" s="1"/>
      <c r="WKS207" s="25"/>
      <c r="WKT207" s="5"/>
      <c r="WKU207" s="63"/>
      <c r="WKV207" s="2"/>
      <c r="WKW207" s="1"/>
      <c r="WKX207" s="25"/>
      <c r="WKY207" s="5"/>
      <c r="WKZ207" s="63"/>
      <c r="WLA207" s="2"/>
      <c r="WLB207" s="1"/>
      <c r="WLC207" s="25"/>
      <c r="WLD207" s="5"/>
      <c r="WLE207" s="63"/>
      <c r="WLF207" s="2"/>
      <c r="WLG207" s="1"/>
      <c r="WLH207" s="25"/>
      <c r="WLI207" s="5"/>
      <c r="WLJ207" s="63"/>
      <c r="WLK207" s="2"/>
      <c r="WLL207" s="1"/>
      <c r="WLM207" s="25"/>
      <c r="WLN207" s="5"/>
      <c r="WLO207" s="63"/>
      <c r="WLP207" s="2"/>
      <c r="WLQ207" s="1"/>
      <c r="WLR207" s="25"/>
      <c r="WLS207" s="5"/>
      <c r="WLT207" s="63"/>
      <c r="WLU207" s="2"/>
      <c r="WLV207" s="1"/>
      <c r="WLW207" s="25"/>
      <c r="WLX207" s="5"/>
      <c r="WLY207" s="63"/>
      <c r="WLZ207" s="2"/>
      <c r="WMA207" s="1"/>
      <c r="WMB207" s="25"/>
      <c r="WMC207" s="5"/>
      <c r="WMD207" s="63"/>
      <c r="WME207" s="2"/>
      <c r="WMF207" s="1"/>
      <c r="WMG207" s="25"/>
      <c r="WMH207" s="5"/>
      <c r="WMI207" s="63"/>
      <c r="WMJ207" s="2"/>
      <c r="WMK207" s="1"/>
      <c r="WML207" s="25"/>
      <c r="WMM207" s="5"/>
      <c r="WMN207" s="63"/>
      <c r="WMO207" s="2"/>
      <c r="WMP207" s="1"/>
      <c r="WMQ207" s="25"/>
      <c r="WMR207" s="5"/>
      <c r="WMS207" s="63"/>
      <c r="WMT207" s="2"/>
      <c r="WMU207" s="1"/>
      <c r="WMV207" s="25"/>
      <c r="WMW207" s="5"/>
      <c r="WMX207" s="63"/>
      <c r="WMY207" s="2"/>
      <c r="WMZ207" s="1"/>
      <c r="WNA207" s="25"/>
      <c r="WNB207" s="5"/>
      <c r="WNC207" s="63"/>
      <c r="WND207" s="2"/>
      <c r="WNE207" s="1"/>
      <c r="WNF207" s="25"/>
      <c r="WNG207" s="5"/>
      <c r="WNH207" s="63"/>
      <c r="WNI207" s="2"/>
      <c r="WNJ207" s="1"/>
      <c r="WNK207" s="25"/>
      <c r="WNL207" s="5"/>
      <c r="WNM207" s="63"/>
      <c r="WNN207" s="2"/>
      <c r="WNO207" s="1"/>
      <c r="WNP207" s="25"/>
      <c r="WNQ207" s="5"/>
      <c r="WNR207" s="63"/>
      <c r="WNS207" s="2"/>
      <c r="WNT207" s="1"/>
      <c r="WNU207" s="25"/>
      <c r="WNV207" s="5"/>
      <c r="WNW207" s="63"/>
      <c r="WNX207" s="2"/>
      <c r="WNY207" s="1"/>
      <c r="WNZ207" s="25"/>
      <c r="WOA207" s="5"/>
      <c r="WOB207" s="63"/>
      <c r="WOC207" s="2"/>
      <c r="WOD207" s="1"/>
      <c r="WOE207" s="25"/>
      <c r="WOF207" s="5"/>
      <c r="WOG207" s="63"/>
      <c r="WOH207" s="2"/>
      <c r="WOI207" s="1"/>
      <c r="WOJ207" s="25"/>
      <c r="WOK207" s="5"/>
      <c r="WOL207" s="63"/>
      <c r="WOM207" s="2"/>
      <c r="WON207" s="1"/>
      <c r="WOO207" s="25"/>
      <c r="WOP207" s="5"/>
      <c r="WOQ207" s="63"/>
      <c r="WOR207" s="2"/>
      <c r="WOS207" s="1"/>
      <c r="WOT207" s="25"/>
      <c r="WOU207" s="5"/>
      <c r="WOV207" s="63"/>
      <c r="WOW207" s="2"/>
      <c r="WOX207" s="1"/>
      <c r="WOY207" s="25"/>
      <c r="WOZ207" s="5"/>
      <c r="WPA207" s="63"/>
      <c r="WPB207" s="2"/>
      <c r="WPC207" s="1"/>
      <c r="WPD207" s="25"/>
      <c r="WPE207" s="5"/>
      <c r="WPF207" s="63"/>
      <c r="WPG207" s="2"/>
      <c r="WPH207" s="1"/>
      <c r="WPI207" s="25"/>
      <c r="WPJ207" s="5"/>
      <c r="WPK207" s="63"/>
      <c r="WPL207" s="2"/>
      <c r="WPM207" s="1"/>
      <c r="WPN207" s="25"/>
      <c r="WPO207" s="5"/>
      <c r="WPP207" s="63"/>
      <c r="WPQ207" s="2"/>
      <c r="WPR207" s="1"/>
      <c r="WPS207" s="25"/>
      <c r="WPT207" s="5"/>
      <c r="WPU207" s="63"/>
      <c r="WPV207" s="2"/>
      <c r="WPW207" s="1"/>
      <c r="WPX207" s="25"/>
      <c r="WPY207" s="5"/>
      <c r="WPZ207" s="63"/>
      <c r="WQA207" s="2"/>
      <c r="WQB207" s="1"/>
      <c r="WQC207" s="25"/>
      <c r="WQD207" s="5"/>
      <c r="WQE207" s="63"/>
      <c r="WQF207" s="2"/>
      <c r="WQG207" s="1"/>
      <c r="WQH207" s="25"/>
      <c r="WQI207" s="5"/>
      <c r="WQJ207" s="63"/>
      <c r="WQK207" s="2"/>
      <c r="WQL207" s="1"/>
      <c r="WQM207" s="25"/>
      <c r="WQN207" s="5"/>
      <c r="WQO207" s="63"/>
      <c r="WQP207" s="2"/>
      <c r="WQQ207" s="1"/>
      <c r="WQR207" s="25"/>
      <c r="WQS207" s="5"/>
      <c r="WQT207" s="63"/>
      <c r="WQU207" s="2"/>
      <c r="WQV207" s="1"/>
      <c r="WQW207" s="25"/>
      <c r="WQX207" s="5"/>
      <c r="WQY207" s="63"/>
      <c r="WQZ207" s="2"/>
      <c r="WRA207" s="1"/>
      <c r="WRB207" s="25"/>
      <c r="WRC207" s="5"/>
      <c r="WRD207" s="63"/>
      <c r="WRE207" s="2"/>
      <c r="WRF207" s="1"/>
      <c r="WRG207" s="25"/>
      <c r="WRH207" s="5"/>
      <c r="WRI207" s="63"/>
      <c r="WRJ207" s="2"/>
      <c r="WRK207" s="1"/>
      <c r="WRL207" s="25"/>
      <c r="WRM207" s="5"/>
      <c r="WRN207" s="63"/>
      <c r="WRO207" s="2"/>
      <c r="WRP207" s="1"/>
      <c r="WRQ207" s="25"/>
      <c r="WRR207" s="5"/>
      <c r="WRS207" s="63"/>
      <c r="WRT207" s="2"/>
      <c r="WRU207" s="1"/>
      <c r="WRV207" s="25"/>
      <c r="WRW207" s="5"/>
      <c r="WRX207" s="63"/>
      <c r="WRY207" s="2"/>
      <c r="WRZ207" s="1"/>
      <c r="WSA207" s="25"/>
      <c r="WSB207" s="5"/>
      <c r="WSC207" s="63"/>
      <c r="WSD207" s="2"/>
      <c r="WSE207" s="1"/>
      <c r="WSF207" s="25"/>
      <c r="WSG207" s="5"/>
      <c r="WSH207" s="63"/>
      <c r="WSI207" s="2"/>
      <c r="WSJ207" s="1"/>
      <c r="WSK207" s="25"/>
      <c r="WSL207" s="5"/>
      <c r="WSM207" s="63"/>
      <c r="WSN207" s="2"/>
      <c r="WSO207" s="1"/>
      <c r="WSP207" s="25"/>
      <c r="WSQ207" s="5"/>
      <c r="WSR207" s="63"/>
      <c r="WSS207" s="2"/>
      <c r="WST207" s="1"/>
      <c r="WSU207" s="25"/>
      <c r="WSV207" s="5"/>
      <c r="WSW207" s="63"/>
      <c r="WSX207" s="2"/>
      <c r="WSY207" s="1"/>
      <c r="WSZ207" s="25"/>
      <c r="WTA207" s="5"/>
      <c r="WTB207" s="63"/>
      <c r="WTC207" s="2"/>
      <c r="WTD207" s="1"/>
      <c r="WTE207" s="25"/>
      <c r="WTF207" s="5"/>
      <c r="WTG207" s="63"/>
      <c r="WTH207" s="2"/>
      <c r="WTI207" s="1"/>
      <c r="WTJ207" s="25"/>
      <c r="WTK207" s="5"/>
      <c r="WTL207" s="63"/>
      <c r="WTM207" s="2"/>
      <c r="WTN207" s="1"/>
      <c r="WTO207" s="25"/>
      <c r="WTP207" s="5"/>
      <c r="WTQ207" s="63"/>
      <c r="WTR207" s="2"/>
      <c r="WTS207" s="1"/>
      <c r="WTT207" s="25"/>
      <c r="WTU207" s="5"/>
      <c r="WTV207" s="63"/>
      <c r="WTW207" s="2"/>
      <c r="WTX207" s="1"/>
      <c r="WTY207" s="25"/>
      <c r="WTZ207" s="5"/>
      <c r="WUA207" s="63"/>
      <c r="WUB207" s="2"/>
      <c r="WUC207" s="1"/>
      <c r="WUD207" s="25"/>
      <c r="WUE207" s="5"/>
      <c r="WUF207" s="63"/>
      <c r="WUG207" s="2"/>
      <c r="WUH207" s="1"/>
      <c r="WUI207" s="25"/>
      <c r="WUJ207" s="5"/>
      <c r="WUK207" s="63"/>
      <c r="WUL207" s="2"/>
      <c r="WUM207" s="1"/>
      <c r="WUN207" s="25"/>
      <c r="WUO207" s="5"/>
      <c r="WUP207" s="63"/>
      <c r="WUQ207" s="2"/>
      <c r="WUR207" s="1"/>
      <c r="WUS207" s="25"/>
      <c r="WUT207" s="5"/>
      <c r="WUU207" s="63"/>
      <c r="WUV207" s="2"/>
      <c r="WUW207" s="1"/>
      <c r="WUX207" s="25"/>
      <c r="WUY207" s="5"/>
      <c r="WUZ207" s="63"/>
      <c r="WVA207" s="2"/>
      <c r="WVB207" s="1"/>
      <c r="WVC207" s="25"/>
      <c r="WVD207" s="5"/>
      <c r="WVE207" s="63"/>
      <c r="WVF207" s="2"/>
      <c r="WVG207" s="1"/>
      <c r="WVH207" s="25"/>
      <c r="WVI207" s="5"/>
      <c r="WVJ207" s="63"/>
      <c r="WVK207" s="2"/>
      <c r="WVL207" s="1"/>
      <c r="WVM207" s="25"/>
      <c r="WVN207" s="5"/>
      <c r="WVO207" s="63"/>
      <c r="WVP207" s="2"/>
      <c r="WVQ207" s="1"/>
      <c r="WVR207" s="25"/>
      <c r="WVS207" s="5"/>
      <c r="WVT207" s="63"/>
      <c r="WVU207" s="2"/>
      <c r="WVV207" s="1"/>
      <c r="WVW207" s="25"/>
      <c r="WVX207" s="5"/>
      <c r="WVY207" s="63"/>
      <c r="WVZ207" s="2"/>
      <c r="WWA207" s="1"/>
      <c r="WWB207" s="25"/>
      <c r="WWC207" s="5"/>
      <c r="WWD207" s="63"/>
      <c r="WWE207" s="2"/>
      <c r="WWF207" s="1"/>
      <c r="WWG207" s="25"/>
      <c r="WWH207" s="5"/>
      <c r="WWI207" s="63"/>
      <c r="WWJ207" s="2"/>
      <c r="WWK207" s="1"/>
      <c r="WWL207" s="25"/>
      <c r="WWM207" s="5"/>
      <c r="WWN207" s="63"/>
      <c r="WWO207" s="2"/>
      <c r="WWP207" s="1"/>
      <c r="WWQ207" s="25"/>
      <c r="WWR207" s="5"/>
      <c r="WWS207" s="63"/>
      <c r="WWT207" s="2"/>
      <c r="WWU207" s="1"/>
      <c r="WWV207" s="25"/>
      <c r="WWW207" s="5"/>
      <c r="WWX207" s="63"/>
      <c r="WWY207" s="2"/>
      <c r="WWZ207" s="1"/>
      <c r="WXA207" s="25"/>
      <c r="WXB207" s="5"/>
      <c r="WXC207" s="63"/>
      <c r="WXD207" s="2"/>
      <c r="WXE207" s="1"/>
      <c r="WXF207" s="25"/>
      <c r="WXG207" s="5"/>
      <c r="WXH207" s="63"/>
      <c r="WXI207" s="2"/>
      <c r="WXJ207" s="1"/>
      <c r="WXK207" s="25"/>
      <c r="WXL207" s="5"/>
      <c r="WXM207" s="63"/>
      <c r="WXN207" s="2"/>
      <c r="WXO207" s="1"/>
      <c r="WXP207" s="25"/>
      <c r="WXQ207" s="5"/>
      <c r="WXR207" s="63"/>
      <c r="WXS207" s="2"/>
      <c r="WXT207" s="1"/>
      <c r="WXU207" s="25"/>
      <c r="WXV207" s="5"/>
      <c r="WXW207" s="63"/>
      <c r="WXX207" s="2"/>
      <c r="WXY207" s="1"/>
      <c r="WXZ207" s="25"/>
      <c r="WYA207" s="5"/>
      <c r="WYB207" s="63"/>
      <c r="WYC207" s="2"/>
      <c r="WYD207" s="1"/>
      <c r="WYE207" s="25"/>
      <c r="WYF207" s="5"/>
      <c r="WYG207" s="63"/>
      <c r="WYH207" s="2"/>
      <c r="WYI207" s="1"/>
      <c r="WYJ207" s="25"/>
      <c r="WYK207" s="5"/>
      <c r="WYL207" s="63"/>
      <c r="WYM207" s="2"/>
      <c r="WYN207" s="1"/>
      <c r="WYO207" s="25"/>
      <c r="WYP207" s="5"/>
      <c r="WYQ207" s="63"/>
      <c r="WYR207" s="2"/>
      <c r="WYS207" s="1"/>
      <c r="WYT207" s="25"/>
      <c r="WYU207" s="5"/>
      <c r="WYV207" s="63"/>
      <c r="WYW207" s="2"/>
      <c r="WYX207" s="1"/>
      <c r="WYY207" s="25"/>
      <c r="WYZ207" s="5"/>
      <c r="WZA207" s="63"/>
      <c r="WZB207" s="2"/>
      <c r="WZC207" s="1"/>
      <c r="WZD207" s="25"/>
      <c r="WZE207" s="5"/>
      <c r="WZF207" s="63"/>
      <c r="WZG207" s="2"/>
      <c r="WZH207" s="1"/>
      <c r="WZI207" s="25"/>
      <c r="WZJ207" s="5"/>
      <c r="WZK207" s="63"/>
      <c r="WZL207" s="2"/>
      <c r="WZM207" s="1"/>
      <c r="WZN207" s="25"/>
      <c r="WZO207" s="5"/>
      <c r="WZP207" s="63"/>
      <c r="WZQ207" s="2"/>
      <c r="WZR207" s="1"/>
      <c r="WZS207" s="25"/>
      <c r="WZT207" s="5"/>
      <c r="WZU207" s="63"/>
      <c r="WZV207" s="2"/>
      <c r="WZW207" s="1"/>
      <c r="WZX207" s="25"/>
      <c r="WZY207" s="5"/>
      <c r="WZZ207" s="63"/>
      <c r="XAA207" s="2"/>
      <c r="XAB207" s="1"/>
      <c r="XAC207" s="25"/>
      <c r="XAD207" s="5"/>
      <c r="XAE207" s="63"/>
      <c r="XAF207" s="2"/>
      <c r="XAG207" s="1"/>
      <c r="XAH207" s="25"/>
      <c r="XAI207" s="5"/>
      <c r="XAJ207" s="63"/>
      <c r="XAK207" s="2"/>
      <c r="XAL207" s="1"/>
      <c r="XAM207" s="25"/>
      <c r="XAN207" s="5"/>
      <c r="XAO207" s="63"/>
      <c r="XAP207" s="2"/>
      <c r="XAQ207" s="1"/>
      <c r="XAR207" s="25"/>
      <c r="XAS207" s="5"/>
      <c r="XAT207" s="63"/>
      <c r="XAU207" s="2"/>
      <c r="XAV207" s="1"/>
      <c r="XAW207" s="25"/>
      <c r="XAX207" s="5"/>
      <c r="XAY207" s="63"/>
      <c r="XAZ207" s="2"/>
      <c r="XBA207" s="1"/>
      <c r="XBB207" s="25"/>
      <c r="XBC207" s="5"/>
      <c r="XBD207" s="63"/>
      <c r="XBE207" s="2"/>
      <c r="XBF207" s="1"/>
      <c r="XBG207" s="25"/>
      <c r="XBH207" s="5"/>
      <c r="XBI207" s="63"/>
      <c r="XBJ207" s="2"/>
      <c r="XBK207" s="1"/>
      <c r="XBL207" s="25"/>
      <c r="XBM207" s="5"/>
      <c r="XBN207" s="63"/>
      <c r="XBO207" s="2"/>
      <c r="XBP207" s="1"/>
      <c r="XBQ207" s="25"/>
      <c r="XBR207" s="5"/>
      <c r="XBS207" s="63"/>
      <c r="XBT207" s="2"/>
      <c r="XBU207" s="1"/>
      <c r="XBV207" s="25"/>
      <c r="XBW207" s="5"/>
      <c r="XBX207" s="63"/>
      <c r="XBY207" s="2"/>
      <c r="XBZ207" s="1"/>
      <c r="XCA207" s="25"/>
      <c r="XCB207" s="5"/>
      <c r="XCC207" s="63"/>
      <c r="XCD207" s="2"/>
      <c r="XCE207" s="1"/>
      <c r="XCF207" s="25"/>
      <c r="XCG207" s="5"/>
      <c r="XCH207" s="63"/>
      <c r="XCI207" s="2"/>
      <c r="XCJ207" s="1"/>
      <c r="XCK207" s="25"/>
      <c r="XCL207" s="5"/>
      <c r="XCM207" s="63"/>
      <c r="XCN207" s="2"/>
      <c r="XCO207" s="1"/>
      <c r="XCP207" s="25"/>
      <c r="XCQ207" s="5"/>
      <c r="XCR207" s="63"/>
      <c r="XCS207" s="2"/>
      <c r="XCT207" s="1"/>
      <c r="XCU207" s="25"/>
      <c r="XCV207" s="5"/>
      <c r="XCW207" s="63"/>
      <c r="XCX207" s="2"/>
      <c r="XCY207" s="1"/>
      <c r="XCZ207" s="25"/>
      <c r="XDA207" s="5"/>
      <c r="XDB207" s="63"/>
      <c r="XDC207" s="2"/>
      <c r="XDD207" s="1"/>
      <c r="XDE207" s="25"/>
      <c r="XDF207" s="5"/>
      <c r="XDG207" s="63"/>
      <c r="XDH207" s="2"/>
      <c r="XDI207" s="1"/>
      <c r="XDJ207" s="25"/>
      <c r="XDK207" s="5"/>
      <c r="XDL207" s="63"/>
      <c r="XDM207" s="2"/>
      <c r="XDN207" s="1"/>
      <c r="XDO207" s="25"/>
      <c r="XDP207" s="5"/>
      <c r="XDQ207" s="63"/>
      <c r="XDR207" s="2"/>
      <c r="XDS207" s="1"/>
      <c r="XDT207" s="25"/>
      <c r="XDU207" s="5"/>
      <c r="XDV207" s="63"/>
      <c r="XDW207" s="2"/>
      <c r="XDX207" s="1"/>
      <c r="XDY207" s="25"/>
      <c r="XDZ207" s="5"/>
      <c r="XEA207" s="63"/>
      <c r="XEB207" s="2"/>
      <c r="XEC207" s="1"/>
      <c r="XED207" s="25"/>
      <c r="XEE207" s="5"/>
      <c r="XEF207" s="63"/>
      <c r="XEG207" s="2"/>
      <c r="XEH207" s="1"/>
      <c r="XEI207" s="25"/>
      <c r="XEJ207" s="5"/>
      <c r="XEK207" s="63"/>
      <c r="XEL207" s="2"/>
      <c r="XEM207" s="1"/>
      <c r="XEN207" s="25"/>
      <c r="XEO207" s="5"/>
      <c r="XEP207" s="63"/>
      <c r="XEQ207" s="2"/>
      <c r="XER207" s="1"/>
      <c r="XES207" s="25"/>
      <c r="XET207" s="5"/>
      <c r="XEU207" s="63"/>
      <c r="XEV207" s="2"/>
      <c r="XEW207" s="1"/>
      <c r="XEX207" s="25"/>
      <c r="XEY207" s="5"/>
      <c r="XEZ207" s="63"/>
      <c r="XFA207" s="2"/>
      <c r="XFB207" s="1"/>
      <c r="XFC207" s="25"/>
      <c r="XFD207" s="5"/>
    </row>
    <row r="208" spans="1:16384" ht="126">
      <c r="A208" s="96">
        <v>2</v>
      </c>
      <c r="B208" s="105" t="s">
        <v>1170</v>
      </c>
      <c r="C208" s="96" t="s">
        <v>855</v>
      </c>
      <c r="D208" s="231">
        <v>0.21</v>
      </c>
      <c r="E208" s="105" t="s">
        <v>1459</v>
      </c>
      <c r="F208" s="336"/>
      <c r="G208" s="74"/>
      <c r="H208" s="74"/>
      <c r="I208" s="74"/>
      <c r="J208" s="74"/>
      <c r="K208" s="75"/>
      <c r="L208" s="75"/>
      <c r="M208" s="75"/>
      <c r="N208" s="75"/>
      <c r="O208" s="75"/>
      <c r="P208" s="75"/>
      <c r="Q208" s="75"/>
      <c r="R208" s="75"/>
      <c r="S208" s="75"/>
      <c r="T208" s="75"/>
    </row>
  </sheetData>
  <autoFilter ref="A5:XFD5"/>
  <mergeCells count="3">
    <mergeCell ref="A1:E1"/>
    <mergeCell ref="A2:E2"/>
    <mergeCell ref="A3:E3"/>
  </mergeCells>
  <pageMargins left="0.55118110236220497" right="0.31496062992126" top="0.55118110236220497" bottom="0.511811023622047" header="0" footer="0"/>
  <pageSetup paperSize="9" scale="75" fitToHeight="0"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sheetPr>
    <tabColor rgb="FFC00000"/>
  </sheetPr>
  <dimension ref="A1:V1021"/>
  <sheetViews>
    <sheetView topLeftCell="A132" workbookViewId="0">
      <selection activeCell="A137" sqref="A137:XFD137"/>
    </sheetView>
  </sheetViews>
  <sheetFormatPr defaultColWidth="12.625" defaultRowHeight="15" customHeight="1"/>
  <cols>
    <col min="1" max="1" width="6.125" style="176" customWidth="1"/>
    <col min="2" max="2" width="48.625" style="176" customWidth="1"/>
    <col min="3" max="3" width="19" style="176" customWidth="1"/>
    <col min="4" max="4" width="9.5" style="176" customWidth="1"/>
    <col min="5" max="5" width="7.125" style="176" customWidth="1"/>
    <col min="6" max="6" width="7.875" style="176" customWidth="1"/>
    <col min="7" max="7" width="7.625" style="176" customWidth="1"/>
    <col min="8" max="8" width="63.5" style="198" customWidth="1"/>
    <col min="9" max="9" width="18.625" style="176" customWidth="1"/>
    <col min="10" max="10" width="12.375" style="176" customWidth="1"/>
    <col min="11" max="22" width="9" style="176" customWidth="1"/>
    <col min="23" max="16384" width="12.625" style="176"/>
  </cols>
  <sheetData>
    <row r="1" spans="1:22" ht="18.75">
      <c r="A1" s="410" t="s">
        <v>513</v>
      </c>
      <c r="B1" s="411"/>
      <c r="C1" s="411"/>
      <c r="D1" s="411"/>
      <c r="E1" s="411"/>
      <c r="F1" s="411"/>
      <c r="G1" s="411"/>
      <c r="H1" s="411"/>
      <c r="I1" s="175"/>
      <c r="J1" s="175"/>
      <c r="K1" s="175"/>
      <c r="L1" s="175"/>
      <c r="M1" s="175"/>
      <c r="N1" s="175"/>
      <c r="O1" s="175"/>
      <c r="P1" s="175"/>
      <c r="Q1" s="175"/>
      <c r="R1" s="175"/>
      <c r="S1" s="175"/>
      <c r="T1" s="175"/>
      <c r="U1" s="175"/>
      <c r="V1" s="175"/>
    </row>
    <row r="2" spans="1:22" ht="42.75" customHeight="1">
      <c r="A2" s="412" t="s">
        <v>1420</v>
      </c>
      <c r="B2" s="411"/>
      <c r="C2" s="411"/>
      <c r="D2" s="411"/>
      <c r="E2" s="411"/>
      <c r="F2" s="411"/>
      <c r="G2" s="411"/>
      <c r="H2" s="411"/>
      <c r="I2" s="167"/>
      <c r="J2" s="177"/>
      <c r="K2" s="167"/>
      <c r="L2" s="178"/>
      <c r="M2" s="178"/>
      <c r="N2" s="178"/>
      <c r="O2" s="178"/>
      <c r="P2" s="178"/>
      <c r="Q2" s="178"/>
      <c r="R2" s="178"/>
      <c r="S2" s="178"/>
      <c r="T2" s="178"/>
      <c r="U2" s="178"/>
      <c r="V2" s="178"/>
    </row>
    <row r="3" spans="1:22" ht="24" customHeight="1">
      <c r="A3" s="413" t="str">
        <f>'THU HOI DAT 2023'!A3:E3</f>
        <v>(Kèm theo Nghị quyết số     /NQ-HĐND ngày    tháng 12 năm 2022 của Hội đồng nhân dân tỉnh Thừa Thiên Huế)</v>
      </c>
      <c r="B3" s="414"/>
      <c r="C3" s="414"/>
      <c r="D3" s="414"/>
      <c r="E3" s="414"/>
      <c r="F3" s="414"/>
      <c r="G3" s="414"/>
      <c r="H3" s="414"/>
      <c r="I3" s="167"/>
      <c r="J3" s="179"/>
      <c r="K3" s="179"/>
      <c r="L3" s="178"/>
      <c r="M3" s="178"/>
      <c r="N3" s="178"/>
      <c r="O3" s="178"/>
      <c r="P3" s="178"/>
      <c r="Q3" s="178"/>
      <c r="R3" s="178"/>
      <c r="S3" s="178"/>
      <c r="T3" s="178"/>
      <c r="U3" s="178"/>
      <c r="V3" s="178"/>
    </row>
    <row r="4" spans="1:22" ht="15.75">
      <c r="A4" s="180"/>
      <c r="B4" s="180"/>
      <c r="C4" s="180"/>
      <c r="D4" s="180"/>
      <c r="E4" s="180"/>
      <c r="F4" s="180"/>
      <c r="G4" s="180"/>
      <c r="H4" s="181"/>
      <c r="I4" s="182"/>
      <c r="J4" s="182"/>
      <c r="K4" s="182"/>
      <c r="L4" s="178"/>
      <c r="M4" s="178"/>
      <c r="N4" s="178"/>
      <c r="O4" s="178"/>
      <c r="P4" s="178"/>
      <c r="Q4" s="178"/>
      <c r="R4" s="178"/>
      <c r="S4" s="178"/>
      <c r="T4" s="178"/>
      <c r="U4" s="178"/>
      <c r="V4" s="178"/>
    </row>
    <row r="5" spans="1:22" ht="55.5" customHeight="1">
      <c r="A5" s="418" t="s">
        <v>0</v>
      </c>
      <c r="B5" s="415" t="s">
        <v>1</v>
      </c>
      <c r="C5" s="415" t="s">
        <v>2</v>
      </c>
      <c r="D5" s="417" t="s">
        <v>3</v>
      </c>
      <c r="E5" s="415" t="s">
        <v>218</v>
      </c>
      <c r="F5" s="416"/>
      <c r="G5" s="416"/>
      <c r="H5" s="419" t="s">
        <v>4</v>
      </c>
      <c r="I5" s="359"/>
      <c r="J5" s="183"/>
      <c r="K5" s="184"/>
      <c r="L5" s="185"/>
      <c r="M5" s="185"/>
      <c r="N5" s="185"/>
      <c r="O5" s="185"/>
      <c r="P5" s="185"/>
      <c r="Q5" s="185"/>
      <c r="R5" s="185"/>
      <c r="S5" s="185"/>
      <c r="T5" s="185"/>
      <c r="U5" s="185"/>
      <c r="V5" s="185"/>
    </row>
    <row r="6" spans="1:22" ht="63" customHeight="1">
      <c r="A6" s="418"/>
      <c r="B6" s="415"/>
      <c r="C6" s="415"/>
      <c r="D6" s="417"/>
      <c r="E6" s="321" t="s">
        <v>219</v>
      </c>
      <c r="F6" s="321" t="s">
        <v>220</v>
      </c>
      <c r="G6" s="321" t="s">
        <v>221</v>
      </c>
      <c r="H6" s="419"/>
      <c r="I6" s="359"/>
      <c r="J6" s="183"/>
      <c r="K6" s="184"/>
      <c r="L6" s="185"/>
      <c r="M6" s="185"/>
      <c r="N6" s="185"/>
      <c r="O6" s="185"/>
      <c r="P6" s="185"/>
      <c r="Q6" s="185"/>
      <c r="R6" s="185"/>
      <c r="S6" s="185"/>
      <c r="T6" s="185"/>
      <c r="U6" s="185"/>
      <c r="V6" s="185"/>
    </row>
    <row r="7" spans="1:22" ht="20.45" customHeight="1">
      <c r="A7" s="322" t="s">
        <v>5</v>
      </c>
      <c r="B7" s="202" t="s">
        <v>6</v>
      </c>
      <c r="C7" s="319"/>
      <c r="D7" s="321">
        <f>SUM(D8:D24)</f>
        <v>119.64999999999999</v>
      </c>
      <c r="E7" s="321">
        <f t="shared" ref="E7" si="0">SUM(E8:E24)</f>
        <v>17.079999999999998</v>
      </c>
      <c r="F7" s="321">
        <f>SUM(F8:F24)</f>
        <v>2.1800000000000002</v>
      </c>
      <c r="G7" s="321">
        <f>SUM(G8:G24)</f>
        <v>0</v>
      </c>
      <c r="H7" s="203"/>
      <c r="I7" s="163"/>
      <c r="J7" s="182"/>
      <c r="K7" s="186"/>
      <c r="L7" s="178"/>
      <c r="M7" s="178"/>
      <c r="N7" s="178"/>
      <c r="O7" s="178"/>
      <c r="P7" s="178"/>
      <c r="Q7" s="178"/>
      <c r="R7" s="178"/>
      <c r="S7" s="178"/>
      <c r="T7" s="178"/>
      <c r="U7" s="178"/>
      <c r="V7" s="178"/>
    </row>
    <row r="8" spans="1:22" ht="47.25">
      <c r="A8" s="204">
        <v>1</v>
      </c>
      <c r="B8" s="205" t="s">
        <v>704</v>
      </c>
      <c r="C8" s="204" t="s">
        <v>9</v>
      </c>
      <c r="D8" s="206">
        <v>0.3</v>
      </c>
      <c r="E8" s="206">
        <v>0.05</v>
      </c>
      <c r="F8" s="204"/>
      <c r="G8" s="207"/>
      <c r="H8" s="105" t="s">
        <v>1443</v>
      </c>
      <c r="I8" s="350"/>
      <c r="J8" s="187"/>
      <c r="K8" s="187"/>
      <c r="L8" s="178"/>
      <c r="M8" s="178"/>
      <c r="N8" s="178"/>
      <c r="O8" s="178"/>
      <c r="P8" s="178"/>
      <c r="Q8" s="178"/>
      <c r="R8" s="178"/>
      <c r="S8" s="178"/>
      <c r="T8" s="178"/>
      <c r="U8" s="178"/>
      <c r="V8" s="178"/>
    </row>
    <row r="9" spans="1:22" ht="94.5">
      <c r="A9" s="204">
        <v>2</v>
      </c>
      <c r="B9" s="208" t="s">
        <v>705</v>
      </c>
      <c r="C9" s="204" t="s">
        <v>9</v>
      </c>
      <c r="D9" s="206">
        <v>0.2</v>
      </c>
      <c r="E9" s="206">
        <v>0.1</v>
      </c>
      <c r="F9" s="204"/>
      <c r="G9" s="207"/>
      <c r="H9" s="209" t="s">
        <v>1467</v>
      </c>
      <c r="I9" s="350"/>
      <c r="J9" s="187"/>
      <c r="K9" s="187"/>
      <c r="L9" s="178"/>
      <c r="M9" s="178"/>
      <c r="N9" s="178"/>
      <c r="O9" s="178"/>
      <c r="P9" s="178"/>
      <c r="Q9" s="178"/>
      <c r="R9" s="178"/>
      <c r="S9" s="178"/>
      <c r="T9" s="178"/>
      <c r="U9" s="178"/>
      <c r="V9" s="178"/>
    </row>
    <row r="10" spans="1:22" ht="47.25">
      <c r="A10" s="204">
        <v>3</v>
      </c>
      <c r="B10" s="208" t="s">
        <v>709</v>
      </c>
      <c r="C10" s="204" t="s">
        <v>11</v>
      </c>
      <c r="D10" s="206">
        <v>0.8</v>
      </c>
      <c r="E10" s="206">
        <v>0.3</v>
      </c>
      <c r="F10" s="204"/>
      <c r="G10" s="207"/>
      <c r="H10" s="209" t="s">
        <v>1442</v>
      </c>
      <c r="I10" s="350"/>
      <c r="J10" s="187"/>
      <c r="K10" s="187"/>
      <c r="L10" s="178"/>
      <c r="M10" s="178"/>
      <c r="N10" s="178"/>
      <c r="O10" s="178"/>
      <c r="P10" s="178"/>
      <c r="Q10" s="178"/>
      <c r="R10" s="178"/>
      <c r="S10" s="178"/>
      <c r="T10" s="178"/>
      <c r="U10" s="178"/>
      <c r="V10" s="178"/>
    </row>
    <row r="11" spans="1:22" ht="47.25">
      <c r="A11" s="204">
        <v>4</v>
      </c>
      <c r="B11" s="208" t="s">
        <v>711</v>
      </c>
      <c r="C11" s="204" t="s">
        <v>11</v>
      </c>
      <c r="D11" s="206">
        <v>0.5</v>
      </c>
      <c r="E11" s="206">
        <v>0.2</v>
      </c>
      <c r="F11" s="204"/>
      <c r="G11" s="207"/>
      <c r="H11" s="209" t="s">
        <v>735</v>
      </c>
      <c r="I11" s="350"/>
      <c r="J11" s="187"/>
      <c r="K11" s="187"/>
      <c r="L11" s="178"/>
      <c r="M11" s="178"/>
      <c r="N11" s="178"/>
      <c r="O11" s="178"/>
      <c r="P11" s="178"/>
      <c r="Q11" s="178"/>
      <c r="R11" s="178"/>
      <c r="S11" s="178"/>
      <c r="T11" s="178"/>
      <c r="U11" s="178"/>
      <c r="V11" s="178"/>
    </row>
    <row r="12" spans="1:22" ht="126">
      <c r="A12" s="204">
        <v>5</v>
      </c>
      <c r="B12" s="211" t="s">
        <v>454</v>
      </c>
      <c r="C12" s="212" t="s">
        <v>720</v>
      </c>
      <c r="D12" s="213">
        <v>36.6</v>
      </c>
      <c r="E12" s="213">
        <v>6</v>
      </c>
      <c r="F12" s="213"/>
      <c r="G12" s="214"/>
      <c r="H12" s="209" t="s">
        <v>455</v>
      </c>
      <c r="I12" s="350"/>
      <c r="J12" s="187"/>
      <c r="K12" s="187"/>
      <c r="L12" s="178"/>
      <c r="M12" s="178"/>
      <c r="N12" s="178"/>
      <c r="O12" s="178"/>
      <c r="P12" s="178"/>
      <c r="Q12" s="178"/>
      <c r="R12" s="178"/>
      <c r="S12" s="178"/>
      <c r="T12" s="178"/>
      <c r="U12" s="178"/>
      <c r="V12" s="178"/>
    </row>
    <row r="13" spans="1:22" ht="94.5">
      <c r="A13" s="204">
        <v>6</v>
      </c>
      <c r="B13" s="208" t="s">
        <v>712</v>
      </c>
      <c r="C13" s="204" t="s">
        <v>8</v>
      </c>
      <c r="D13" s="206">
        <v>0.2</v>
      </c>
      <c r="E13" s="207">
        <v>0.2</v>
      </c>
      <c r="F13" s="204"/>
      <c r="G13" s="207"/>
      <c r="H13" s="209" t="s">
        <v>742</v>
      </c>
      <c r="I13" s="350"/>
      <c r="J13" s="187"/>
      <c r="K13" s="187"/>
      <c r="L13" s="178"/>
      <c r="M13" s="178"/>
      <c r="N13" s="178"/>
      <c r="O13" s="178"/>
      <c r="P13" s="178"/>
      <c r="Q13" s="178"/>
      <c r="R13" s="178"/>
      <c r="S13" s="178"/>
      <c r="T13" s="178"/>
      <c r="U13" s="178"/>
      <c r="V13" s="178"/>
    </row>
    <row r="14" spans="1:22" ht="47.25">
      <c r="A14" s="204">
        <v>7</v>
      </c>
      <c r="B14" s="208" t="s">
        <v>713</v>
      </c>
      <c r="C14" s="204" t="s">
        <v>239</v>
      </c>
      <c r="D14" s="207">
        <v>1.4</v>
      </c>
      <c r="E14" s="207">
        <v>0.1</v>
      </c>
      <c r="F14" s="204"/>
      <c r="G14" s="207"/>
      <c r="H14" s="209" t="s">
        <v>1314</v>
      </c>
      <c r="I14" s="350"/>
      <c r="J14" s="187"/>
      <c r="K14" s="187"/>
      <c r="L14" s="178"/>
      <c r="M14" s="178"/>
      <c r="N14" s="178"/>
      <c r="O14" s="178"/>
      <c r="P14" s="178"/>
      <c r="Q14" s="178"/>
      <c r="R14" s="178"/>
      <c r="S14" s="178"/>
      <c r="T14" s="178"/>
      <c r="U14" s="178"/>
      <c r="V14" s="178"/>
    </row>
    <row r="15" spans="1:22" ht="47.25">
      <c r="A15" s="204">
        <v>8</v>
      </c>
      <c r="B15" s="208" t="s">
        <v>736</v>
      </c>
      <c r="C15" s="204" t="s">
        <v>241</v>
      </c>
      <c r="D15" s="207">
        <v>1.5299999999999998</v>
      </c>
      <c r="E15" s="207">
        <v>0.16</v>
      </c>
      <c r="F15" s="204"/>
      <c r="G15" s="207"/>
      <c r="H15" s="209" t="s">
        <v>743</v>
      </c>
      <c r="I15" s="350"/>
      <c r="J15" s="187"/>
      <c r="K15" s="187"/>
      <c r="L15" s="178"/>
      <c r="M15" s="178"/>
      <c r="N15" s="178"/>
      <c r="O15" s="178"/>
      <c r="P15" s="178"/>
      <c r="Q15" s="178"/>
      <c r="R15" s="178"/>
      <c r="S15" s="178"/>
      <c r="T15" s="178"/>
      <c r="U15" s="178"/>
      <c r="V15" s="178"/>
    </row>
    <row r="16" spans="1:22" ht="47.25">
      <c r="A16" s="204">
        <v>9</v>
      </c>
      <c r="B16" s="208" t="s">
        <v>714</v>
      </c>
      <c r="C16" s="204" t="s">
        <v>11</v>
      </c>
      <c r="D16" s="206">
        <v>1.5</v>
      </c>
      <c r="E16" s="206">
        <v>1.2</v>
      </c>
      <c r="F16" s="204"/>
      <c r="G16" s="207"/>
      <c r="H16" s="209" t="s">
        <v>1447</v>
      </c>
      <c r="I16" s="350"/>
      <c r="J16" s="187"/>
      <c r="K16" s="187"/>
      <c r="L16" s="178"/>
      <c r="M16" s="178"/>
      <c r="N16" s="178"/>
      <c r="O16" s="178"/>
      <c r="P16" s="178"/>
      <c r="Q16" s="178"/>
      <c r="R16" s="178"/>
      <c r="S16" s="178"/>
      <c r="T16" s="178"/>
      <c r="U16" s="178"/>
      <c r="V16" s="178"/>
    </row>
    <row r="17" spans="1:22" ht="94.5">
      <c r="A17" s="204">
        <v>10</v>
      </c>
      <c r="B17" s="208" t="s">
        <v>715</v>
      </c>
      <c r="C17" s="204" t="s">
        <v>19</v>
      </c>
      <c r="D17" s="206">
        <v>0.4</v>
      </c>
      <c r="E17" s="206">
        <v>0.4</v>
      </c>
      <c r="F17" s="204"/>
      <c r="G17" s="207"/>
      <c r="H17" s="209" t="s">
        <v>1444</v>
      </c>
      <c r="I17" s="350"/>
      <c r="J17" s="187"/>
      <c r="K17" s="187"/>
      <c r="L17" s="178"/>
      <c r="M17" s="178"/>
      <c r="N17" s="178"/>
      <c r="O17" s="178"/>
      <c r="P17" s="178"/>
      <c r="Q17" s="178"/>
      <c r="R17" s="178"/>
      <c r="S17" s="178"/>
      <c r="T17" s="178"/>
      <c r="U17" s="178"/>
      <c r="V17" s="178"/>
    </row>
    <row r="18" spans="1:22" ht="47.25">
      <c r="A18" s="204">
        <v>11</v>
      </c>
      <c r="B18" s="208" t="s">
        <v>717</v>
      </c>
      <c r="C18" s="204" t="s">
        <v>11</v>
      </c>
      <c r="D18" s="206">
        <v>1</v>
      </c>
      <c r="E18" s="206">
        <v>0.95</v>
      </c>
      <c r="F18" s="204"/>
      <c r="G18" s="207"/>
      <c r="H18" s="215" t="s">
        <v>1445</v>
      </c>
      <c r="I18" s="350"/>
      <c r="J18" s="187"/>
      <c r="K18" s="187"/>
      <c r="L18" s="178"/>
      <c r="M18" s="178"/>
      <c r="N18" s="178"/>
      <c r="O18" s="178"/>
      <c r="P18" s="178"/>
      <c r="Q18" s="178"/>
      <c r="R18" s="178"/>
      <c r="S18" s="178"/>
      <c r="T18" s="178"/>
      <c r="U18" s="178"/>
      <c r="V18" s="178"/>
    </row>
    <row r="19" spans="1:22" ht="31.5">
      <c r="A19" s="204">
        <v>12</v>
      </c>
      <c r="B19" s="216" t="s">
        <v>737</v>
      </c>
      <c r="C19" s="217" t="s">
        <v>241</v>
      </c>
      <c r="D19" s="218">
        <v>0.15</v>
      </c>
      <c r="E19" s="207">
        <v>0.15</v>
      </c>
      <c r="F19" s="204"/>
      <c r="G19" s="207"/>
      <c r="H19" s="209" t="s">
        <v>1446</v>
      </c>
      <c r="I19" s="350"/>
      <c r="J19" s="187"/>
      <c r="K19" s="187"/>
      <c r="L19" s="178"/>
      <c r="M19" s="178"/>
      <c r="N19" s="178"/>
      <c r="O19" s="178"/>
      <c r="P19" s="178"/>
      <c r="Q19" s="178"/>
      <c r="R19" s="178"/>
      <c r="S19" s="178"/>
      <c r="T19" s="178"/>
      <c r="U19" s="178"/>
      <c r="V19" s="178"/>
    </row>
    <row r="20" spans="1:22" ht="31.5">
      <c r="A20" s="204">
        <v>13</v>
      </c>
      <c r="B20" s="216" t="s">
        <v>738</v>
      </c>
      <c r="C20" s="217" t="s">
        <v>22</v>
      </c>
      <c r="D20" s="218">
        <v>0.12</v>
      </c>
      <c r="E20" s="207">
        <v>0.12</v>
      </c>
      <c r="F20" s="204"/>
      <c r="G20" s="207"/>
      <c r="H20" s="209" t="s">
        <v>1446</v>
      </c>
      <c r="I20" s="350"/>
      <c r="J20" s="187"/>
      <c r="K20" s="187"/>
      <c r="L20" s="178"/>
      <c r="M20" s="178"/>
      <c r="N20" s="178"/>
      <c r="O20" s="178"/>
      <c r="P20" s="178"/>
      <c r="Q20" s="178"/>
      <c r="R20" s="178"/>
      <c r="S20" s="178"/>
      <c r="T20" s="178"/>
      <c r="U20" s="178"/>
      <c r="V20" s="178"/>
    </row>
    <row r="21" spans="1:22" ht="31.5">
      <c r="A21" s="204">
        <v>14</v>
      </c>
      <c r="B21" s="216" t="s">
        <v>739</v>
      </c>
      <c r="C21" s="217" t="s">
        <v>306</v>
      </c>
      <c r="D21" s="218">
        <v>0.15</v>
      </c>
      <c r="E21" s="207">
        <v>0.15</v>
      </c>
      <c r="F21" s="204"/>
      <c r="G21" s="207"/>
      <c r="H21" s="209" t="s">
        <v>1263</v>
      </c>
      <c r="I21" s="350"/>
      <c r="J21" s="187"/>
      <c r="K21" s="187"/>
      <c r="L21" s="178"/>
      <c r="M21" s="178"/>
      <c r="N21" s="178"/>
      <c r="O21" s="178"/>
      <c r="P21" s="178"/>
      <c r="Q21" s="178"/>
      <c r="R21" s="178"/>
      <c r="S21" s="178"/>
      <c r="T21" s="178"/>
      <c r="U21" s="178"/>
      <c r="V21" s="178"/>
    </row>
    <row r="22" spans="1:22" ht="204.75">
      <c r="A22" s="204">
        <v>15</v>
      </c>
      <c r="B22" s="219" t="s">
        <v>242</v>
      </c>
      <c r="C22" s="217" t="s">
        <v>243</v>
      </c>
      <c r="D22" s="220">
        <v>35</v>
      </c>
      <c r="E22" s="220">
        <v>7</v>
      </c>
      <c r="F22" s="204"/>
      <c r="G22" s="207"/>
      <c r="H22" s="209" t="s">
        <v>1264</v>
      </c>
      <c r="I22" s="350"/>
      <c r="J22" s="187"/>
      <c r="K22" s="187"/>
      <c r="L22" s="178"/>
      <c r="M22" s="178"/>
      <c r="N22" s="178"/>
      <c r="O22" s="178"/>
      <c r="P22" s="178"/>
      <c r="Q22" s="178"/>
      <c r="R22" s="178"/>
      <c r="S22" s="178"/>
      <c r="T22" s="178"/>
      <c r="U22" s="178"/>
      <c r="V22" s="178"/>
    </row>
    <row r="23" spans="1:22" ht="47.25">
      <c r="A23" s="204">
        <v>16</v>
      </c>
      <c r="B23" s="221" t="s">
        <v>1564</v>
      </c>
      <c r="C23" s="222" t="s">
        <v>1565</v>
      </c>
      <c r="D23" s="223">
        <v>38</v>
      </c>
      <c r="E23" s="220"/>
      <c r="F23" s="204">
        <v>0.38</v>
      </c>
      <c r="G23" s="207"/>
      <c r="H23" s="224" t="s">
        <v>1566</v>
      </c>
      <c r="I23" s="350"/>
      <c r="J23" s="187"/>
      <c r="K23" s="187"/>
      <c r="L23" s="178"/>
      <c r="M23" s="178"/>
      <c r="N23" s="178"/>
      <c r="O23" s="178"/>
      <c r="P23" s="178"/>
      <c r="Q23" s="178"/>
      <c r="R23" s="178"/>
      <c r="S23" s="178"/>
      <c r="T23" s="178"/>
      <c r="U23" s="178"/>
      <c r="V23" s="178"/>
    </row>
    <row r="24" spans="1:22" ht="78.75">
      <c r="A24" s="204">
        <v>17</v>
      </c>
      <c r="B24" s="225" t="s">
        <v>740</v>
      </c>
      <c r="C24" s="226" t="s">
        <v>741</v>
      </c>
      <c r="D24" s="226">
        <v>1.8</v>
      </c>
      <c r="E24" s="226"/>
      <c r="F24" s="226">
        <v>1.8</v>
      </c>
      <c r="G24" s="226"/>
      <c r="H24" s="227" t="s">
        <v>1448</v>
      </c>
      <c r="I24" s="350"/>
      <c r="J24" s="187"/>
      <c r="K24" s="187"/>
      <c r="L24" s="178"/>
      <c r="M24" s="178"/>
      <c r="N24" s="178"/>
      <c r="O24" s="178"/>
      <c r="P24" s="178"/>
      <c r="Q24" s="178"/>
      <c r="R24" s="178"/>
      <c r="S24" s="178"/>
      <c r="T24" s="178"/>
      <c r="U24" s="178"/>
      <c r="V24" s="178"/>
    </row>
    <row r="25" spans="1:22" ht="18">
      <c r="A25" s="322" t="s">
        <v>27</v>
      </c>
      <c r="B25" s="228" t="s">
        <v>28</v>
      </c>
      <c r="C25" s="319"/>
      <c r="D25" s="321">
        <f>SUM(D26:D38)</f>
        <v>11.37</v>
      </c>
      <c r="E25" s="321">
        <f t="shared" ref="E25" si="1">SUM(E26:E38)</f>
        <v>6.03</v>
      </c>
      <c r="F25" s="321"/>
      <c r="G25" s="321"/>
      <c r="H25" s="98"/>
      <c r="I25" s="360"/>
      <c r="J25" s="188"/>
      <c r="K25" s="188"/>
      <c r="L25" s="188"/>
      <c r="M25" s="188"/>
      <c r="N25" s="188"/>
      <c r="O25" s="188"/>
      <c r="P25" s="188"/>
      <c r="Q25" s="188"/>
      <c r="R25" s="188"/>
      <c r="S25" s="188"/>
      <c r="T25" s="188"/>
      <c r="U25" s="188"/>
      <c r="V25" s="188"/>
    </row>
    <row r="26" spans="1:22" ht="252">
      <c r="A26" s="229">
        <v>1</v>
      </c>
      <c r="B26" s="230" t="s">
        <v>674</v>
      </c>
      <c r="C26" s="96" t="s">
        <v>29</v>
      </c>
      <c r="D26" s="231">
        <v>0.26</v>
      </c>
      <c r="E26" s="231">
        <v>0.23</v>
      </c>
      <c r="F26" s="166"/>
      <c r="G26" s="321"/>
      <c r="H26" s="105" t="s">
        <v>1570</v>
      </c>
      <c r="I26" s="360"/>
      <c r="J26" s="188"/>
      <c r="K26" s="188"/>
      <c r="L26" s="188"/>
      <c r="M26" s="188"/>
      <c r="N26" s="188"/>
      <c r="O26" s="188"/>
      <c r="P26" s="188"/>
      <c r="Q26" s="188"/>
      <c r="R26" s="188"/>
      <c r="S26" s="188"/>
      <c r="T26" s="188"/>
      <c r="U26" s="188"/>
      <c r="V26" s="188"/>
    </row>
    <row r="27" spans="1:22" ht="63">
      <c r="A27" s="229">
        <v>2</v>
      </c>
      <c r="B27" s="120" t="s">
        <v>675</v>
      </c>
      <c r="C27" s="96" t="s">
        <v>30</v>
      </c>
      <c r="D27" s="97">
        <v>0.15</v>
      </c>
      <c r="E27" s="223">
        <v>0.15</v>
      </c>
      <c r="F27" s="166"/>
      <c r="G27" s="321"/>
      <c r="H27" s="105" t="s">
        <v>676</v>
      </c>
      <c r="I27" s="360"/>
      <c r="J27" s="188"/>
      <c r="K27" s="188"/>
      <c r="L27" s="188"/>
      <c r="M27" s="188"/>
      <c r="N27" s="188"/>
      <c r="O27" s="188"/>
      <c r="P27" s="188"/>
      <c r="Q27" s="188"/>
      <c r="R27" s="188"/>
      <c r="S27" s="188"/>
      <c r="T27" s="188"/>
      <c r="U27" s="188"/>
      <c r="V27" s="188"/>
    </row>
    <row r="28" spans="1:22" ht="63">
      <c r="A28" s="229">
        <v>3</v>
      </c>
      <c r="B28" s="120" t="s">
        <v>678</v>
      </c>
      <c r="C28" s="96" t="s">
        <v>31</v>
      </c>
      <c r="D28" s="231">
        <v>0.16</v>
      </c>
      <c r="E28" s="231">
        <v>0.16</v>
      </c>
      <c r="F28" s="166"/>
      <c r="G28" s="321"/>
      <c r="H28" s="105" t="s">
        <v>676</v>
      </c>
      <c r="I28" s="360"/>
      <c r="J28" s="188"/>
      <c r="K28" s="188"/>
      <c r="L28" s="188"/>
      <c r="M28" s="188"/>
      <c r="N28" s="188"/>
      <c r="O28" s="188"/>
      <c r="P28" s="188"/>
      <c r="Q28" s="188"/>
      <c r="R28" s="188"/>
      <c r="S28" s="188"/>
      <c r="T28" s="188"/>
      <c r="U28" s="188"/>
      <c r="V28" s="188"/>
    </row>
    <row r="29" spans="1:22" ht="63">
      <c r="A29" s="229">
        <v>4</v>
      </c>
      <c r="B29" s="221" t="s">
        <v>680</v>
      </c>
      <c r="C29" s="96" t="s">
        <v>681</v>
      </c>
      <c r="D29" s="223">
        <v>0.15</v>
      </c>
      <c r="E29" s="232">
        <v>0.15</v>
      </c>
      <c r="F29" s="166"/>
      <c r="G29" s="321"/>
      <c r="H29" s="105" t="s">
        <v>676</v>
      </c>
      <c r="I29" s="360"/>
      <c r="J29" s="188"/>
      <c r="K29" s="188"/>
      <c r="L29" s="188"/>
      <c r="M29" s="188"/>
      <c r="N29" s="188"/>
      <c r="O29" s="188"/>
      <c r="P29" s="188"/>
      <c r="Q29" s="188"/>
      <c r="R29" s="188"/>
      <c r="S29" s="188"/>
      <c r="T29" s="188"/>
      <c r="U29" s="188"/>
      <c r="V29" s="188"/>
    </row>
    <row r="30" spans="1:22" ht="236.25">
      <c r="A30" s="229">
        <v>5</v>
      </c>
      <c r="B30" s="221" t="s">
        <v>683</v>
      </c>
      <c r="C30" s="96" t="s">
        <v>507</v>
      </c>
      <c r="D30" s="223">
        <v>0.23</v>
      </c>
      <c r="E30" s="231">
        <v>0.23</v>
      </c>
      <c r="F30" s="166"/>
      <c r="G30" s="321"/>
      <c r="H30" s="224" t="s">
        <v>1502</v>
      </c>
      <c r="I30" s="360"/>
      <c r="J30" s="188"/>
      <c r="K30" s="188"/>
      <c r="L30" s="188"/>
      <c r="M30" s="188"/>
      <c r="N30" s="188"/>
      <c r="O30" s="188"/>
      <c r="P30" s="188"/>
      <c r="Q30" s="188"/>
      <c r="R30" s="188"/>
      <c r="S30" s="188"/>
      <c r="T30" s="188"/>
      <c r="U30" s="188"/>
      <c r="V30" s="188"/>
    </row>
    <row r="31" spans="1:22" ht="63">
      <c r="A31" s="229">
        <v>6</v>
      </c>
      <c r="B31" s="233" t="s">
        <v>685</v>
      </c>
      <c r="C31" s="96" t="s">
        <v>480</v>
      </c>
      <c r="D31" s="231">
        <v>0.14000000000000001</v>
      </c>
      <c r="E31" s="231">
        <v>0.14000000000000001</v>
      </c>
      <c r="F31" s="166"/>
      <c r="G31" s="321"/>
      <c r="H31" s="105" t="s">
        <v>676</v>
      </c>
      <c r="I31" s="360"/>
      <c r="J31" s="188"/>
      <c r="K31" s="188"/>
      <c r="L31" s="188"/>
      <c r="M31" s="188"/>
      <c r="N31" s="188"/>
      <c r="O31" s="188"/>
      <c r="P31" s="188"/>
      <c r="Q31" s="188"/>
      <c r="R31" s="188"/>
      <c r="S31" s="188"/>
      <c r="T31" s="188"/>
      <c r="U31" s="188"/>
      <c r="V31" s="188"/>
    </row>
    <row r="32" spans="1:22" ht="63">
      <c r="A32" s="229">
        <v>7</v>
      </c>
      <c r="B32" s="233" t="s">
        <v>686</v>
      </c>
      <c r="C32" s="96" t="s">
        <v>33</v>
      </c>
      <c r="D32" s="231">
        <v>0.14000000000000001</v>
      </c>
      <c r="E32" s="231">
        <v>0.14000000000000001</v>
      </c>
      <c r="F32" s="166"/>
      <c r="G32" s="321"/>
      <c r="H32" s="105" t="s">
        <v>676</v>
      </c>
      <c r="I32" s="360"/>
      <c r="J32" s="188"/>
      <c r="K32" s="188"/>
      <c r="L32" s="188"/>
      <c r="M32" s="188"/>
      <c r="N32" s="188"/>
      <c r="O32" s="188"/>
      <c r="P32" s="188"/>
      <c r="Q32" s="188"/>
      <c r="R32" s="188"/>
      <c r="S32" s="188"/>
      <c r="T32" s="188"/>
      <c r="U32" s="188"/>
      <c r="V32" s="188"/>
    </row>
    <row r="33" spans="1:22" ht="63">
      <c r="A33" s="229">
        <v>8</v>
      </c>
      <c r="B33" s="233" t="s">
        <v>661</v>
      </c>
      <c r="C33" s="234" t="s">
        <v>507</v>
      </c>
      <c r="D33" s="231">
        <v>0.34</v>
      </c>
      <c r="E33" s="231">
        <v>0.01</v>
      </c>
      <c r="F33" s="166"/>
      <c r="G33" s="321"/>
      <c r="H33" s="224" t="s">
        <v>662</v>
      </c>
      <c r="I33" s="360"/>
      <c r="J33" s="188"/>
      <c r="K33" s="188"/>
      <c r="L33" s="188"/>
      <c r="M33" s="188"/>
      <c r="N33" s="188"/>
      <c r="O33" s="188"/>
      <c r="P33" s="188"/>
      <c r="Q33" s="188"/>
      <c r="R33" s="188"/>
      <c r="S33" s="188"/>
      <c r="T33" s="188"/>
      <c r="U33" s="188"/>
      <c r="V33" s="188"/>
    </row>
    <row r="34" spans="1:22" ht="110.25">
      <c r="A34" s="229">
        <v>9</v>
      </c>
      <c r="B34" s="224" t="s">
        <v>668</v>
      </c>
      <c r="C34" s="235" t="s">
        <v>669</v>
      </c>
      <c r="D34" s="235">
        <v>3.2</v>
      </c>
      <c r="E34" s="231">
        <v>0.5</v>
      </c>
      <c r="F34" s="231"/>
      <c r="G34" s="321"/>
      <c r="H34" s="105" t="s">
        <v>670</v>
      </c>
      <c r="I34" s="360"/>
      <c r="J34" s="188"/>
      <c r="K34" s="188"/>
      <c r="L34" s="188"/>
      <c r="M34" s="188"/>
      <c r="N34" s="188"/>
      <c r="O34" s="188"/>
      <c r="P34" s="188"/>
      <c r="Q34" s="188"/>
      <c r="R34" s="188"/>
      <c r="S34" s="188"/>
      <c r="T34" s="188"/>
      <c r="U34" s="188"/>
      <c r="V34" s="188"/>
    </row>
    <row r="35" spans="1:22" ht="94.5">
      <c r="A35" s="229">
        <v>10</v>
      </c>
      <c r="B35" s="230" t="s">
        <v>687</v>
      </c>
      <c r="C35" s="96" t="s">
        <v>29</v>
      </c>
      <c r="D35" s="231">
        <v>0.5</v>
      </c>
      <c r="E35" s="231">
        <v>0.5</v>
      </c>
      <c r="F35" s="166"/>
      <c r="G35" s="321"/>
      <c r="H35" s="105" t="s">
        <v>1265</v>
      </c>
      <c r="I35" s="360"/>
      <c r="J35" s="188"/>
      <c r="K35" s="188"/>
      <c r="L35" s="188"/>
      <c r="M35" s="188"/>
      <c r="N35" s="188"/>
      <c r="O35" s="188"/>
      <c r="P35" s="188"/>
      <c r="Q35" s="188"/>
      <c r="R35" s="188"/>
      <c r="S35" s="188"/>
      <c r="T35" s="188"/>
      <c r="U35" s="188"/>
      <c r="V35" s="188"/>
    </row>
    <row r="36" spans="1:22" ht="204.75">
      <c r="A36" s="229">
        <v>11</v>
      </c>
      <c r="B36" s="221" t="s">
        <v>696</v>
      </c>
      <c r="C36" s="96" t="s">
        <v>29</v>
      </c>
      <c r="D36" s="223">
        <v>2</v>
      </c>
      <c r="E36" s="223">
        <v>0.72</v>
      </c>
      <c r="F36" s="166"/>
      <c r="G36" s="321"/>
      <c r="H36" s="105" t="s">
        <v>1475</v>
      </c>
      <c r="I36" s="360"/>
      <c r="J36" s="188"/>
      <c r="K36" s="188"/>
      <c r="L36" s="188"/>
      <c r="M36" s="188"/>
      <c r="N36" s="188"/>
      <c r="O36" s="188"/>
      <c r="P36" s="188"/>
      <c r="Q36" s="188"/>
      <c r="R36" s="188"/>
      <c r="S36" s="188"/>
      <c r="T36" s="188"/>
      <c r="U36" s="188"/>
      <c r="V36" s="188"/>
    </row>
    <row r="37" spans="1:22" ht="141.75">
      <c r="A37" s="229">
        <v>12</v>
      </c>
      <c r="B37" s="98" t="s">
        <v>672</v>
      </c>
      <c r="C37" s="96" t="s">
        <v>669</v>
      </c>
      <c r="D37" s="231">
        <v>2.5</v>
      </c>
      <c r="E37" s="231">
        <v>2.2000000000000002</v>
      </c>
      <c r="F37" s="97"/>
      <c r="G37" s="97"/>
      <c r="H37" s="105" t="s">
        <v>1503</v>
      </c>
      <c r="I37" s="360"/>
      <c r="J37" s="188"/>
      <c r="K37" s="188"/>
      <c r="L37" s="188"/>
      <c r="M37" s="188"/>
      <c r="N37" s="188"/>
      <c r="O37" s="188"/>
      <c r="P37" s="188"/>
      <c r="Q37" s="188"/>
      <c r="R37" s="188"/>
      <c r="S37" s="188"/>
      <c r="T37" s="188"/>
      <c r="U37" s="188"/>
      <c r="V37" s="188"/>
    </row>
    <row r="38" spans="1:22" ht="173.25">
      <c r="A38" s="229">
        <v>13</v>
      </c>
      <c r="B38" s="221" t="s">
        <v>244</v>
      </c>
      <c r="C38" s="222" t="s">
        <v>35</v>
      </c>
      <c r="D38" s="223">
        <v>1.6</v>
      </c>
      <c r="E38" s="231">
        <v>0.9</v>
      </c>
      <c r="F38" s="97"/>
      <c r="G38" s="97"/>
      <c r="H38" s="224" t="s">
        <v>1266</v>
      </c>
      <c r="I38" s="360"/>
      <c r="J38" s="188"/>
      <c r="K38" s="188"/>
      <c r="L38" s="188"/>
      <c r="M38" s="188"/>
      <c r="N38" s="188"/>
      <c r="O38" s="188"/>
      <c r="P38" s="188"/>
      <c r="Q38" s="188"/>
      <c r="R38" s="188"/>
      <c r="S38" s="188"/>
      <c r="T38" s="188"/>
      <c r="U38" s="188"/>
      <c r="V38" s="188"/>
    </row>
    <row r="39" spans="1:22" s="169" customFormat="1" ht="15.75">
      <c r="A39" s="236" t="s">
        <v>40</v>
      </c>
      <c r="B39" s="202" t="s">
        <v>41</v>
      </c>
      <c r="C39" s="107"/>
      <c r="D39" s="321">
        <f>SUM(D40:D44)</f>
        <v>6.0900000000000007</v>
      </c>
      <c r="E39" s="321">
        <f t="shared" ref="E39" si="2">SUM(E40:E44)</f>
        <v>1.6799999999999997</v>
      </c>
      <c r="F39" s="321"/>
      <c r="G39" s="321"/>
      <c r="H39" s="98"/>
      <c r="I39" s="361"/>
      <c r="J39" s="189"/>
      <c r="K39" s="189"/>
      <c r="L39" s="189"/>
      <c r="M39" s="189"/>
      <c r="N39" s="189"/>
      <c r="O39" s="189"/>
      <c r="P39" s="189"/>
      <c r="Q39" s="189"/>
      <c r="R39" s="189"/>
      <c r="S39" s="189"/>
      <c r="T39" s="189"/>
      <c r="U39" s="189"/>
      <c r="V39" s="189"/>
    </row>
    <row r="40" spans="1:22" s="169" customFormat="1" ht="47.25">
      <c r="A40" s="96">
        <v>1</v>
      </c>
      <c r="B40" s="120" t="s">
        <v>902</v>
      </c>
      <c r="C40" s="96" t="s">
        <v>456</v>
      </c>
      <c r="D40" s="231">
        <v>0.4</v>
      </c>
      <c r="E40" s="231">
        <v>0.4</v>
      </c>
      <c r="F40" s="237"/>
      <c r="G40" s="237"/>
      <c r="H40" s="238" t="s">
        <v>1449</v>
      </c>
      <c r="I40" s="361"/>
      <c r="J40" s="189"/>
      <c r="K40" s="189"/>
      <c r="L40" s="189"/>
      <c r="M40" s="189"/>
      <c r="N40" s="189"/>
      <c r="O40" s="189"/>
      <c r="P40" s="189"/>
      <c r="Q40" s="189"/>
      <c r="R40" s="189"/>
      <c r="S40" s="189"/>
      <c r="T40" s="189"/>
      <c r="U40" s="189"/>
      <c r="V40" s="189"/>
    </row>
    <row r="41" spans="1:22" s="169" customFormat="1" ht="47.25">
      <c r="A41" s="96">
        <v>2</v>
      </c>
      <c r="B41" s="105" t="s">
        <v>918</v>
      </c>
      <c r="C41" s="239" t="s">
        <v>247</v>
      </c>
      <c r="D41" s="231">
        <v>4.51</v>
      </c>
      <c r="E41" s="97">
        <v>0.23</v>
      </c>
      <c r="F41" s="237"/>
      <c r="G41" s="237"/>
      <c r="H41" s="98" t="s">
        <v>923</v>
      </c>
      <c r="I41" s="361"/>
      <c r="J41" s="189"/>
      <c r="K41" s="189"/>
      <c r="L41" s="189"/>
      <c r="M41" s="189"/>
      <c r="N41" s="189"/>
      <c r="O41" s="189"/>
      <c r="P41" s="189"/>
      <c r="Q41" s="189"/>
      <c r="R41" s="189"/>
      <c r="S41" s="189"/>
      <c r="T41" s="189"/>
      <c r="U41" s="189"/>
      <c r="V41" s="189"/>
    </row>
    <row r="42" spans="1:22" s="169" customFormat="1" ht="94.5">
      <c r="A42" s="96">
        <v>3</v>
      </c>
      <c r="B42" s="120" t="s">
        <v>919</v>
      </c>
      <c r="C42" s="96" t="s">
        <v>456</v>
      </c>
      <c r="D42" s="231">
        <v>0.13</v>
      </c>
      <c r="E42" s="97">
        <v>0.08</v>
      </c>
      <c r="F42" s="237"/>
      <c r="G42" s="237"/>
      <c r="H42" s="240" t="s">
        <v>924</v>
      </c>
      <c r="I42" s="361"/>
      <c r="J42" s="189"/>
      <c r="K42" s="189"/>
      <c r="L42" s="189"/>
      <c r="M42" s="189"/>
      <c r="N42" s="189"/>
      <c r="O42" s="189"/>
      <c r="P42" s="189"/>
      <c r="Q42" s="189"/>
      <c r="R42" s="189"/>
      <c r="S42" s="189"/>
      <c r="T42" s="189"/>
      <c r="U42" s="189"/>
      <c r="V42" s="189"/>
    </row>
    <row r="43" spans="1:22" s="169" customFormat="1" ht="47.25">
      <c r="A43" s="96">
        <v>4</v>
      </c>
      <c r="B43" s="120" t="s">
        <v>920</v>
      </c>
      <c r="C43" s="96" t="s">
        <v>456</v>
      </c>
      <c r="D43" s="97">
        <v>0.4</v>
      </c>
      <c r="E43" s="97">
        <v>0.4</v>
      </c>
      <c r="F43" s="321"/>
      <c r="G43" s="321"/>
      <c r="H43" s="105" t="s">
        <v>1268</v>
      </c>
      <c r="I43" s="361"/>
      <c r="J43" s="189"/>
      <c r="K43" s="189"/>
      <c r="L43" s="189"/>
      <c r="M43" s="189"/>
      <c r="N43" s="189"/>
      <c r="O43" s="189"/>
      <c r="P43" s="189"/>
      <c r="Q43" s="189"/>
      <c r="R43" s="189"/>
      <c r="S43" s="189"/>
      <c r="T43" s="189"/>
      <c r="U43" s="189"/>
      <c r="V43" s="189"/>
    </row>
    <row r="44" spans="1:22" s="169" customFormat="1" ht="78.75">
      <c r="A44" s="96">
        <v>5</v>
      </c>
      <c r="B44" s="241" t="s">
        <v>921</v>
      </c>
      <c r="C44" s="242" t="s">
        <v>922</v>
      </c>
      <c r="D44" s="243">
        <v>0.65</v>
      </c>
      <c r="E44" s="97">
        <v>0.56999999999999995</v>
      </c>
      <c r="F44" s="321"/>
      <c r="G44" s="321"/>
      <c r="H44" s="105" t="s">
        <v>1267</v>
      </c>
      <c r="I44" s="361"/>
      <c r="J44" s="189"/>
      <c r="K44" s="189"/>
      <c r="L44" s="189"/>
      <c r="M44" s="189"/>
      <c r="N44" s="189"/>
      <c r="O44" s="189"/>
      <c r="P44" s="189"/>
      <c r="Q44" s="189"/>
      <c r="R44" s="189"/>
      <c r="S44" s="189"/>
      <c r="T44" s="189"/>
      <c r="U44" s="189"/>
      <c r="V44" s="189"/>
    </row>
    <row r="45" spans="1:22" ht="18">
      <c r="A45" s="319" t="s">
        <v>54</v>
      </c>
      <c r="B45" s="237" t="s">
        <v>55</v>
      </c>
      <c r="C45" s="96"/>
      <c r="D45" s="244">
        <f>SUM(D46:D60)</f>
        <v>49.47</v>
      </c>
      <c r="E45" s="244">
        <f>SUM(E46:E60)</f>
        <v>23.3</v>
      </c>
      <c r="F45" s="244">
        <f>SUM(F46:F60)</f>
        <v>3</v>
      </c>
      <c r="G45" s="244"/>
      <c r="H45" s="98"/>
      <c r="I45" s="360"/>
      <c r="J45" s="188"/>
      <c r="K45" s="188"/>
      <c r="L45" s="188"/>
      <c r="M45" s="188"/>
      <c r="N45" s="188"/>
      <c r="O45" s="188"/>
      <c r="P45" s="188"/>
      <c r="Q45" s="188"/>
      <c r="R45" s="188"/>
      <c r="S45" s="188"/>
      <c r="T45" s="188"/>
      <c r="U45" s="188"/>
      <c r="V45" s="188"/>
    </row>
    <row r="46" spans="1:22" s="190" customFormat="1" ht="126">
      <c r="A46" s="96">
        <v>1</v>
      </c>
      <c r="B46" s="120" t="s">
        <v>856</v>
      </c>
      <c r="C46" s="96" t="s">
        <v>379</v>
      </c>
      <c r="D46" s="97">
        <v>1.67</v>
      </c>
      <c r="E46" s="97">
        <v>1.62</v>
      </c>
      <c r="F46" s="321"/>
      <c r="G46" s="237"/>
      <c r="H46" s="105" t="s">
        <v>1279</v>
      </c>
      <c r="I46" s="361"/>
      <c r="J46" s="175"/>
      <c r="K46" s="175"/>
      <c r="L46" s="175"/>
      <c r="M46" s="175"/>
      <c r="N46" s="175"/>
      <c r="O46" s="175"/>
      <c r="P46" s="175"/>
      <c r="Q46" s="175"/>
      <c r="R46" s="175"/>
      <c r="S46" s="175"/>
      <c r="T46" s="175"/>
      <c r="U46" s="175"/>
      <c r="V46" s="175"/>
    </row>
    <row r="47" spans="1:22" s="190" customFormat="1" ht="94.5">
      <c r="A47" s="96">
        <v>2</v>
      </c>
      <c r="B47" s="120" t="s">
        <v>830</v>
      </c>
      <c r="C47" s="96" t="s">
        <v>379</v>
      </c>
      <c r="D47" s="97">
        <v>3.29</v>
      </c>
      <c r="E47" s="97">
        <v>3.25</v>
      </c>
      <c r="F47" s="321"/>
      <c r="G47" s="237"/>
      <c r="H47" s="105" t="s">
        <v>1315</v>
      </c>
      <c r="I47" s="361"/>
      <c r="J47" s="175"/>
      <c r="K47" s="175"/>
      <c r="L47" s="175"/>
      <c r="M47" s="175"/>
      <c r="N47" s="175"/>
      <c r="O47" s="175"/>
      <c r="P47" s="175"/>
      <c r="Q47" s="175"/>
      <c r="R47" s="175"/>
      <c r="S47" s="175"/>
      <c r="T47" s="175"/>
      <c r="U47" s="175"/>
      <c r="V47" s="175"/>
    </row>
    <row r="48" spans="1:22" s="190" customFormat="1" ht="47.25">
      <c r="A48" s="96">
        <v>3</v>
      </c>
      <c r="B48" s="362" t="s">
        <v>1598</v>
      </c>
      <c r="C48" s="363" t="s">
        <v>1600</v>
      </c>
      <c r="D48" s="363">
        <v>7.9</v>
      </c>
      <c r="E48" s="363">
        <v>6.1</v>
      </c>
      <c r="F48" s="321"/>
      <c r="G48" s="237"/>
      <c r="H48" s="105" t="s">
        <v>1596</v>
      </c>
      <c r="I48" s="361"/>
      <c r="J48" s="175"/>
      <c r="K48" s="175"/>
      <c r="L48" s="175"/>
      <c r="M48" s="175"/>
      <c r="N48" s="175"/>
      <c r="O48" s="175"/>
      <c r="P48" s="175"/>
      <c r="Q48" s="175"/>
      <c r="R48" s="175"/>
      <c r="S48" s="175"/>
      <c r="T48" s="175"/>
      <c r="U48" s="175"/>
      <c r="V48" s="175"/>
    </row>
    <row r="49" spans="1:22" s="190" customFormat="1" ht="110.25">
      <c r="A49" s="96">
        <v>4</v>
      </c>
      <c r="B49" s="120" t="s">
        <v>857</v>
      </c>
      <c r="C49" s="96" t="s">
        <v>1599</v>
      </c>
      <c r="D49" s="97">
        <v>3.35</v>
      </c>
      <c r="E49" s="97">
        <v>3.2</v>
      </c>
      <c r="F49" s="321"/>
      <c r="G49" s="237"/>
      <c r="H49" s="105" t="s">
        <v>1450</v>
      </c>
      <c r="I49" s="361" t="s">
        <v>451</v>
      </c>
      <c r="J49" s="175"/>
      <c r="K49" s="175"/>
      <c r="L49" s="175"/>
      <c r="M49" s="175"/>
      <c r="N49" s="175"/>
      <c r="O49" s="175"/>
      <c r="P49" s="175"/>
      <c r="Q49" s="175"/>
      <c r="R49" s="175"/>
      <c r="S49" s="175"/>
      <c r="T49" s="175"/>
      <c r="U49" s="175"/>
      <c r="V49" s="175"/>
    </row>
    <row r="50" spans="1:22" s="190" customFormat="1" ht="141.75">
      <c r="A50" s="96">
        <v>5</v>
      </c>
      <c r="B50" s="120" t="s">
        <v>1317</v>
      </c>
      <c r="C50" s="96" t="s">
        <v>1601</v>
      </c>
      <c r="D50" s="97">
        <v>6.2</v>
      </c>
      <c r="E50" s="97"/>
      <c r="F50" s="97">
        <v>3</v>
      </c>
      <c r="G50" s="237"/>
      <c r="H50" s="105" t="s">
        <v>1451</v>
      </c>
      <c r="I50" s="361"/>
      <c r="J50" s="175"/>
      <c r="K50" s="175"/>
      <c r="L50" s="175"/>
      <c r="M50" s="175"/>
      <c r="N50" s="175"/>
      <c r="O50" s="175"/>
      <c r="P50" s="175"/>
      <c r="Q50" s="175"/>
      <c r="R50" s="175"/>
      <c r="S50" s="175"/>
      <c r="T50" s="175"/>
      <c r="U50" s="175"/>
      <c r="V50" s="175"/>
    </row>
    <row r="51" spans="1:22" s="190" customFormat="1" ht="126">
      <c r="A51" s="96">
        <v>6</v>
      </c>
      <c r="B51" s="120" t="s">
        <v>860</v>
      </c>
      <c r="C51" s="96" t="s">
        <v>64</v>
      </c>
      <c r="D51" s="97">
        <f>13.16-4.8</f>
        <v>8.36</v>
      </c>
      <c r="E51" s="97">
        <v>2.2999999999999998</v>
      </c>
      <c r="F51" s="321"/>
      <c r="G51" s="237"/>
      <c r="H51" s="105" t="s">
        <v>1306</v>
      </c>
      <c r="I51" s="361"/>
      <c r="J51" s="175"/>
      <c r="K51" s="175"/>
      <c r="L51" s="175"/>
      <c r="M51" s="175"/>
      <c r="N51" s="175"/>
      <c r="O51" s="175"/>
      <c r="P51" s="175"/>
      <c r="Q51" s="175"/>
      <c r="R51" s="175"/>
      <c r="S51" s="175"/>
      <c r="T51" s="175"/>
      <c r="U51" s="175"/>
      <c r="V51" s="175"/>
    </row>
    <row r="52" spans="1:22" s="190" customFormat="1" ht="78.75">
      <c r="A52" s="96">
        <v>7</v>
      </c>
      <c r="B52" s="120" t="s">
        <v>840</v>
      </c>
      <c r="C52" s="96" t="s">
        <v>341</v>
      </c>
      <c r="D52" s="97">
        <v>4.4400000000000004</v>
      </c>
      <c r="E52" s="97">
        <v>4.4400000000000004</v>
      </c>
      <c r="F52" s="237"/>
      <c r="G52" s="237"/>
      <c r="H52" s="105" t="s">
        <v>1452</v>
      </c>
      <c r="I52" s="361"/>
      <c r="J52" s="175"/>
      <c r="K52" s="175"/>
      <c r="L52" s="175"/>
      <c r="M52" s="175"/>
      <c r="N52" s="175"/>
      <c r="O52" s="175"/>
      <c r="P52" s="175"/>
      <c r="Q52" s="175"/>
      <c r="R52" s="175"/>
      <c r="S52" s="175"/>
      <c r="T52" s="175"/>
      <c r="U52" s="175"/>
      <c r="V52" s="175"/>
    </row>
    <row r="53" spans="1:22" s="190" customFormat="1" ht="78.75">
      <c r="A53" s="96">
        <v>8</v>
      </c>
      <c r="B53" s="120" t="s">
        <v>1488</v>
      </c>
      <c r="C53" s="96" t="s">
        <v>842</v>
      </c>
      <c r="D53" s="97">
        <v>0.4</v>
      </c>
      <c r="E53" s="97">
        <v>0.12</v>
      </c>
      <c r="F53" s="237"/>
      <c r="G53" s="237"/>
      <c r="H53" s="105" t="s">
        <v>1504</v>
      </c>
      <c r="I53" s="361"/>
      <c r="J53" s="175"/>
      <c r="K53" s="175"/>
      <c r="L53" s="175"/>
      <c r="M53" s="175"/>
      <c r="N53" s="175"/>
      <c r="O53" s="175"/>
      <c r="P53" s="175"/>
      <c r="Q53" s="175"/>
      <c r="R53" s="175"/>
      <c r="S53" s="175"/>
      <c r="T53" s="175"/>
      <c r="U53" s="175"/>
      <c r="V53" s="175"/>
    </row>
    <row r="54" spans="1:22" s="190" customFormat="1" ht="141.75">
      <c r="A54" s="96">
        <v>9</v>
      </c>
      <c r="B54" s="120" t="s">
        <v>252</v>
      </c>
      <c r="C54" s="96" t="s">
        <v>253</v>
      </c>
      <c r="D54" s="97">
        <v>2.56</v>
      </c>
      <c r="E54" s="97">
        <v>0.5</v>
      </c>
      <c r="F54" s="237"/>
      <c r="G54" s="237"/>
      <c r="H54" s="105" t="s">
        <v>1505</v>
      </c>
      <c r="I54" s="361"/>
      <c r="J54" s="175"/>
      <c r="K54" s="175"/>
      <c r="L54" s="175"/>
      <c r="M54" s="175"/>
      <c r="N54" s="175"/>
      <c r="O54" s="175"/>
      <c r="P54" s="175"/>
      <c r="Q54" s="175"/>
      <c r="R54" s="175"/>
      <c r="S54" s="175"/>
      <c r="T54" s="175"/>
      <c r="U54" s="175"/>
      <c r="V54" s="175"/>
    </row>
    <row r="55" spans="1:22" s="190" customFormat="1" ht="110.25">
      <c r="A55" s="96">
        <v>10</v>
      </c>
      <c r="B55" s="120" t="s">
        <v>257</v>
      </c>
      <c r="C55" s="96" t="s">
        <v>858</v>
      </c>
      <c r="D55" s="97">
        <v>6.72</v>
      </c>
      <c r="E55" s="97">
        <v>0.34</v>
      </c>
      <c r="F55" s="237"/>
      <c r="G55" s="237"/>
      <c r="H55" s="105" t="s">
        <v>1269</v>
      </c>
      <c r="I55" s="361"/>
      <c r="J55" s="175"/>
      <c r="K55" s="175"/>
      <c r="L55" s="175"/>
      <c r="M55" s="175"/>
      <c r="N55" s="175"/>
      <c r="O55" s="175"/>
      <c r="P55" s="175"/>
      <c r="Q55" s="175"/>
      <c r="R55" s="175"/>
      <c r="S55" s="175"/>
      <c r="T55" s="175"/>
      <c r="U55" s="175"/>
      <c r="V55" s="175"/>
    </row>
    <row r="56" spans="1:22" s="190" customFormat="1" ht="173.25">
      <c r="A56" s="96">
        <v>11</v>
      </c>
      <c r="B56" s="120" t="s">
        <v>457</v>
      </c>
      <c r="C56" s="96" t="s">
        <v>77</v>
      </c>
      <c r="D56" s="97">
        <v>1.26</v>
      </c>
      <c r="E56" s="97">
        <v>0.65</v>
      </c>
      <c r="F56" s="237"/>
      <c r="G56" s="237"/>
      <c r="H56" s="105" t="s">
        <v>1286</v>
      </c>
      <c r="I56" s="361"/>
      <c r="J56" s="175"/>
      <c r="K56" s="175"/>
      <c r="L56" s="175"/>
      <c r="M56" s="175"/>
      <c r="N56" s="175"/>
      <c r="O56" s="175"/>
      <c r="P56" s="175"/>
      <c r="Q56" s="175"/>
      <c r="R56" s="175"/>
      <c r="S56" s="175"/>
      <c r="T56" s="175"/>
      <c r="U56" s="175"/>
      <c r="V56" s="175"/>
    </row>
    <row r="57" spans="1:22" s="190" customFormat="1" ht="110.25">
      <c r="A57" s="96">
        <v>12</v>
      </c>
      <c r="B57" s="120" t="s">
        <v>259</v>
      </c>
      <c r="C57" s="96" t="s">
        <v>859</v>
      </c>
      <c r="D57" s="97">
        <v>1.95</v>
      </c>
      <c r="E57" s="97">
        <v>0.18</v>
      </c>
      <c r="F57" s="237"/>
      <c r="G57" s="237"/>
      <c r="H57" s="105" t="s">
        <v>1293</v>
      </c>
      <c r="I57" s="361"/>
      <c r="J57" s="175"/>
      <c r="K57" s="175"/>
      <c r="L57" s="175"/>
      <c r="M57" s="175"/>
      <c r="N57" s="175"/>
      <c r="O57" s="175"/>
      <c r="P57" s="175"/>
      <c r="Q57" s="175"/>
      <c r="R57" s="175"/>
      <c r="S57" s="175"/>
      <c r="T57" s="175"/>
      <c r="U57" s="175"/>
      <c r="V57" s="175"/>
    </row>
    <row r="58" spans="1:22" s="190" customFormat="1" ht="173.25">
      <c r="A58" s="96">
        <v>13</v>
      </c>
      <c r="B58" s="120" t="s">
        <v>846</v>
      </c>
      <c r="C58" s="96" t="s">
        <v>847</v>
      </c>
      <c r="D58" s="97">
        <v>0.44</v>
      </c>
      <c r="E58" s="97">
        <v>0.37</v>
      </c>
      <c r="F58" s="237"/>
      <c r="G58" s="237"/>
      <c r="H58" s="105" t="s">
        <v>1453</v>
      </c>
      <c r="I58" s="361"/>
      <c r="J58" s="175"/>
      <c r="K58" s="175"/>
      <c r="L58" s="175"/>
      <c r="M58" s="175"/>
      <c r="N58" s="175"/>
      <c r="O58" s="175"/>
      <c r="P58" s="175"/>
      <c r="Q58" s="175"/>
      <c r="R58" s="175"/>
      <c r="S58" s="175"/>
      <c r="T58" s="175"/>
      <c r="U58" s="175"/>
      <c r="V58" s="175"/>
    </row>
    <row r="59" spans="1:22" s="190" customFormat="1" ht="157.5">
      <c r="A59" s="96">
        <v>14</v>
      </c>
      <c r="B59" s="120" t="s">
        <v>848</v>
      </c>
      <c r="C59" s="96" t="s">
        <v>352</v>
      </c>
      <c r="D59" s="97">
        <v>0.75</v>
      </c>
      <c r="E59" s="97">
        <v>0.2</v>
      </c>
      <c r="F59" s="237"/>
      <c r="G59" s="237"/>
      <c r="H59" s="105" t="s">
        <v>1454</v>
      </c>
      <c r="I59" s="361"/>
      <c r="J59" s="175"/>
      <c r="K59" s="175"/>
      <c r="L59" s="175"/>
      <c r="M59" s="175"/>
      <c r="N59" s="175"/>
      <c r="O59" s="175"/>
      <c r="P59" s="175"/>
      <c r="Q59" s="175"/>
      <c r="R59" s="175"/>
      <c r="S59" s="175"/>
      <c r="T59" s="175"/>
      <c r="U59" s="175"/>
      <c r="V59" s="175"/>
    </row>
    <row r="60" spans="1:22" s="190" customFormat="1" ht="157.5">
      <c r="A60" s="96">
        <v>15</v>
      </c>
      <c r="B60" s="120" t="s">
        <v>849</v>
      </c>
      <c r="C60" s="96" t="s">
        <v>850</v>
      </c>
      <c r="D60" s="97">
        <v>0.18</v>
      </c>
      <c r="E60" s="97">
        <v>0.03</v>
      </c>
      <c r="F60" s="237"/>
      <c r="G60" s="237"/>
      <c r="H60" s="105" t="s">
        <v>1270</v>
      </c>
      <c r="I60" s="361"/>
      <c r="J60" s="175"/>
      <c r="K60" s="175"/>
      <c r="L60" s="175"/>
      <c r="M60" s="175"/>
      <c r="N60" s="175"/>
      <c r="O60" s="175"/>
      <c r="P60" s="175"/>
      <c r="Q60" s="175"/>
      <c r="R60" s="175"/>
      <c r="S60" s="175"/>
      <c r="T60" s="175"/>
      <c r="U60" s="175"/>
      <c r="V60" s="175"/>
    </row>
    <row r="61" spans="1:22" ht="18">
      <c r="A61" s="236" t="s">
        <v>82</v>
      </c>
      <c r="B61" s="202" t="s">
        <v>83</v>
      </c>
      <c r="C61" s="96"/>
      <c r="D61" s="321">
        <f>SUM(D62:D80)</f>
        <v>34.46</v>
      </c>
      <c r="E61" s="321">
        <f>SUM(E62:E80)</f>
        <v>21.376999999999999</v>
      </c>
      <c r="F61" s="321">
        <f>SUM(F62:F80)</f>
        <v>0.75</v>
      </c>
      <c r="G61" s="321"/>
      <c r="H61" s="98"/>
      <c r="I61" s="360"/>
      <c r="J61" s="188"/>
      <c r="K61" s="188"/>
      <c r="L61" s="188"/>
      <c r="M61" s="188"/>
      <c r="N61" s="188"/>
      <c r="O61" s="188"/>
      <c r="P61" s="188"/>
      <c r="Q61" s="188"/>
      <c r="R61" s="188"/>
      <c r="S61" s="188"/>
      <c r="T61" s="188"/>
      <c r="U61" s="188"/>
      <c r="V61" s="188"/>
    </row>
    <row r="62" spans="1:22" ht="141.75">
      <c r="A62" s="229">
        <v>1</v>
      </c>
      <c r="B62" s="245" t="s">
        <v>1125</v>
      </c>
      <c r="C62" s="97" t="s">
        <v>84</v>
      </c>
      <c r="D62" s="97">
        <v>9.2799999999999994</v>
      </c>
      <c r="E62" s="97">
        <v>9.08</v>
      </c>
      <c r="F62" s="97"/>
      <c r="G62" s="97"/>
      <c r="H62" s="98" t="s">
        <v>266</v>
      </c>
      <c r="I62" s="360"/>
      <c r="J62" s="188"/>
      <c r="K62" s="188"/>
      <c r="L62" s="188"/>
      <c r="M62" s="188"/>
      <c r="N62" s="188"/>
      <c r="O62" s="188"/>
      <c r="P62" s="188"/>
      <c r="Q62" s="188"/>
      <c r="R62" s="188"/>
      <c r="S62" s="188"/>
      <c r="T62" s="188"/>
      <c r="U62" s="188"/>
      <c r="V62" s="188"/>
    </row>
    <row r="63" spans="1:22" ht="47.25">
      <c r="A63" s="229">
        <v>2</v>
      </c>
      <c r="B63" s="245" t="s">
        <v>1126</v>
      </c>
      <c r="C63" s="97" t="s">
        <v>84</v>
      </c>
      <c r="D63" s="97">
        <v>1.1000000000000001</v>
      </c>
      <c r="E63" s="97">
        <v>1</v>
      </c>
      <c r="F63" s="97"/>
      <c r="G63" s="97"/>
      <c r="H63" s="98" t="s">
        <v>1127</v>
      </c>
      <c r="I63" s="360"/>
      <c r="J63" s="188"/>
      <c r="K63" s="188"/>
      <c r="L63" s="188"/>
      <c r="M63" s="188"/>
      <c r="N63" s="188"/>
      <c r="O63" s="188"/>
      <c r="P63" s="188"/>
      <c r="Q63" s="188"/>
      <c r="R63" s="188"/>
      <c r="S63" s="188"/>
      <c r="T63" s="188"/>
      <c r="U63" s="188"/>
      <c r="V63" s="188"/>
    </row>
    <row r="64" spans="1:22" ht="78.75">
      <c r="A64" s="229">
        <v>3</v>
      </c>
      <c r="B64" s="245" t="s">
        <v>1128</v>
      </c>
      <c r="C64" s="97" t="s">
        <v>84</v>
      </c>
      <c r="D64" s="97">
        <v>0.48</v>
      </c>
      <c r="E64" s="97">
        <v>0.34699999999999998</v>
      </c>
      <c r="F64" s="97"/>
      <c r="G64" s="97"/>
      <c r="H64" s="98" t="s">
        <v>1129</v>
      </c>
      <c r="I64" s="360"/>
      <c r="J64" s="188"/>
      <c r="K64" s="188"/>
      <c r="L64" s="188"/>
      <c r="M64" s="188"/>
      <c r="N64" s="188"/>
      <c r="O64" s="188"/>
      <c r="P64" s="188"/>
      <c r="Q64" s="188"/>
      <c r="R64" s="188"/>
      <c r="S64" s="188"/>
      <c r="T64" s="188"/>
      <c r="U64" s="188"/>
      <c r="V64" s="188"/>
    </row>
    <row r="65" spans="1:22" ht="47.25">
      <c r="A65" s="229">
        <v>4</v>
      </c>
      <c r="B65" s="245" t="s">
        <v>1130</v>
      </c>
      <c r="C65" s="97" t="s">
        <v>94</v>
      </c>
      <c r="D65" s="97">
        <v>0.5</v>
      </c>
      <c r="E65" s="97">
        <v>0.5</v>
      </c>
      <c r="F65" s="97"/>
      <c r="G65" s="97"/>
      <c r="H65" s="98" t="s">
        <v>1131</v>
      </c>
      <c r="I65" s="360"/>
      <c r="J65" s="188"/>
      <c r="K65" s="188"/>
      <c r="L65" s="188"/>
      <c r="M65" s="188"/>
      <c r="N65" s="188"/>
      <c r="O65" s="188"/>
      <c r="P65" s="188"/>
      <c r="Q65" s="188"/>
      <c r="R65" s="188"/>
      <c r="S65" s="188"/>
      <c r="T65" s="188"/>
      <c r="U65" s="188"/>
      <c r="V65" s="188"/>
    </row>
    <row r="66" spans="1:22" ht="47.25">
      <c r="A66" s="229">
        <v>5</v>
      </c>
      <c r="B66" s="245" t="s">
        <v>1132</v>
      </c>
      <c r="C66" s="97" t="s">
        <v>102</v>
      </c>
      <c r="D66" s="97">
        <v>3.2</v>
      </c>
      <c r="E66" s="97">
        <v>1</v>
      </c>
      <c r="F66" s="97"/>
      <c r="G66" s="97"/>
      <c r="H66" s="98" t="s">
        <v>1133</v>
      </c>
      <c r="I66" s="360"/>
      <c r="J66" s="188"/>
      <c r="K66" s="188"/>
      <c r="L66" s="188"/>
      <c r="M66" s="188"/>
      <c r="N66" s="188"/>
      <c r="O66" s="188"/>
      <c r="P66" s="188"/>
      <c r="Q66" s="188"/>
      <c r="R66" s="188"/>
      <c r="S66" s="188"/>
      <c r="T66" s="188"/>
      <c r="U66" s="188"/>
      <c r="V66" s="188"/>
    </row>
    <row r="67" spans="1:22" ht="47.25">
      <c r="A67" s="229">
        <v>6</v>
      </c>
      <c r="B67" s="245" t="s">
        <v>1134</v>
      </c>
      <c r="C67" s="97" t="s">
        <v>102</v>
      </c>
      <c r="D67" s="97">
        <v>0.69</v>
      </c>
      <c r="E67" s="97">
        <v>0.38</v>
      </c>
      <c r="F67" s="97"/>
      <c r="G67" s="97"/>
      <c r="H67" s="98" t="s">
        <v>85</v>
      </c>
      <c r="I67" s="360"/>
      <c r="J67" s="188"/>
      <c r="K67" s="188"/>
      <c r="L67" s="188"/>
      <c r="M67" s="188"/>
      <c r="N67" s="188"/>
      <c r="O67" s="188"/>
      <c r="P67" s="188"/>
      <c r="Q67" s="188"/>
      <c r="R67" s="188"/>
      <c r="S67" s="188"/>
      <c r="T67" s="188"/>
      <c r="U67" s="188"/>
      <c r="V67" s="188"/>
    </row>
    <row r="68" spans="1:22" ht="63">
      <c r="A68" s="229">
        <v>7</v>
      </c>
      <c r="B68" s="245" t="s">
        <v>1135</v>
      </c>
      <c r="C68" s="97" t="s">
        <v>102</v>
      </c>
      <c r="D68" s="97">
        <v>3</v>
      </c>
      <c r="E68" s="97">
        <v>1</v>
      </c>
      <c r="F68" s="97"/>
      <c r="G68" s="97"/>
      <c r="H68" s="98" t="s">
        <v>1136</v>
      </c>
      <c r="I68" s="360"/>
      <c r="J68" s="188"/>
      <c r="K68" s="188"/>
      <c r="L68" s="188"/>
      <c r="M68" s="188"/>
      <c r="N68" s="188"/>
      <c r="O68" s="188"/>
      <c r="P68" s="188"/>
      <c r="Q68" s="188"/>
      <c r="R68" s="188"/>
      <c r="S68" s="188"/>
      <c r="T68" s="188"/>
      <c r="U68" s="188"/>
      <c r="V68" s="188"/>
    </row>
    <row r="69" spans="1:22" ht="47.25">
      <c r="A69" s="229">
        <v>8</v>
      </c>
      <c r="B69" s="245" t="s">
        <v>1137</v>
      </c>
      <c r="C69" s="97" t="s">
        <v>105</v>
      </c>
      <c r="D69" s="97">
        <v>0.15</v>
      </c>
      <c r="E69" s="97">
        <v>0.15</v>
      </c>
      <c r="F69" s="97"/>
      <c r="G69" s="97"/>
      <c r="H69" s="98" t="s">
        <v>1133</v>
      </c>
      <c r="I69" s="360"/>
      <c r="J69" s="188"/>
      <c r="K69" s="188"/>
      <c r="L69" s="188"/>
      <c r="M69" s="188"/>
      <c r="N69" s="188"/>
      <c r="O69" s="188"/>
      <c r="P69" s="188"/>
      <c r="Q69" s="188"/>
      <c r="R69" s="188"/>
      <c r="S69" s="188"/>
      <c r="T69" s="188"/>
      <c r="U69" s="188"/>
      <c r="V69" s="188"/>
    </row>
    <row r="70" spans="1:22" ht="47.25">
      <c r="A70" s="229">
        <v>9</v>
      </c>
      <c r="B70" s="245" t="s">
        <v>1138</v>
      </c>
      <c r="C70" s="97" t="s">
        <v>105</v>
      </c>
      <c r="D70" s="97">
        <v>2</v>
      </c>
      <c r="E70" s="97">
        <v>1.8</v>
      </c>
      <c r="F70" s="97"/>
      <c r="G70" s="97"/>
      <c r="H70" s="98" t="s">
        <v>1133</v>
      </c>
      <c r="I70" s="360"/>
      <c r="J70" s="188"/>
      <c r="K70" s="188"/>
      <c r="L70" s="188"/>
      <c r="M70" s="188"/>
      <c r="N70" s="188"/>
      <c r="O70" s="188"/>
      <c r="P70" s="188"/>
      <c r="Q70" s="188"/>
      <c r="R70" s="188"/>
      <c r="S70" s="188"/>
      <c r="T70" s="188"/>
      <c r="U70" s="188"/>
      <c r="V70" s="188"/>
    </row>
    <row r="71" spans="1:22" ht="31.5">
      <c r="A71" s="229">
        <v>10</v>
      </c>
      <c r="B71" s="245" t="s">
        <v>1139</v>
      </c>
      <c r="C71" s="97" t="s">
        <v>105</v>
      </c>
      <c r="D71" s="97">
        <v>1</v>
      </c>
      <c r="E71" s="97">
        <v>1</v>
      </c>
      <c r="F71" s="97"/>
      <c r="G71" s="97"/>
      <c r="H71" s="98" t="s">
        <v>1140</v>
      </c>
      <c r="I71" s="360"/>
      <c r="J71" s="188"/>
      <c r="K71" s="188"/>
      <c r="L71" s="188"/>
      <c r="M71" s="188"/>
      <c r="N71" s="188"/>
      <c r="O71" s="188"/>
      <c r="P71" s="188"/>
      <c r="Q71" s="188"/>
      <c r="R71" s="188"/>
      <c r="S71" s="188"/>
      <c r="T71" s="188"/>
      <c r="U71" s="188"/>
      <c r="V71" s="188"/>
    </row>
    <row r="72" spans="1:22" ht="47.25">
      <c r="A72" s="229">
        <v>11</v>
      </c>
      <c r="B72" s="245" t="s">
        <v>1141</v>
      </c>
      <c r="C72" s="97" t="s">
        <v>105</v>
      </c>
      <c r="D72" s="97">
        <v>2</v>
      </c>
      <c r="E72" s="97">
        <v>2</v>
      </c>
      <c r="F72" s="97"/>
      <c r="G72" s="97"/>
      <c r="H72" s="98" t="s">
        <v>503</v>
      </c>
      <c r="I72" s="360"/>
      <c r="J72" s="188"/>
      <c r="K72" s="188"/>
      <c r="L72" s="188"/>
      <c r="M72" s="188"/>
      <c r="N72" s="188"/>
      <c r="O72" s="188"/>
      <c r="P72" s="188"/>
      <c r="Q72" s="188"/>
      <c r="R72" s="188"/>
      <c r="S72" s="188"/>
      <c r="T72" s="188"/>
      <c r="U72" s="188"/>
      <c r="V72" s="188"/>
    </row>
    <row r="73" spans="1:22" ht="47.25">
      <c r="A73" s="229">
        <v>12</v>
      </c>
      <c r="B73" s="245" t="s">
        <v>1142</v>
      </c>
      <c r="C73" s="97" t="s">
        <v>105</v>
      </c>
      <c r="D73" s="97">
        <v>3</v>
      </c>
      <c r="E73" s="97">
        <v>0.4</v>
      </c>
      <c r="F73" s="97"/>
      <c r="G73" s="97"/>
      <c r="H73" s="98" t="s">
        <v>1143</v>
      </c>
      <c r="I73" s="360"/>
      <c r="J73" s="188"/>
      <c r="K73" s="188"/>
      <c r="L73" s="188"/>
      <c r="M73" s="188"/>
      <c r="N73" s="188"/>
      <c r="O73" s="188"/>
      <c r="P73" s="188"/>
      <c r="Q73" s="188"/>
      <c r="R73" s="188"/>
      <c r="S73" s="188"/>
      <c r="T73" s="188"/>
      <c r="U73" s="188"/>
      <c r="V73" s="188"/>
    </row>
    <row r="74" spans="1:22" ht="94.5">
      <c r="A74" s="229">
        <v>13</v>
      </c>
      <c r="B74" s="245" t="s">
        <v>1144</v>
      </c>
      <c r="C74" s="97" t="s">
        <v>105</v>
      </c>
      <c r="D74" s="97">
        <v>1</v>
      </c>
      <c r="E74" s="97">
        <v>0.95</v>
      </c>
      <c r="F74" s="97"/>
      <c r="G74" s="97"/>
      <c r="H74" s="98" t="s">
        <v>1145</v>
      </c>
      <c r="I74" s="360"/>
      <c r="J74" s="188"/>
      <c r="K74" s="188"/>
      <c r="L74" s="188"/>
      <c r="M74" s="188"/>
      <c r="N74" s="188"/>
      <c r="O74" s="188"/>
      <c r="P74" s="188"/>
      <c r="Q74" s="188"/>
      <c r="R74" s="188"/>
      <c r="S74" s="188"/>
      <c r="T74" s="188"/>
      <c r="U74" s="188"/>
      <c r="V74" s="188"/>
    </row>
    <row r="75" spans="1:22" ht="47.25">
      <c r="A75" s="229">
        <v>14</v>
      </c>
      <c r="B75" s="245" t="s">
        <v>1146</v>
      </c>
      <c r="C75" s="97" t="s">
        <v>105</v>
      </c>
      <c r="D75" s="97">
        <v>0.7</v>
      </c>
      <c r="E75" s="97">
        <v>0.4</v>
      </c>
      <c r="F75" s="97"/>
      <c r="G75" s="97"/>
      <c r="H75" s="98" t="s">
        <v>267</v>
      </c>
      <c r="I75" s="360"/>
      <c r="J75" s="188"/>
      <c r="K75" s="188"/>
      <c r="L75" s="188"/>
      <c r="M75" s="188"/>
      <c r="N75" s="188"/>
      <c r="O75" s="188"/>
      <c r="P75" s="188"/>
      <c r="Q75" s="188"/>
      <c r="R75" s="188"/>
      <c r="S75" s="188"/>
      <c r="T75" s="188"/>
      <c r="U75" s="188"/>
      <c r="V75" s="188"/>
    </row>
    <row r="76" spans="1:22" ht="78.75">
      <c r="A76" s="229">
        <v>15</v>
      </c>
      <c r="B76" s="245" t="s">
        <v>1147</v>
      </c>
      <c r="C76" s="97" t="s">
        <v>113</v>
      </c>
      <c r="D76" s="97">
        <v>0.25</v>
      </c>
      <c r="E76" s="97">
        <v>0.19</v>
      </c>
      <c r="F76" s="97"/>
      <c r="G76" s="97"/>
      <c r="H76" s="98" t="s">
        <v>1148</v>
      </c>
      <c r="I76" s="360"/>
      <c r="J76" s="188"/>
      <c r="K76" s="188"/>
      <c r="L76" s="188"/>
      <c r="M76" s="188"/>
      <c r="N76" s="188"/>
      <c r="O76" s="188"/>
      <c r="P76" s="188"/>
      <c r="Q76" s="188"/>
      <c r="R76" s="188"/>
      <c r="S76" s="188"/>
      <c r="T76" s="188"/>
      <c r="U76" s="188"/>
      <c r="V76" s="188"/>
    </row>
    <row r="77" spans="1:22" ht="63">
      <c r="A77" s="229">
        <v>16</v>
      </c>
      <c r="B77" s="245" t="s">
        <v>1489</v>
      </c>
      <c r="C77" s="97" t="s">
        <v>1149</v>
      </c>
      <c r="D77" s="97">
        <v>1.74</v>
      </c>
      <c r="E77" s="97">
        <v>0.06</v>
      </c>
      <c r="F77" s="97"/>
      <c r="G77" s="97"/>
      <c r="H77" s="98" t="s">
        <v>1490</v>
      </c>
      <c r="I77" s="360"/>
      <c r="J77" s="188"/>
      <c r="K77" s="188"/>
      <c r="L77" s="188"/>
      <c r="M77" s="188"/>
      <c r="N77" s="188"/>
      <c r="O77" s="188"/>
      <c r="P77" s="188"/>
      <c r="Q77" s="188"/>
      <c r="R77" s="188"/>
      <c r="S77" s="188"/>
      <c r="T77" s="188"/>
      <c r="U77" s="188"/>
      <c r="V77" s="188"/>
    </row>
    <row r="78" spans="1:22" ht="78.75">
      <c r="A78" s="229">
        <v>17</v>
      </c>
      <c r="B78" s="245" t="s">
        <v>1150</v>
      </c>
      <c r="C78" s="97" t="s">
        <v>1151</v>
      </c>
      <c r="D78" s="97">
        <v>2.77</v>
      </c>
      <c r="E78" s="97"/>
      <c r="F78" s="97">
        <v>0.7</v>
      </c>
      <c r="G78" s="97"/>
      <c r="H78" s="98" t="s">
        <v>1152</v>
      </c>
      <c r="I78" s="360"/>
      <c r="J78" s="188"/>
      <c r="K78" s="188"/>
      <c r="L78" s="188"/>
      <c r="M78" s="188"/>
      <c r="N78" s="188"/>
      <c r="O78" s="188"/>
      <c r="P78" s="188"/>
      <c r="Q78" s="188"/>
      <c r="R78" s="188"/>
      <c r="S78" s="188"/>
      <c r="T78" s="188"/>
      <c r="U78" s="188"/>
      <c r="V78" s="188"/>
    </row>
    <row r="79" spans="1:22" ht="47.25">
      <c r="A79" s="229">
        <v>18</v>
      </c>
      <c r="B79" s="245" t="s">
        <v>1153</v>
      </c>
      <c r="C79" s="97" t="s">
        <v>110</v>
      </c>
      <c r="D79" s="97">
        <v>1.4</v>
      </c>
      <c r="E79" s="97">
        <v>1.1200000000000001</v>
      </c>
      <c r="F79" s="97"/>
      <c r="G79" s="97"/>
      <c r="H79" s="98" t="s">
        <v>1154</v>
      </c>
      <c r="I79" s="360"/>
      <c r="J79" s="188"/>
      <c r="K79" s="188"/>
      <c r="L79" s="188"/>
      <c r="M79" s="188"/>
      <c r="N79" s="188"/>
      <c r="O79" s="188"/>
      <c r="P79" s="188"/>
      <c r="Q79" s="188"/>
      <c r="R79" s="188"/>
      <c r="S79" s="188"/>
      <c r="T79" s="188"/>
      <c r="U79" s="188"/>
      <c r="V79" s="188"/>
    </row>
    <row r="80" spans="1:22" ht="78.75">
      <c r="A80" s="229">
        <v>19</v>
      </c>
      <c r="B80" s="245" t="s">
        <v>1155</v>
      </c>
      <c r="C80" s="97" t="s">
        <v>116</v>
      </c>
      <c r="D80" s="97">
        <v>0.2</v>
      </c>
      <c r="E80" s="97"/>
      <c r="F80" s="97">
        <v>0.05</v>
      </c>
      <c r="G80" s="97"/>
      <c r="H80" s="98" t="s">
        <v>1571</v>
      </c>
      <c r="I80" s="360"/>
      <c r="J80" s="188"/>
      <c r="K80" s="188"/>
      <c r="L80" s="188"/>
      <c r="M80" s="188"/>
      <c r="N80" s="188"/>
      <c r="O80" s="188"/>
      <c r="P80" s="188"/>
      <c r="Q80" s="188"/>
      <c r="R80" s="188"/>
      <c r="S80" s="188"/>
      <c r="T80" s="188"/>
      <c r="U80" s="188"/>
      <c r="V80" s="188"/>
    </row>
    <row r="81" spans="1:22" s="192" customFormat="1" ht="15.75">
      <c r="A81" s="322" t="s">
        <v>133</v>
      </c>
      <c r="B81" s="228" t="s">
        <v>134</v>
      </c>
      <c r="C81" s="319"/>
      <c r="D81" s="321">
        <f>SUM(D82:D106)</f>
        <v>32.450000000000003</v>
      </c>
      <c r="E81" s="321">
        <f>SUM(E82:E106)</f>
        <v>22.299999999999997</v>
      </c>
      <c r="F81" s="321">
        <f>SUM(F82:F106)</f>
        <v>1.8</v>
      </c>
      <c r="G81" s="321"/>
      <c r="H81" s="98"/>
      <c r="I81" s="361"/>
      <c r="J81" s="191"/>
      <c r="K81" s="191"/>
      <c r="L81" s="191"/>
      <c r="M81" s="191"/>
      <c r="N81" s="191"/>
      <c r="O81" s="191"/>
      <c r="P81" s="191"/>
      <c r="Q81" s="191"/>
      <c r="R81" s="191"/>
      <c r="S81" s="191"/>
      <c r="T81" s="191"/>
      <c r="U81" s="191"/>
      <c r="V81" s="191"/>
    </row>
    <row r="82" spans="1:22" s="192" customFormat="1" ht="47.25">
      <c r="A82" s="242">
        <v>1</v>
      </c>
      <c r="B82" s="120" t="s">
        <v>952</v>
      </c>
      <c r="C82" s="96" t="s">
        <v>135</v>
      </c>
      <c r="D82" s="231">
        <v>1</v>
      </c>
      <c r="E82" s="231">
        <v>1</v>
      </c>
      <c r="F82" s="231"/>
      <c r="G82" s="231"/>
      <c r="H82" s="105" t="s">
        <v>1493</v>
      </c>
      <c r="I82" s="361"/>
      <c r="J82" s="191"/>
      <c r="K82" s="191"/>
      <c r="L82" s="191"/>
      <c r="M82" s="191"/>
      <c r="N82" s="191"/>
      <c r="O82" s="191"/>
      <c r="P82" s="191"/>
      <c r="Q82" s="191"/>
      <c r="R82" s="191"/>
      <c r="S82" s="191"/>
      <c r="T82" s="191"/>
      <c r="U82" s="191"/>
      <c r="V82" s="191"/>
    </row>
    <row r="83" spans="1:22" s="192" customFormat="1" ht="63">
      <c r="A83" s="242">
        <v>2</v>
      </c>
      <c r="B83" s="120" t="s">
        <v>953</v>
      </c>
      <c r="C83" s="96" t="s">
        <v>954</v>
      </c>
      <c r="D83" s="231">
        <v>1.1000000000000001</v>
      </c>
      <c r="E83" s="231">
        <v>1</v>
      </c>
      <c r="F83" s="231"/>
      <c r="G83" s="231"/>
      <c r="H83" s="105" t="s">
        <v>977</v>
      </c>
      <c r="I83" s="361"/>
      <c r="J83" s="191"/>
      <c r="K83" s="191"/>
      <c r="L83" s="191"/>
      <c r="M83" s="191"/>
      <c r="N83" s="191"/>
      <c r="O83" s="191"/>
      <c r="P83" s="191"/>
      <c r="Q83" s="191"/>
      <c r="R83" s="191"/>
      <c r="S83" s="191"/>
      <c r="T83" s="191"/>
      <c r="U83" s="191"/>
      <c r="V83" s="191"/>
    </row>
    <row r="84" spans="1:22" s="192" customFormat="1" ht="63">
      <c r="A84" s="242">
        <v>3</v>
      </c>
      <c r="B84" s="120" t="s">
        <v>955</v>
      </c>
      <c r="C84" s="96" t="s">
        <v>956</v>
      </c>
      <c r="D84" s="231">
        <v>3.8</v>
      </c>
      <c r="E84" s="231">
        <v>3</v>
      </c>
      <c r="F84" s="231"/>
      <c r="G84" s="231"/>
      <c r="H84" s="105" t="s">
        <v>977</v>
      </c>
      <c r="I84" s="361"/>
      <c r="J84" s="191"/>
      <c r="K84" s="191"/>
      <c r="L84" s="191"/>
      <c r="M84" s="191"/>
      <c r="N84" s="191"/>
      <c r="O84" s="191"/>
      <c r="P84" s="191"/>
      <c r="Q84" s="191"/>
      <c r="R84" s="191"/>
      <c r="S84" s="191"/>
      <c r="T84" s="191"/>
      <c r="U84" s="191"/>
      <c r="V84" s="191"/>
    </row>
    <row r="85" spans="1:22" s="192" customFormat="1" ht="63">
      <c r="A85" s="242">
        <v>4</v>
      </c>
      <c r="B85" s="120" t="s">
        <v>957</v>
      </c>
      <c r="C85" s="96" t="s">
        <v>135</v>
      </c>
      <c r="D85" s="231">
        <v>0.5</v>
      </c>
      <c r="E85" s="231">
        <v>0.5</v>
      </c>
      <c r="F85" s="231"/>
      <c r="G85" s="231"/>
      <c r="H85" s="105" t="s">
        <v>977</v>
      </c>
      <c r="I85" s="361"/>
      <c r="J85" s="191"/>
      <c r="K85" s="191"/>
      <c r="L85" s="191"/>
      <c r="M85" s="191"/>
      <c r="N85" s="191"/>
      <c r="O85" s="191"/>
      <c r="P85" s="191"/>
      <c r="Q85" s="191"/>
      <c r="R85" s="191"/>
      <c r="S85" s="191"/>
      <c r="T85" s="191"/>
      <c r="U85" s="191"/>
      <c r="V85" s="191"/>
    </row>
    <row r="86" spans="1:22" s="192" customFormat="1" ht="63">
      <c r="A86" s="242">
        <v>5</v>
      </c>
      <c r="B86" s="120" t="s">
        <v>986</v>
      </c>
      <c r="C86" s="96" t="s">
        <v>136</v>
      </c>
      <c r="D86" s="231">
        <v>1.2</v>
      </c>
      <c r="E86" s="231"/>
      <c r="F86" s="231">
        <v>0.3</v>
      </c>
      <c r="G86" s="231"/>
      <c r="H86" s="105" t="s">
        <v>977</v>
      </c>
      <c r="I86" s="361"/>
      <c r="J86" s="191"/>
      <c r="K86" s="191"/>
      <c r="L86" s="191"/>
      <c r="M86" s="191"/>
      <c r="N86" s="191"/>
      <c r="O86" s="191"/>
      <c r="P86" s="191"/>
      <c r="Q86" s="191"/>
      <c r="R86" s="191"/>
      <c r="S86" s="191"/>
      <c r="T86" s="191"/>
      <c r="U86" s="191"/>
      <c r="V86" s="191"/>
    </row>
    <row r="87" spans="1:22" s="192" customFormat="1" ht="47.25">
      <c r="A87" s="242">
        <v>6</v>
      </c>
      <c r="B87" s="120" t="s">
        <v>987</v>
      </c>
      <c r="C87" s="96" t="s">
        <v>491</v>
      </c>
      <c r="D87" s="231">
        <v>2</v>
      </c>
      <c r="E87" s="231"/>
      <c r="F87" s="231">
        <v>1.5</v>
      </c>
      <c r="G87" s="231"/>
      <c r="H87" s="105" t="s">
        <v>1506</v>
      </c>
      <c r="I87" s="361"/>
      <c r="J87" s="191"/>
      <c r="K87" s="191"/>
      <c r="L87" s="191"/>
      <c r="M87" s="191"/>
      <c r="N87" s="191"/>
      <c r="O87" s="191"/>
      <c r="P87" s="191"/>
      <c r="Q87" s="191"/>
      <c r="R87" s="191"/>
      <c r="S87" s="191"/>
      <c r="T87" s="191"/>
      <c r="U87" s="191"/>
      <c r="V87" s="191"/>
    </row>
    <row r="88" spans="1:22" s="192" customFormat="1" ht="63">
      <c r="A88" s="242">
        <v>7</v>
      </c>
      <c r="B88" s="120" t="s">
        <v>988</v>
      </c>
      <c r="C88" s="96" t="s">
        <v>504</v>
      </c>
      <c r="D88" s="231">
        <v>2.7</v>
      </c>
      <c r="E88" s="231">
        <v>2.7</v>
      </c>
      <c r="F88" s="246"/>
      <c r="G88" s="231"/>
      <c r="H88" s="105" t="s">
        <v>977</v>
      </c>
      <c r="I88" s="361"/>
      <c r="J88" s="191"/>
      <c r="K88" s="191"/>
      <c r="L88" s="191"/>
      <c r="M88" s="191"/>
      <c r="N88" s="191"/>
      <c r="O88" s="191"/>
      <c r="P88" s="191"/>
      <c r="Q88" s="191"/>
      <c r="R88" s="191"/>
      <c r="S88" s="191"/>
      <c r="T88" s="191"/>
      <c r="U88" s="191"/>
      <c r="V88" s="191"/>
    </row>
    <row r="89" spans="1:22" s="192" customFormat="1" ht="63">
      <c r="A89" s="242">
        <v>8</v>
      </c>
      <c r="B89" s="120" t="s">
        <v>958</v>
      </c>
      <c r="C89" s="96" t="s">
        <v>147</v>
      </c>
      <c r="D89" s="231">
        <v>1.5</v>
      </c>
      <c r="E89" s="231">
        <v>1.5</v>
      </c>
      <c r="F89" s="246"/>
      <c r="G89" s="231"/>
      <c r="H89" s="105" t="s">
        <v>977</v>
      </c>
      <c r="I89" s="361"/>
      <c r="J89" s="191"/>
      <c r="K89" s="191"/>
      <c r="L89" s="191"/>
      <c r="M89" s="191"/>
      <c r="N89" s="191"/>
      <c r="O89" s="191"/>
      <c r="P89" s="191"/>
      <c r="Q89" s="191"/>
      <c r="R89" s="191"/>
      <c r="S89" s="191"/>
      <c r="T89" s="191"/>
      <c r="U89" s="191"/>
      <c r="V89" s="191"/>
    </row>
    <row r="90" spans="1:22" s="192" customFormat="1" ht="63">
      <c r="A90" s="242">
        <v>9</v>
      </c>
      <c r="B90" s="120" t="s">
        <v>961</v>
      </c>
      <c r="C90" s="96" t="s">
        <v>153</v>
      </c>
      <c r="D90" s="231">
        <v>1.5</v>
      </c>
      <c r="E90" s="231">
        <v>1.5</v>
      </c>
      <c r="F90" s="246"/>
      <c r="G90" s="231"/>
      <c r="H90" s="105" t="s">
        <v>977</v>
      </c>
      <c r="I90" s="361"/>
      <c r="J90" s="191"/>
      <c r="K90" s="191"/>
      <c r="L90" s="191"/>
      <c r="M90" s="191"/>
      <c r="N90" s="191"/>
      <c r="O90" s="191"/>
      <c r="P90" s="191"/>
      <c r="Q90" s="191"/>
      <c r="R90" s="191"/>
      <c r="S90" s="191"/>
      <c r="T90" s="191"/>
      <c r="U90" s="191"/>
      <c r="V90" s="191"/>
    </row>
    <row r="91" spans="1:22" s="192" customFormat="1" ht="63">
      <c r="A91" s="242">
        <v>10</v>
      </c>
      <c r="B91" s="120" t="s">
        <v>962</v>
      </c>
      <c r="C91" s="96" t="s">
        <v>142</v>
      </c>
      <c r="D91" s="231">
        <v>3.2</v>
      </c>
      <c r="E91" s="231">
        <v>1.3</v>
      </c>
      <c r="F91" s="246"/>
      <c r="G91" s="231"/>
      <c r="H91" s="105" t="s">
        <v>977</v>
      </c>
      <c r="I91" s="361"/>
      <c r="J91" s="191"/>
      <c r="K91" s="191"/>
      <c r="L91" s="191"/>
      <c r="M91" s="191"/>
      <c r="N91" s="191"/>
      <c r="O91" s="191"/>
      <c r="P91" s="191"/>
      <c r="Q91" s="191"/>
      <c r="R91" s="191"/>
      <c r="S91" s="191"/>
      <c r="T91" s="191"/>
      <c r="U91" s="191"/>
      <c r="V91" s="191"/>
    </row>
    <row r="92" spans="1:22" s="192" customFormat="1" ht="63">
      <c r="A92" s="242">
        <v>11</v>
      </c>
      <c r="B92" s="120" t="s">
        <v>963</v>
      </c>
      <c r="C92" s="96" t="s">
        <v>142</v>
      </c>
      <c r="D92" s="231">
        <v>2.5499999999999998</v>
      </c>
      <c r="E92" s="231">
        <v>2.5499999999999998</v>
      </c>
      <c r="F92" s="246"/>
      <c r="G92" s="231"/>
      <c r="H92" s="105" t="s">
        <v>977</v>
      </c>
      <c r="I92" s="361"/>
      <c r="J92" s="191"/>
      <c r="K92" s="191"/>
      <c r="L92" s="191"/>
      <c r="M92" s="191"/>
      <c r="N92" s="191"/>
      <c r="O92" s="191"/>
      <c r="P92" s="191"/>
      <c r="Q92" s="191"/>
      <c r="R92" s="191"/>
      <c r="S92" s="191"/>
      <c r="T92" s="191"/>
      <c r="U92" s="191"/>
      <c r="V92" s="191"/>
    </row>
    <row r="93" spans="1:22" s="192" customFormat="1" ht="63">
      <c r="A93" s="242">
        <v>12</v>
      </c>
      <c r="B93" s="120" t="s">
        <v>964</v>
      </c>
      <c r="C93" s="96" t="s">
        <v>152</v>
      </c>
      <c r="D93" s="231">
        <v>2.2000000000000002</v>
      </c>
      <c r="E93" s="231">
        <v>2.2000000000000002</v>
      </c>
      <c r="F93" s="246"/>
      <c r="G93" s="231"/>
      <c r="H93" s="105" t="s">
        <v>977</v>
      </c>
      <c r="I93" s="361"/>
      <c r="J93" s="191"/>
      <c r="K93" s="191"/>
      <c r="L93" s="191"/>
      <c r="M93" s="191"/>
      <c r="N93" s="191"/>
      <c r="O93" s="191"/>
      <c r="P93" s="191"/>
      <c r="Q93" s="191"/>
      <c r="R93" s="191"/>
      <c r="S93" s="191"/>
      <c r="T93" s="191"/>
      <c r="U93" s="191"/>
      <c r="V93" s="191"/>
    </row>
    <row r="94" spans="1:22" s="192" customFormat="1" ht="63">
      <c r="A94" s="242">
        <v>13</v>
      </c>
      <c r="B94" s="120" t="s">
        <v>989</v>
      </c>
      <c r="C94" s="96" t="s">
        <v>153</v>
      </c>
      <c r="D94" s="231">
        <v>0.3</v>
      </c>
      <c r="E94" s="231">
        <v>0.25</v>
      </c>
      <c r="F94" s="231"/>
      <c r="G94" s="97"/>
      <c r="H94" s="105" t="s">
        <v>977</v>
      </c>
      <c r="I94" s="361"/>
      <c r="J94" s="191"/>
      <c r="K94" s="191"/>
      <c r="L94" s="191"/>
      <c r="M94" s="191"/>
      <c r="N94" s="191"/>
      <c r="O94" s="191"/>
      <c r="P94" s="191"/>
      <c r="Q94" s="191"/>
      <c r="R94" s="191"/>
      <c r="S94" s="191"/>
      <c r="T94" s="191"/>
      <c r="U94" s="191"/>
      <c r="V94" s="191"/>
    </row>
    <row r="95" spans="1:22" s="192" customFormat="1" ht="63">
      <c r="A95" s="242">
        <v>14</v>
      </c>
      <c r="B95" s="120" t="s">
        <v>965</v>
      </c>
      <c r="C95" s="96" t="s">
        <v>145</v>
      </c>
      <c r="D95" s="231">
        <v>0.5</v>
      </c>
      <c r="E95" s="231">
        <v>0.5</v>
      </c>
      <c r="F95" s="231"/>
      <c r="G95" s="97"/>
      <c r="H95" s="105" t="s">
        <v>977</v>
      </c>
      <c r="I95" s="361"/>
      <c r="J95" s="191"/>
      <c r="K95" s="191"/>
      <c r="L95" s="191"/>
      <c r="M95" s="191"/>
      <c r="N95" s="191"/>
      <c r="O95" s="191"/>
      <c r="P95" s="191"/>
      <c r="Q95" s="191"/>
      <c r="R95" s="191"/>
      <c r="S95" s="191"/>
      <c r="T95" s="191"/>
      <c r="U95" s="191"/>
      <c r="V95" s="191"/>
    </row>
    <row r="96" spans="1:22" s="192" customFormat="1" ht="63">
      <c r="A96" s="242">
        <v>15</v>
      </c>
      <c r="B96" s="120" t="s">
        <v>966</v>
      </c>
      <c r="C96" s="96" t="s">
        <v>147</v>
      </c>
      <c r="D96" s="231">
        <v>0.6</v>
      </c>
      <c r="E96" s="231">
        <v>0.6</v>
      </c>
      <c r="F96" s="231"/>
      <c r="G96" s="231"/>
      <c r="H96" s="105" t="s">
        <v>977</v>
      </c>
      <c r="I96" s="361"/>
      <c r="J96" s="191"/>
      <c r="K96" s="191"/>
      <c r="L96" s="191"/>
      <c r="M96" s="191"/>
      <c r="N96" s="191"/>
      <c r="O96" s="191"/>
      <c r="P96" s="191"/>
      <c r="Q96" s="191"/>
      <c r="R96" s="191"/>
      <c r="S96" s="191"/>
      <c r="T96" s="191"/>
      <c r="U96" s="191"/>
      <c r="V96" s="191"/>
    </row>
    <row r="97" spans="1:22" s="192" customFormat="1" ht="63">
      <c r="A97" s="242">
        <v>16</v>
      </c>
      <c r="B97" s="120" t="s">
        <v>967</v>
      </c>
      <c r="C97" s="96" t="s">
        <v>136</v>
      </c>
      <c r="D97" s="231">
        <v>0.6</v>
      </c>
      <c r="E97" s="231">
        <v>0.3</v>
      </c>
      <c r="F97" s="231"/>
      <c r="G97" s="231"/>
      <c r="H97" s="105" t="s">
        <v>977</v>
      </c>
      <c r="I97" s="361"/>
      <c r="J97" s="191"/>
      <c r="K97" s="191"/>
      <c r="L97" s="191"/>
      <c r="M97" s="191"/>
      <c r="N97" s="191"/>
      <c r="O97" s="191"/>
      <c r="P97" s="191"/>
      <c r="Q97" s="191"/>
      <c r="R97" s="191"/>
      <c r="S97" s="191"/>
      <c r="T97" s="191"/>
      <c r="U97" s="191"/>
      <c r="V97" s="191"/>
    </row>
    <row r="98" spans="1:22" s="192" customFormat="1" ht="78.75">
      <c r="A98" s="242">
        <v>17</v>
      </c>
      <c r="B98" s="105" t="s">
        <v>460</v>
      </c>
      <c r="C98" s="96" t="s">
        <v>990</v>
      </c>
      <c r="D98" s="247">
        <v>1</v>
      </c>
      <c r="E98" s="247">
        <v>0.5</v>
      </c>
      <c r="F98" s="97"/>
      <c r="G98" s="231"/>
      <c r="H98" s="105" t="s">
        <v>995</v>
      </c>
      <c r="I98" s="361"/>
      <c r="J98" s="191"/>
      <c r="K98" s="191"/>
      <c r="L98" s="191"/>
      <c r="M98" s="191"/>
      <c r="N98" s="191"/>
      <c r="O98" s="191"/>
      <c r="P98" s="191"/>
      <c r="Q98" s="191"/>
      <c r="R98" s="191"/>
      <c r="S98" s="191"/>
      <c r="T98" s="191"/>
      <c r="U98" s="191"/>
      <c r="V98" s="191"/>
    </row>
    <row r="99" spans="1:22" s="192" customFormat="1" ht="47.25">
      <c r="A99" s="242">
        <v>18</v>
      </c>
      <c r="B99" s="120" t="s">
        <v>492</v>
      </c>
      <c r="C99" s="96" t="s">
        <v>425</v>
      </c>
      <c r="D99" s="231">
        <v>0.3</v>
      </c>
      <c r="E99" s="231">
        <v>0.3</v>
      </c>
      <c r="F99" s="97"/>
      <c r="G99" s="231"/>
      <c r="H99" s="105" t="s">
        <v>983</v>
      </c>
      <c r="I99" s="361"/>
      <c r="J99" s="191"/>
      <c r="K99" s="191"/>
      <c r="L99" s="191"/>
      <c r="M99" s="191"/>
      <c r="N99" s="191"/>
      <c r="O99" s="191"/>
      <c r="P99" s="191"/>
      <c r="Q99" s="191"/>
      <c r="R99" s="191"/>
      <c r="S99" s="191"/>
      <c r="T99" s="191"/>
      <c r="U99" s="191"/>
      <c r="V99" s="191"/>
    </row>
    <row r="100" spans="1:22" s="192" customFormat="1" ht="31.5">
      <c r="A100" s="242">
        <v>19</v>
      </c>
      <c r="B100" s="120" t="s">
        <v>991</v>
      </c>
      <c r="C100" s="96" t="s">
        <v>504</v>
      </c>
      <c r="D100" s="231">
        <v>0.19</v>
      </c>
      <c r="E100" s="231">
        <v>0.15</v>
      </c>
      <c r="F100" s="97"/>
      <c r="G100" s="231"/>
      <c r="H100" s="105" t="s">
        <v>996</v>
      </c>
      <c r="I100" s="361"/>
      <c r="J100" s="191"/>
      <c r="K100" s="191"/>
      <c r="L100" s="191"/>
      <c r="M100" s="191"/>
      <c r="N100" s="191"/>
      <c r="O100" s="191"/>
      <c r="P100" s="191"/>
      <c r="Q100" s="191"/>
      <c r="R100" s="191"/>
      <c r="S100" s="191"/>
      <c r="T100" s="191"/>
      <c r="U100" s="191"/>
      <c r="V100" s="191"/>
    </row>
    <row r="101" spans="1:22" s="192" customFormat="1" ht="31.5">
      <c r="A101" s="242">
        <v>20</v>
      </c>
      <c r="B101" s="120" t="s">
        <v>992</v>
      </c>
      <c r="C101" s="96" t="s">
        <v>135</v>
      </c>
      <c r="D101" s="231">
        <v>0.2</v>
      </c>
      <c r="E101" s="231">
        <v>0.2</v>
      </c>
      <c r="F101" s="97"/>
      <c r="G101" s="231"/>
      <c r="H101" s="105" t="s">
        <v>996</v>
      </c>
      <c r="I101" s="361"/>
      <c r="J101" s="191"/>
      <c r="K101" s="191"/>
      <c r="L101" s="191"/>
      <c r="M101" s="191"/>
      <c r="N101" s="191"/>
      <c r="O101" s="191"/>
      <c r="P101" s="191"/>
      <c r="Q101" s="191"/>
      <c r="R101" s="191"/>
      <c r="S101" s="191"/>
      <c r="T101" s="191"/>
      <c r="U101" s="191"/>
      <c r="V101" s="191"/>
    </row>
    <row r="102" spans="1:22" s="192" customFormat="1" ht="31.5">
      <c r="A102" s="242">
        <v>21</v>
      </c>
      <c r="B102" s="120" t="s">
        <v>993</v>
      </c>
      <c r="C102" s="96" t="s">
        <v>153</v>
      </c>
      <c r="D102" s="231">
        <v>0.12</v>
      </c>
      <c r="E102" s="231">
        <v>0.12</v>
      </c>
      <c r="F102" s="97"/>
      <c r="G102" s="231"/>
      <c r="H102" s="105" t="s">
        <v>996</v>
      </c>
      <c r="I102" s="361"/>
      <c r="J102" s="191"/>
      <c r="K102" s="191"/>
      <c r="L102" s="191"/>
      <c r="M102" s="191"/>
      <c r="N102" s="191"/>
      <c r="O102" s="191"/>
      <c r="P102" s="191"/>
      <c r="Q102" s="191"/>
      <c r="R102" s="191"/>
      <c r="S102" s="191"/>
      <c r="T102" s="191"/>
      <c r="U102" s="191"/>
      <c r="V102" s="191"/>
    </row>
    <row r="103" spans="1:22" s="192" customFormat="1" ht="31.5">
      <c r="A103" s="242">
        <v>22</v>
      </c>
      <c r="B103" s="120" t="s">
        <v>994</v>
      </c>
      <c r="C103" s="96" t="s">
        <v>152</v>
      </c>
      <c r="D103" s="231">
        <v>0.15</v>
      </c>
      <c r="E103" s="231">
        <v>0.15</v>
      </c>
      <c r="F103" s="97"/>
      <c r="G103" s="231"/>
      <c r="H103" s="105" t="s">
        <v>997</v>
      </c>
      <c r="I103" s="361"/>
      <c r="J103" s="191"/>
      <c r="K103" s="191"/>
      <c r="L103" s="191"/>
      <c r="M103" s="191"/>
      <c r="N103" s="191"/>
      <c r="O103" s="191"/>
      <c r="P103" s="191"/>
      <c r="Q103" s="191"/>
      <c r="R103" s="191"/>
      <c r="S103" s="191"/>
      <c r="T103" s="191"/>
      <c r="U103" s="191"/>
      <c r="V103" s="191"/>
    </row>
    <row r="104" spans="1:22" s="192" customFormat="1" ht="31.5">
      <c r="A104" s="242">
        <v>23</v>
      </c>
      <c r="B104" s="120" t="s">
        <v>974</v>
      </c>
      <c r="C104" s="96" t="s">
        <v>156</v>
      </c>
      <c r="D104" s="231">
        <v>0.2</v>
      </c>
      <c r="E104" s="231">
        <v>0.2</v>
      </c>
      <c r="F104" s="97"/>
      <c r="G104" s="231"/>
      <c r="H104" s="105" t="s">
        <v>984</v>
      </c>
      <c r="I104" s="361"/>
      <c r="J104" s="191"/>
      <c r="K104" s="191"/>
      <c r="L104" s="191"/>
      <c r="M104" s="191"/>
      <c r="N104" s="191"/>
      <c r="O104" s="191"/>
      <c r="P104" s="191"/>
      <c r="Q104" s="191"/>
      <c r="R104" s="191"/>
      <c r="S104" s="191"/>
      <c r="T104" s="191"/>
      <c r="U104" s="191"/>
      <c r="V104" s="191"/>
    </row>
    <row r="105" spans="1:22" s="192" customFormat="1" ht="31.5">
      <c r="A105" s="242">
        <v>24</v>
      </c>
      <c r="B105" s="120" t="s">
        <v>975</v>
      </c>
      <c r="C105" s="96" t="s">
        <v>425</v>
      </c>
      <c r="D105" s="231">
        <v>0.5</v>
      </c>
      <c r="E105" s="231">
        <v>0.45</v>
      </c>
      <c r="F105" s="97"/>
      <c r="G105" s="231"/>
      <c r="H105" s="105" t="s">
        <v>985</v>
      </c>
      <c r="I105" s="361"/>
      <c r="J105" s="191"/>
      <c r="K105" s="191"/>
      <c r="L105" s="191"/>
      <c r="M105" s="191"/>
      <c r="N105" s="191"/>
      <c r="O105" s="191"/>
      <c r="P105" s="191"/>
      <c r="Q105" s="191"/>
      <c r="R105" s="191"/>
      <c r="S105" s="191"/>
      <c r="T105" s="191"/>
      <c r="U105" s="191"/>
      <c r="V105" s="191"/>
    </row>
    <row r="106" spans="1:22" s="192" customFormat="1" ht="110.25">
      <c r="A106" s="242">
        <v>25</v>
      </c>
      <c r="B106" s="105" t="s">
        <v>976</v>
      </c>
      <c r="C106" s="96" t="s">
        <v>423</v>
      </c>
      <c r="D106" s="231">
        <v>4.54</v>
      </c>
      <c r="E106" s="231">
        <v>1.33</v>
      </c>
      <c r="F106" s="97"/>
      <c r="G106" s="231"/>
      <c r="H106" s="105" t="s">
        <v>998</v>
      </c>
      <c r="I106" s="361"/>
      <c r="J106" s="191"/>
      <c r="K106" s="191"/>
      <c r="L106" s="191"/>
      <c r="M106" s="191"/>
      <c r="N106" s="191"/>
      <c r="O106" s="191"/>
      <c r="P106" s="191"/>
      <c r="Q106" s="191"/>
      <c r="R106" s="191"/>
      <c r="S106" s="191"/>
      <c r="T106" s="191"/>
      <c r="U106" s="191"/>
      <c r="V106" s="191"/>
    </row>
    <row r="107" spans="1:22" ht="18">
      <c r="A107" s="236" t="s">
        <v>159</v>
      </c>
      <c r="B107" s="202" t="s">
        <v>160</v>
      </c>
      <c r="C107" s="97"/>
      <c r="D107" s="321">
        <f>SUM(D108:D124)</f>
        <v>286.59529999999995</v>
      </c>
      <c r="E107" s="321">
        <f>SUM(E108:E124)</f>
        <v>10.4353</v>
      </c>
      <c r="F107" s="321">
        <f>SUM(F108:F124)</f>
        <v>5.09</v>
      </c>
      <c r="G107" s="321"/>
      <c r="H107" s="98"/>
      <c r="I107" s="360"/>
      <c r="J107" s="188"/>
      <c r="K107" s="188"/>
      <c r="L107" s="188"/>
      <c r="M107" s="188"/>
      <c r="N107" s="188"/>
      <c r="O107" s="188"/>
      <c r="P107" s="188"/>
      <c r="Q107" s="188"/>
      <c r="R107" s="188"/>
      <c r="S107" s="188"/>
      <c r="T107" s="188"/>
      <c r="U107" s="188"/>
      <c r="V107" s="188"/>
    </row>
    <row r="108" spans="1:22" ht="47.25">
      <c r="A108" s="242">
        <v>1</v>
      </c>
      <c r="B108" s="105" t="s">
        <v>1055</v>
      </c>
      <c r="C108" s="97" t="s">
        <v>278</v>
      </c>
      <c r="D108" s="97">
        <v>0.12</v>
      </c>
      <c r="E108" s="97">
        <v>0.12</v>
      </c>
      <c r="F108" s="321"/>
      <c r="G108" s="97"/>
      <c r="H108" s="98" t="s">
        <v>1056</v>
      </c>
      <c r="I108" s="360"/>
      <c r="J108" s="188"/>
      <c r="K108" s="188"/>
      <c r="L108" s="188"/>
      <c r="M108" s="188"/>
      <c r="N108" s="188"/>
      <c r="O108" s="188"/>
      <c r="P108" s="188"/>
      <c r="Q108" s="188"/>
      <c r="R108" s="188"/>
      <c r="S108" s="188"/>
      <c r="T108" s="188"/>
      <c r="U108" s="188"/>
      <c r="V108" s="188"/>
    </row>
    <row r="109" spans="1:22" ht="63">
      <c r="A109" s="242">
        <v>2</v>
      </c>
      <c r="B109" s="105" t="s">
        <v>1507</v>
      </c>
      <c r="C109" s="97" t="s">
        <v>278</v>
      </c>
      <c r="D109" s="248">
        <v>0.11940000000000001</v>
      </c>
      <c r="E109" s="248">
        <v>0.11940000000000001</v>
      </c>
      <c r="F109" s="321"/>
      <c r="G109" s="321"/>
      <c r="H109" s="98" t="s">
        <v>1316</v>
      </c>
      <c r="I109" s="360"/>
      <c r="J109" s="188"/>
      <c r="K109" s="188"/>
      <c r="L109" s="188"/>
      <c r="M109" s="188"/>
      <c r="N109" s="188"/>
      <c r="O109" s="188"/>
      <c r="P109" s="188"/>
      <c r="Q109" s="188"/>
      <c r="R109" s="188"/>
      <c r="S109" s="188"/>
      <c r="T109" s="188"/>
      <c r="U109" s="188"/>
      <c r="V109" s="188"/>
    </row>
    <row r="110" spans="1:22" ht="63">
      <c r="A110" s="242">
        <v>3</v>
      </c>
      <c r="B110" s="105" t="s">
        <v>1057</v>
      </c>
      <c r="C110" s="96" t="s">
        <v>1058</v>
      </c>
      <c r="D110" s="97">
        <v>0.2</v>
      </c>
      <c r="E110" s="97">
        <v>0.01</v>
      </c>
      <c r="F110" s="321"/>
      <c r="G110" s="321"/>
      <c r="H110" s="98" t="s">
        <v>1316</v>
      </c>
      <c r="I110" s="360"/>
      <c r="J110" s="188"/>
      <c r="K110" s="188"/>
      <c r="L110" s="188"/>
      <c r="M110" s="188"/>
      <c r="N110" s="188"/>
      <c r="O110" s="188"/>
      <c r="P110" s="188"/>
      <c r="Q110" s="188"/>
      <c r="R110" s="188"/>
      <c r="S110" s="188"/>
      <c r="T110" s="188"/>
      <c r="U110" s="188"/>
      <c r="V110" s="188"/>
    </row>
    <row r="111" spans="1:22" ht="63">
      <c r="A111" s="242">
        <v>4</v>
      </c>
      <c r="B111" s="105" t="s">
        <v>1059</v>
      </c>
      <c r="C111" s="249" t="s">
        <v>165</v>
      </c>
      <c r="D111" s="250">
        <v>0.105</v>
      </c>
      <c r="E111" s="250">
        <v>0.105</v>
      </c>
      <c r="F111" s="321"/>
      <c r="G111" s="321"/>
      <c r="H111" s="98" t="s">
        <v>1316</v>
      </c>
      <c r="I111" s="360"/>
      <c r="J111" s="188"/>
      <c r="K111" s="188"/>
      <c r="L111" s="188"/>
      <c r="M111" s="188"/>
      <c r="N111" s="188"/>
      <c r="O111" s="188"/>
      <c r="P111" s="188"/>
      <c r="Q111" s="188"/>
      <c r="R111" s="188"/>
      <c r="S111" s="188"/>
      <c r="T111" s="188"/>
      <c r="U111" s="188"/>
      <c r="V111" s="188"/>
    </row>
    <row r="112" spans="1:22" ht="63">
      <c r="A112" s="242">
        <v>5</v>
      </c>
      <c r="B112" s="105" t="s">
        <v>1060</v>
      </c>
      <c r="C112" s="97" t="s">
        <v>172</v>
      </c>
      <c r="D112" s="97">
        <v>0.15</v>
      </c>
      <c r="E112" s="97">
        <v>0.15</v>
      </c>
      <c r="F112" s="321"/>
      <c r="G112" s="321"/>
      <c r="H112" s="98" t="s">
        <v>1316</v>
      </c>
      <c r="I112" s="360"/>
      <c r="J112" s="188"/>
      <c r="K112" s="188"/>
      <c r="L112" s="188"/>
      <c r="M112" s="188"/>
      <c r="N112" s="188"/>
      <c r="O112" s="188"/>
      <c r="P112" s="188"/>
      <c r="Q112" s="188"/>
      <c r="R112" s="188"/>
      <c r="S112" s="188"/>
      <c r="T112" s="188"/>
      <c r="U112" s="188"/>
      <c r="V112" s="188"/>
    </row>
    <row r="113" spans="1:22" ht="63">
      <c r="A113" s="242">
        <v>6</v>
      </c>
      <c r="B113" s="105" t="s">
        <v>1061</v>
      </c>
      <c r="C113" s="96" t="s">
        <v>285</v>
      </c>
      <c r="D113" s="97">
        <v>0.19789999999999999</v>
      </c>
      <c r="E113" s="97">
        <v>0.19789999999999999</v>
      </c>
      <c r="F113" s="321"/>
      <c r="G113" s="321"/>
      <c r="H113" s="98" t="s">
        <v>1316</v>
      </c>
      <c r="I113" s="360"/>
      <c r="J113" s="188"/>
      <c r="K113" s="188"/>
      <c r="L113" s="188"/>
      <c r="M113" s="188"/>
      <c r="N113" s="188"/>
      <c r="O113" s="188"/>
      <c r="P113" s="188"/>
      <c r="Q113" s="188"/>
      <c r="R113" s="188"/>
      <c r="S113" s="188"/>
      <c r="T113" s="188"/>
      <c r="U113" s="188"/>
      <c r="V113" s="188"/>
    </row>
    <row r="114" spans="1:22" ht="78.75">
      <c r="A114" s="242">
        <v>7</v>
      </c>
      <c r="B114" s="105" t="s">
        <v>1456</v>
      </c>
      <c r="C114" s="97" t="s">
        <v>468</v>
      </c>
      <c r="D114" s="97">
        <v>248</v>
      </c>
      <c r="E114" s="97">
        <v>0.8</v>
      </c>
      <c r="F114" s="234">
        <v>5.09</v>
      </c>
      <c r="G114" s="321"/>
      <c r="H114" s="98" t="s">
        <v>1455</v>
      </c>
      <c r="I114" s="360"/>
      <c r="J114" s="188"/>
      <c r="K114" s="188"/>
      <c r="L114" s="188"/>
      <c r="M114" s="188"/>
      <c r="N114" s="188"/>
      <c r="O114" s="188"/>
      <c r="P114" s="188"/>
      <c r="Q114" s="188"/>
      <c r="R114" s="188"/>
      <c r="S114" s="188"/>
      <c r="T114" s="188"/>
      <c r="U114" s="188"/>
      <c r="V114" s="188"/>
    </row>
    <row r="115" spans="1:22" ht="47.25">
      <c r="A115" s="242">
        <v>8</v>
      </c>
      <c r="B115" s="105" t="s">
        <v>279</v>
      </c>
      <c r="C115" s="249" t="s">
        <v>165</v>
      </c>
      <c r="D115" s="97">
        <v>11</v>
      </c>
      <c r="E115" s="97">
        <v>2.5</v>
      </c>
      <c r="F115" s="321"/>
      <c r="G115" s="321"/>
      <c r="H115" s="98" t="s">
        <v>280</v>
      </c>
      <c r="I115" s="360"/>
      <c r="J115" s="188"/>
      <c r="K115" s="188"/>
      <c r="L115" s="188"/>
      <c r="M115" s="188"/>
      <c r="N115" s="188"/>
      <c r="O115" s="188"/>
      <c r="P115" s="188"/>
      <c r="Q115" s="188"/>
      <c r="R115" s="188"/>
      <c r="S115" s="188"/>
      <c r="T115" s="188"/>
      <c r="U115" s="188"/>
      <c r="V115" s="188"/>
    </row>
    <row r="116" spans="1:22" ht="63">
      <c r="A116" s="242">
        <v>9</v>
      </c>
      <c r="B116" s="105" t="s">
        <v>1062</v>
      </c>
      <c r="C116" s="96" t="s">
        <v>233</v>
      </c>
      <c r="D116" s="97">
        <v>14</v>
      </c>
      <c r="E116" s="97">
        <v>0.2</v>
      </c>
      <c r="F116" s="321"/>
      <c r="G116" s="321"/>
      <c r="H116" s="98" t="s">
        <v>1457</v>
      </c>
      <c r="I116" s="360"/>
      <c r="J116" s="188"/>
      <c r="K116" s="188"/>
      <c r="L116" s="188"/>
      <c r="M116" s="188"/>
      <c r="N116" s="188"/>
      <c r="O116" s="188"/>
      <c r="P116" s="188"/>
      <c r="Q116" s="188"/>
      <c r="R116" s="188"/>
      <c r="S116" s="188"/>
      <c r="T116" s="188"/>
      <c r="U116" s="188"/>
      <c r="V116" s="188"/>
    </row>
    <row r="117" spans="1:22" ht="94.5">
      <c r="A117" s="386">
        <v>10</v>
      </c>
      <c r="B117" s="390" t="s">
        <v>1495</v>
      </c>
      <c r="C117" s="391" t="s">
        <v>162</v>
      </c>
      <c r="D117" s="388">
        <v>1.44</v>
      </c>
      <c r="E117" s="388">
        <v>1.44</v>
      </c>
      <c r="F117" s="392"/>
      <c r="G117" s="392"/>
      <c r="H117" s="389" t="s">
        <v>1508</v>
      </c>
      <c r="I117" s="360"/>
      <c r="J117" s="188"/>
      <c r="K117" s="188"/>
      <c r="L117" s="188"/>
      <c r="M117" s="188"/>
      <c r="N117" s="188"/>
      <c r="O117" s="188"/>
      <c r="P117" s="188"/>
      <c r="Q117" s="188"/>
      <c r="R117" s="188"/>
      <c r="S117" s="188"/>
      <c r="T117" s="188"/>
      <c r="U117" s="188"/>
      <c r="V117" s="188"/>
    </row>
    <row r="118" spans="1:22" ht="110.25">
      <c r="A118" s="242">
        <v>11</v>
      </c>
      <c r="B118" s="120" t="s">
        <v>1050</v>
      </c>
      <c r="C118" s="231" t="s">
        <v>288</v>
      </c>
      <c r="D118" s="248">
        <v>1.2999999999999999E-2</v>
      </c>
      <c r="E118" s="248">
        <v>1.2999999999999999E-2</v>
      </c>
      <c r="F118" s="321"/>
      <c r="G118" s="321"/>
      <c r="H118" s="98" t="s">
        <v>1509</v>
      </c>
      <c r="I118" s="360"/>
      <c r="J118" s="188"/>
      <c r="K118" s="188"/>
      <c r="L118" s="188"/>
      <c r="M118" s="188"/>
      <c r="N118" s="188"/>
      <c r="O118" s="188"/>
      <c r="P118" s="188"/>
      <c r="Q118" s="188"/>
      <c r="R118" s="188"/>
      <c r="S118" s="188"/>
      <c r="T118" s="188"/>
      <c r="U118" s="188"/>
      <c r="V118" s="188"/>
    </row>
    <row r="119" spans="1:22" ht="94.5">
      <c r="A119" s="242">
        <v>12</v>
      </c>
      <c r="B119" s="95" t="s">
        <v>1051</v>
      </c>
      <c r="C119" s="96" t="s">
        <v>427</v>
      </c>
      <c r="D119" s="97">
        <v>0.05</v>
      </c>
      <c r="E119" s="97">
        <v>0.05</v>
      </c>
      <c r="F119" s="321"/>
      <c r="G119" s="321"/>
      <c r="H119" s="98" t="s">
        <v>1510</v>
      </c>
      <c r="I119" s="360"/>
      <c r="J119" s="188"/>
      <c r="K119" s="188"/>
      <c r="L119" s="188"/>
      <c r="M119" s="188"/>
      <c r="N119" s="188"/>
      <c r="O119" s="188"/>
      <c r="P119" s="188"/>
      <c r="Q119" s="188"/>
      <c r="R119" s="188"/>
      <c r="S119" s="188"/>
      <c r="T119" s="188"/>
      <c r="U119" s="188"/>
      <c r="V119" s="188"/>
    </row>
    <row r="120" spans="1:22" ht="47.25">
      <c r="A120" s="242">
        <v>13</v>
      </c>
      <c r="B120" s="105" t="s">
        <v>283</v>
      </c>
      <c r="C120" s="97" t="s">
        <v>162</v>
      </c>
      <c r="D120" s="97">
        <v>1.08</v>
      </c>
      <c r="E120" s="97">
        <v>1.03</v>
      </c>
      <c r="F120" s="321"/>
      <c r="G120" s="321"/>
      <c r="H120" s="98" t="s">
        <v>284</v>
      </c>
      <c r="I120" s="360"/>
      <c r="J120" s="188"/>
      <c r="K120" s="188"/>
      <c r="L120" s="188"/>
      <c r="M120" s="188"/>
      <c r="N120" s="188"/>
      <c r="O120" s="188"/>
      <c r="P120" s="188"/>
      <c r="Q120" s="188"/>
      <c r="R120" s="188"/>
      <c r="S120" s="188"/>
      <c r="T120" s="188"/>
      <c r="U120" s="188"/>
      <c r="V120" s="188"/>
    </row>
    <row r="121" spans="1:22" ht="63">
      <c r="A121" s="242">
        <v>14</v>
      </c>
      <c r="B121" s="105" t="s">
        <v>1052</v>
      </c>
      <c r="C121" s="97" t="s">
        <v>278</v>
      </c>
      <c r="D121" s="97">
        <v>1</v>
      </c>
      <c r="E121" s="97">
        <v>1</v>
      </c>
      <c r="F121" s="321"/>
      <c r="G121" s="321"/>
      <c r="H121" s="98" t="s">
        <v>1511</v>
      </c>
      <c r="I121" s="360"/>
      <c r="J121" s="188"/>
      <c r="K121" s="188"/>
      <c r="L121" s="188"/>
      <c r="M121" s="188"/>
      <c r="N121" s="188"/>
      <c r="O121" s="188"/>
      <c r="P121" s="188"/>
      <c r="Q121" s="188"/>
      <c r="R121" s="188"/>
      <c r="S121" s="188"/>
      <c r="T121" s="188"/>
      <c r="U121" s="188"/>
      <c r="V121" s="188"/>
    </row>
    <row r="122" spans="1:22" ht="47.25">
      <c r="A122" s="242">
        <v>15</v>
      </c>
      <c r="B122" s="105" t="s">
        <v>1063</v>
      </c>
      <c r="C122" s="96" t="s">
        <v>165</v>
      </c>
      <c r="D122" s="97">
        <v>1.62</v>
      </c>
      <c r="E122" s="97">
        <v>1.43</v>
      </c>
      <c r="F122" s="321"/>
      <c r="G122" s="321"/>
      <c r="H122" s="98" t="s">
        <v>1064</v>
      </c>
      <c r="I122" s="360"/>
      <c r="J122" s="188"/>
      <c r="K122" s="188"/>
      <c r="L122" s="188"/>
      <c r="M122" s="188"/>
      <c r="N122" s="188"/>
      <c r="O122" s="188"/>
      <c r="P122" s="188"/>
      <c r="Q122" s="188"/>
      <c r="R122" s="188"/>
      <c r="S122" s="188"/>
      <c r="T122" s="188"/>
      <c r="U122" s="188"/>
      <c r="V122" s="188"/>
    </row>
    <row r="123" spans="1:22" ht="94.5">
      <c r="A123" s="242">
        <v>16</v>
      </c>
      <c r="B123" s="105" t="s">
        <v>1562</v>
      </c>
      <c r="C123" s="96" t="s">
        <v>172</v>
      </c>
      <c r="D123" s="248">
        <v>6.5</v>
      </c>
      <c r="E123" s="97">
        <v>0.27</v>
      </c>
      <c r="F123" s="321"/>
      <c r="G123" s="321"/>
      <c r="H123" s="251" t="s">
        <v>1563</v>
      </c>
      <c r="I123" s="360"/>
      <c r="J123" s="188"/>
      <c r="K123" s="188"/>
      <c r="L123" s="188"/>
      <c r="M123" s="188"/>
      <c r="N123" s="188"/>
      <c r="O123" s="188"/>
      <c r="P123" s="188"/>
      <c r="Q123" s="188"/>
      <c r="R123" s="188"/>
      <c r="S123" s="188"/>
      <c r="T123" s="188"/>
      <c r="U123" s="188"/>
      <c r="V123" s="188"/>
    </row>
    <row r="124" spans="1:22" ht="47.25">
      <c r="A124" s="242">
        <v>17</v>
      </c>
      <c r="B124" s="105" t="s">
        <v>1567</v>
      </c>
      <c r="C124" s="96" t="s">
        <v>285</v>
      </c>
      <c r="D124" s="97">
        <v>1</v>
      </c>
      <c r="E124" s="97">
        <v>1</v>
      </c>
      <c r="F124" s="321"/>
      <c r="G124" s="321"/>
      <c r="H124" s="98" t="s">
        <v>286</v>
      </c>
      <c r="I124" s="360"/>
      <c r="J124" s="188"/>
      <c r="K124" s="188"/>
      <c r="L124" s="188"/>
      <c r="M124" s="188"/>
      <c r="N124" s="188"/>
      <c r="O124" s="188"/>
      <c r="P124" s="188"/>
      <c r="Q124" s="188"/>
      <c r="R124" s="188"/>
      <c r="S124" s="188"/>
      <c r="T124" s="188"/>
      <c r="U124" s="188"/>
      <c r="V124" s="188"/>
    </row>
    <row r="125" spans="1:22" ht="15.75">
      <c r="A125" s="236" t="s">
        <v>174</v>
      </c>
      <c r="B125" s="202" t="s">
        <v>185</v>
      </c>
      <c r="C125" s="97"/>
      <c r="D125" s="321">
        <f>SUM(D126:D133)</f>
        <v>19.32</v>
      </c>
      <c r="E125" s="321">
        <f t="shared" ref="E125:F125" si="3">SUM(E126:E133)</f>
        <v>2.52</v>
      </c>
      <c r="F125" s="321">
        <f t="shared" si="3"/>
        <v>2.2999999999999998</v>
      </c>
      <c r="G125" s="321"/>
      <c r="H125" s="105"/>
      <c r="I125" s="361"/>
      <c r="J125" s="175"/>
      <c r="K125" s="175"/>
      <c r="L125" s="175"/>
      <c r="M125" s="175"/>
      <c r="N125" s="175"/>
      <c r="O125" s="175"/>
      <c r="P125" s="175"/>
      <c r="Q125" s="175"/>
      <c r="R125" s="175"/>
      <c r="S125" s="175"/>
      <c r="T125" s="175"/>
      <c r="U125" s="175"/>
      <c r="V125" s="175"/>
    </row>
    <row r="126" spans="1:22" s="190" customFormat="1" ht="63">
      <c r="A126" s="242">
        <v>1</v>
      </c>
      <c r="B126" s="230" t="s">
        <v>533</v>
      </c>
      <c r="C126" s="96" t="s">
        <v>565</v>
      </c>
      <c r="D126" s="231">
        <v>10</v>
      </c>
      <c r="E126" s="231">
        <v>2</v>
      </c>
      <c r="F126" s="231"/>
      <c r="G126" s="321"/>
      <c r="H126" s="105" t="s">
        <v>595</v>
      </c>
      <c r="I126" s="361"/>
      <c r="J126" s="175"/>
      <c r="K126" s="175"/>
      <c r="L126" s="175"/>
      <c r="M126" s="175"/>
      <c r="N126" s="175"/>
      <c r="O126" s="175"/>
      <c r="P126" s="175"/>
      <c r="Q126" s="175"/>
      <c r="R126" s="175"/>
      <c r="S126" s="175"/>
      <c r="T126" s="175"/>
      <c r="U126" s="175"/>
      <c r="V126" s="175"/>
    </row>
    <row r="127" spans="1:22" s="190" customFormat="1" ht="47.25">
      <c r="A127" s="242">
        <v>2</v>
      </c>
      <c r="B127" s="230" t="s">
        <v>539</v>
      </c>
      <c r="C127" s="96" t="s">
        <v>187</v>
      </c>
      <c r="D127" s="231">
        <v>3.75</v>
      </c>
      <c r="E127" s="231">
        <v>0.2</v>
      </c>
      <c r="F127" s="231"/>
      <c r="G127" s="321"/>
      <c r="H127" s="105" t="s">
        <v>596</v>
      </c>
      <c r="I127" s="361"/>
      <c r="J127" s="175"/>
      <c r="K127" s="175"/>
      <c r="L127" s="175"/>
      <c r="M127" s="175"/>
      <c r="N127" s="175"/>
      <c r="O127" s="175"/>
      <c r="P127" s="175"/>
      <c r="Q127" s="175"/>
      <c r="R127" s="175"/>
      <c r="S127" s="175"/>
      <c r="T127" s="175"/>
      <c r="U127" s="175"/>
      <c r="V127" s="175"/>
    </row>
    <row r="128" spans="1:22" s="190" customFormat="1" ht="47.25">
      <c r="A128" s="242">
        <v>3</v>
      </c>
      <c r="B128" s="230" t="s">
        <v>543</v>
      </c>
      <c r="C128" s="96" t="s">
        <v>206</v>
      </c>
      <c r="D128" s="231">
        <v>2</v>
      </c>
      <c r="E128" s="231">
        <v>0.02</v>
      </c>
      <c r="F128" s="231"/>
      <c r="G128" s="321"/>
      <c r="H128" s="105" t="s">
        <v>597</v>
      </c>
      <c r="I128" s="361"/>
      <c r="J128" s="175"/>
      <c r="K128" s="175"/>
      <c r="L128" s="175"/>
      <c r="M128" s="175"/>
      <c r="N128" s="175"/>
      <c r="O128" s="175"/>
      <c r="P128" s="175"/>
      <c r="Q128" s="175"/>
      <c r="R128" s="175"/>
      <c r="S128" s="175"/>
      <c r="T128" s="175"/>
      <c r="U128" s="175"/>
      <c r="V128" s="175"/>
    </row>
    <row r="129" spans="1:22" s="190" customFormat="1" ht="47.25">
      <c r="A129" s="242">
        <v>4</v>
      </c>
      <c r="B129" s="252" t="s">
        <v>549</v>
      </c>
      <c r="C129" s="96" t="s">
        <v>204</v>
      </c>
      <c r="D129" s="231">
        <v>0.12</v>
      </c>
      <c r="E129" s="231">
        <v>0.05</v>
      </c>
      <c r="F129" s="246"/>
      <c r="G129" s="321"/>
      <c r="H129" s="105" t="s">
        <v>598</v>
      </c>
      <c r="I129" s="361"/>
      <c r="J129" s="175"/>
      <c r="K129" s="175"/>
      <c r="L129" s="175"/>
      <c r="M129" s="175"/>
      <c r="N129" s="175"/>
      <c r="O129" s="175"/>
      <c r="P129" s="175"/>
      <c r="Q129" s="175"/>
      <c r="R129" s="175"/>
      <c r="S129" s="175"/>
      <c r="T129" s="175"/>
      <c r="U129" s="175"/>
      <c r="V129" s="175"/>
    </row>
    <row r="130" spans="1:22" s="190" customFormat="1" ht="47.25">
      <c r="A130" s="242">
        <v>5</v>
      </c>
      <c r="B130" s="238" t="s">
        <v>550</v>
      </c>
      <c r="C130" s="96" t="s">
        <v>190</v>
      </c>
      <c r="D130" s="231">
        <v>0.25</v>
      </c>
      <c r="E130" s="231">
        <v>0.02</v>
      </c>
      <c r="F130" s="246"/>
      <c r="G130" s="321"/>
      <c r="H130" s="105" t="s">
        <v>599</v>
      </c>
      <c r="I130" s="361"/>
      <c r="J130" s="175"/>
      <c r="K130" s="175"/>
      <c r="L130" s="175"/>
      <c r="M130" s="175"/>
      <c r="N130" s="175"/>
      <c r="O130" s="175"/>
      <c r="P130" s="175"/>
      <c r="Q130" s="175"/>
      <c r="R130" s="175"/>
      <c r="S130" s="175"/>
      <c r="T130" s="175"/>
      <c r="U130" s="175"/>
      <c r="V130" s="175"/>
    </row>
    <row r="131" spans="1:22" s="190" customFormat="1" ht="94.5">
      <c r="A131" s="242">
        <v>6</v>
      </c>
      <c r="B131" s="230" t="s">
        <v>553</v>
      </c>
      <c r="C131" s="96" t="s">
        <v>190</v>
      </c>
      <c r="D131" s="231">
        <v>0.78</v>
      </c>
      <c r="E131" s="231">
        <v>0.11</v>
      </c>
      <c r="F131" s="246"/>
      <c r="G131" s="237"/>
      <c r="H131" s="105" t="s">
        <v>600</v>
      </c>
      <c r="I131" s="361"/>
      <c r="J131" s="175"/>
      <c r="K131" s="175"/>
      <c r="L131" s="175"/>
      <c r="M131" s="175"/>
      <c r="N131" s="175"/>
      <c r="O131" s="175"/>
      <c r="P131" s="175"/>
      <c r="Q131" s="175"/>
      <c r="R131" s="175"/>
      <c r="S131" s="175"/>
      <c r="T131" s="175"/>
      <c r="U131" s="175"/>
      <c r="V131" s="175"/>
    </row>
    <row r="132" spans="1:22" s="190" customFormat="1" ht="126">
      <c r="A132" s="242">
        <v>7</v>
      </c>
      <c r="B132" s="230" t="s">
        <v>557</v>
      </c>
      <c r="C132" s="96" t="s">
        <v>202</v>
      </c>
      <c r="D132" s="231">
        <v>2.2999999999999998</v>
      </c>
      <c r="E132" s="231"/>
      <c r="F132" s="235">
        <v>2.2999999999999998</v>
      </c>
      <c r="G132" s="237"/>
      <c r="H132" s="105" t="s">
        <v>1512</v>
      </c>
      <c r="I132" s="361"/>
      <c r="J132" s="175"/>
      <c r="K132" s="175"/>
      <c r="L132" s="175"/>
      <c r="M132" s="175"/>
      <c r="N132" s="175"/>
      <c r="O132" s="175"/>
      <c r="P132" s="175"/>
      <c r="Q132" s="175"/>
      <c r="R132" s="175"/>
      <c r="S132" s="175"/>
      <c r="T132" s="175"/>
      <c r="U132" s="175"/>
      <c r="V132" s="175"/>
    </row>
    <row r="133" spans="1:22" s="190" customFormat="1" ht="31.5">
      <c r="A133" s="242">
        <v>8</v>
      </c>
      <c r="B133" s="230" t="s">
        <v>564</v>
      </c>
      <c r="C133" s="96" t="s">
        <v>195</v>
      </c>
      <c r="D133" s="231">
        <v>0.12</v>
      </c>
      <c r="E133" s="231">
        <v>0.12</v>
      </c>
      <c r="F133" s="235"/>
      <c r="G133" s="237"/>
      <c r="H133" s="209" t="s">
        <v>1446</v>
      </c>
      <c r="I133" s="361"/>
      <c r="J133" s="175"/>
      <c r="K133" s="175"/>
      <c r="L133" s="175"/>
      <c r="M133" s="175"/>
      <c r="N133" s="175"/>
      <c r="O133" s="175"/>
      <c r="P133" s="175"/>
      <c r="Q133" s="175"/>
      <c r="R133" s="175"/>
      <c r="S133" s="175"/>
      <c r="T133" s="175"/>
      <c r="U133" s="175"/>
      <c r="V133" s="175"/>
    </row>
    <row r="134" spans="1:22" ht="15.75">
      <c r="A134" s="236" t="s">
        <v>184</v>
      </c>
      <c r="B134" s="253" t="s">
        <v>216</v>
      </c>
      <c r="C134" s="239"/>
      <c r="D134" s="244">
        <f>SUM(D135:D136)</f>
        <v>11.26</v>
      </c>
      <c r="E134" s="244">
        <f>SUM(E135:E136)</f>
        <v>9.4500000000000011</v>
      </c>
      <c r="F134" s="244"/>
      <c r="G134" s="244"/>
      <c r="H134" s="105"/>
      <c r="I134" s="361"/>
      <c r="J134" s="175"/>
      <c r="K134" s="175"/>
      <c r="L134" s="175"/>
      <c r="M134" s="175"/>
      <c r="N134" s="175"/>
      <c r="O134" s="175"/>
      <c r="P134" s="175"/>
      <c r="Q134" s="175"/>
      <c r="R134" s="175"/>
      <c r="S134" s="175"/>
      <c r="T134" s="175"/>
      <c r="U134" s="175"/>
      <c r="V134" s="175"/>
    </row>
    <row r="135" spans="1:22" ht="110.25">
      <c r="A135" s="96">
        <v>1</v>
      </c>
      <c r="B135" s="245" t="s">
        <v>1462</v>
      </c>
      <c r="C135" s="97" t="s">
        <v>1167</v>
      </c>
      <c r="D135" s="97">
        <v>0.78</v>
      </c>
      <c r="E135" s="97">
        <v>0.55000000000000004</v>
      </c>
      <c r="F135" s="245"/>
      <c r="G135" s="245"/>
      <c r="H135" s="105" t="s">
        <v>1460</v>
      </c>
      <c r="I135" s="361"/>
      <c r="J135" s="175"/>
      <c r="K135" s="175"/>
      <c r="L135" s="175"/>
      <c r="M135" s="175"/>
      <c r="N135" s="175"/>
      <c r="O135" s="175"/>
      <c r="P135" s="175"/>
      <c r="Q135" s="175"/>
      <c r="R135" s="175"/>
      <c r="S135" s="175"/>
      <c r="T135" s="175"/>
      <c r="U135" s="175"/>
      <c r="V135" s="175"/>
    </row>
    <row r="136" spans="1:22" ht="94.5">
      <c r="A136" s="96">
        <v>2</v>
      </c>
      <c r="B136" s="245" t="s">
        <v>1168</v>
      </c>
      <c r="C136" s="97" t="s">
        <v>1169</v>
      </c>
      <c r="D136" s="97">
        <v>10.48</v>
      </c>
      <c r="E136" s="97">
        <v>8.9</v>
      </c>
      <c r="F136" s="245"/>
      <c r="G136" s="245"/>
      <c r="H136" s="105" t="s">
        <v>1459</v>
      </c>
      <c r="I136" s="361"/>
      <c r="J136" s="175"/>
      <c r="K136" s="175"/>
      <c r="L136" s="175"/>
      <c r="M136" s="175"/>
      <c r="N136" s="175"/>
      <c r="O136" s="175"/>
      <c r="P136" s="175"/>
      <c r="Q136" s="175"/>
      <c r="R136" s="175"/>
      <c r="S136" s="175"/>
      <c r="T136" s="175"/>
      <c r="U136" s="175"/>
      <c r="V136" s="175"/>
    </row>
    <row r="137" spans="1:22" ht="15.75" customHeight="1">
      <c r="A137" s="193"/>
      <c r="B137" s="194"/>
      <c r="C137" s="195"/>
      <c r="D137" s="196"/>
      <c r="E137" s="196"/>
      <c r="F137" s="197"/>
      <c r="G137" s="195"/>
      <c r="I137" s="175"/>
      <c r="J137" s="175"/>
      <c r="K137" s="175"/>
      <c r="L137" s="175"/>
      <c r="M137" s="175"/>
      <c r="N137" s="175"/>
      <c r="O137" s="175"/>
      <c r="P137" s="175"/>
      <c r="Q137" s="175"/>
      <c r="R137" s="175"/>
      <c r="S137" s="175"/>
      <c r="T137" s="175"/>
      <c r="U137" s="175"/>
      <c r="V137" s="175"/>
    </row>
    <row r="138" spans="1:22" ht="15.75" customHeight="1">
      <c r="A138" s="193"/>
      <c r="B138" s="194"/>
      <c r="C138" s="195"/>
      <c r="D138" s="196"/>
      <c r="E138" s="196"/>
      <c r="F138" s="197"/>
      <c r="G138" s="195"/>
      <c r="I138" s="175"/>
      <c r="J138" s="175"/>
      <c r="K138" s="175"/>
      <c r="L138" s="175"/>
      <c r="M138" s="175"/>
      <c r="N138" s="175"/>
      <c r="O138" s="175"/>
      <c r="P138" s="175"/>
      <c r="Q138" s="175"/>
      <c r="R138" s="175"/>
      <c r="S138" s="175"/>
      <c r="T138" s="175"/>
      <c r="U138" s="175"/>
      <c r="V138" s="175"/>
    </row>
    <row r="139" spans="1:22" ht="15.75" customHeight="1">
      <c r="A139" s="193"/>
      <c r="B139" s="194"/>
      <c r="C139" s="195"/>
      <c r="D139" s="196"/>
      <c r="E139" s="196"/>
      <c r="F139" s="197"/>
      <c r="G139" s="195"/>
      <c r="I139" s="175"/>
      <c r="J139" s="175"/>
      <c r="K139" s="175"/>
      <c r="L139" s="175"/>
      <c r="M139" s="175"/>
      <c r="N139" s="175"/>
      <c r="O139" s="175"/>
      <c r="P139" s="175"/>
      <c r="Q139" s="175"/>
      <c r="R139" s="175"/>
      <c r="S139" s="175"/>
      <c r="T139" s="175"/>
      <c r="U139" s="175"/>
      <c r="V139" s="175"/>
    </row>
    <row r="140" spans="1:22" ht="15.75" customHeight="1">
      <c r="A140" s="193"/>
      <c r="B140" s="194"/>
      <c r="C140" s="195"/>
      <c r="D140" s="196"/>
      <c r="E140" s="196"/>
      <c r="F140" s="197"/>
      <c r="G140" s="195"/>
      <c r="I140" s="175"/>
      <c r="J140" s="175"/>
      <c r="K140" s="175"/>
      <c r="L140" s="175"/>
      <c r="M140" s="175"/>
      <c r="N140" s="175"/>
      <c r="O140" s="175"/>
      <c r="P140" s="175"/>
      <c r="Q140" s="175"/>
      <c r="R140" s="175"/>
      <c r="S140" s="175"/>
      <c r="T140" s="175"/>
      <c r="U140" s="175"/>
      <c r="V140" s="175"/>
    </row>
    <row r="141" spans="1:22" ht="15.75" customHeight="1">
      <c r="A141" s="193"/>
      <c r="B141" s="194"/>
      <c r="C141" s="195"/>
      <c r="D141" s="196"/>
      <c r="E141" s="196"/>
      <c r="F141" s="197"/>
      <c r="G141" s="195"/>
      <c r="I141" s="175"/>
      <c r="J141" s="175"/>
      <c r="K141" s="175"/>
      <c r="L141" s="175"/>
      <c r="M141" s="175"/>
      <c r="N141" s="175"/>
      <c r="O141" s="175"/>
      <c r="P141" s="175"/>
      <c r="Q141" s="175"/>
      <c r="R141" s="175"/>
      <c r="S141" s="175"/>
      <c r="T141" s="175"/>
      <c r="U141" s="175"/>
      <c r="V141" s="175"/>
    </row>
    <row r="142" spans="1:22" ht="15.75" customHeight="1">
      <c r="A142" s="193"/>
      <c r="B142" s="194"/>
      <c r="C142" s="195"/>
      <c r="D142" s="196"/>
      <c r="E142" s="196"/>
      <c r="F142" s="197"/>
      <c r="G142" s="195"/>
      <c r="I142" s="175"/>
      <c r="J142" s="175"/>
      <c r="K142" s="175"/>
      <c r="L142" s="175"/>
      <c r="M142" s="175"/>
      <c r="N142" s="175"/>
      <c r="O142" s="175"/>
      <c r="P142" s="175"/>
      <c r="Q142" s="175"/>
      <c r="R142" s="175"/>
      <c r="S142" s="175"/>
      <c r="T142" s="175"/>
      <c r="U142" s="175"/>
      <c r="V142" s="175"/>
    </row>
    <row r="143" spans="1:22" ht="15.75" customHeight="1">
      <c r="A143" s="193"/>
      <c r="B143" s="194"/>
      <c r="C143" s="195"/>
      <c r="D143" s="196"/>
      <c r="E143" s="196"/>
      <c r="F143" s="197"/>
      <c r="G143" s="195"/>
      <c r="I143" s="175"/>
      <c r="J143" s="175"/>
      <c r="K143" s="175"/>
      <c r="L143" s="175"/>
      <c r="M143" s="175"/>
      <c r="N143" s="175"/>
      <c r="O143" s="175"/>
      <c r="P143" s="175"/>
      <c r="Q143" s="175"/>
      <c r="R143" s="175"/>
      <c r="S143" s="175"/>
      <c r="T143" s="175"/>
      <c r="U143" s="175"/>
      <c r="V143" s="175"/>
    </row>
    <row r="144" spans="1:22" ht="15.75" customHeight="1">
      <c r="A144" s="193"/>
      <c r="B144" s="194"/>
      <c r="C144" s="195"/>
      <c r="D144" s="196"/>
      <c r="E144" s="196"/>
      <c r="F144" s="197"/>
      <c r="G144" s="195"/>
      <c r="I144" s="175"/>
      <c r="J144" s="175"/>
      <c r="K144" s="175"/>
      <c r="L144" s="175"/>
      <c r="M144" s="175"/>
      <c r="N144" s="175"/>
      <c r="O144" s="175"/>
      <c r="P144" s="175"/>
      <c r="Q144" s="175"/>
      <c r="R144" s="175"/>
      <c r="S144" s="175"/>
      <c r="T144" s="175"/>
      <c r="U144" s="175"/>
      <c r="V144" s="175"/>
    </row>
    <row r="145" spans="1:22" ht="15.75" customHeight="1">
      <c r="A145" s="193"/>
      <c r="B145" s="194"/>
      <c r="C145" s="195"/>
      <c r="D145" s="196"/>
      <c r="E145" s="196"/>
      <c r="F145" s="197"/>
      <c r="G145" s="195"/>
      <c r="I145" s="175"/>
      <c r="J145" s="175"/>
      <c r="K145" s="175"/>
      <c r="L145" s="175"/>
      <c r="M145" s="175"/>
      <c r="N145" s="175"/>
      <c r="O145" s="175"/>
      <c r="P145" s="175"/>
      <c r="Q145" s="175"/>
      <c r="R145" s="175"/>
      <c r="S145" s="175"/>
      <c r="T145" s="175"/>
      <c r="U145" s="175"/>
      <c r="V145" s="175"/>
    </row>
    <row r="146" spans="1:22" ht="15.75" customHeight="1">
      <c r="A146" s="193"/>
      <c r="B146" s="194"/>
      <c r="C146" s="195"/>
      <c r="D146" s="196"/>
      <c r="E146" s="196"/>
      <c r="F146" s="197"/>
      <c r="G146" s="195"/>
      <c r="I146" s="175"/>
      <c r="J146" s="175"/>
      <c r="K146" s="175"/>
      <c r="L146" s="175"/>
      <c r="M146" s="175"/>
      <c r="N146" s="175"/>
      <c r="O146" s="175"/>
      <c r="P146" s="175"/>
      <c r="Q146" s="175"/>
      <c r="R146" s="175"/>
      <c r="S146" s="175"/>
      <c r="T146" s="175"/>
      <c r="U146" s="175"/>
      <c r="V146" s="175"/>
    </row>
    <row r="147" spans="1:22" ht="15.75" customHeight="1">
      <c r="A147" s="193"/>
      <c r="B147" s="194"/>
      <c r="C147" s="195"/>
      <c r="D147" s="196"/>
      <c r="E147" s="196"/>
      <c r="F147" s="197"/>
      <c r="G147" s="195"/>
      <c r="I147" s="175"/>
      <c r="J147" s="175"/>
      <c r="K147" s="175"/>
      <c r="L147" s="175"/>
      <c r="M147" s="175"/>
      <c r="N147" s="175"/>
      <c r="O147" s="175"/>
      <c r="P147" s="175"/>
      <c r="Q147" s="175"/>
      <c r="R147" s="175"/>
      <c r="S147" s="175"/>
      <c r="T147" s="175"/>
      <c r="U147" s="175"/>
      <c r="V147" s="175"/>
    </row>
    <row r="148" spans="1:22" ht="15.75" customHeight="1">
      <c r="A148" s="193"/>
      <c r="B148" s="194"/>
      <c r="C148" s="195"/>
      <c r="D148" s="196"/>
      <c r="E148" s="196"/>
      <c r="F148" s="197"/>
      <c r="G148" s="195"/>
      <c r="I148" s="175"/>
      <c r="J148" s="175"/>
      <c r="K148" s="175"/>
      <c r="L148" s="175"/>
      <c r="M148" s="175"/>
      <c r="N148" s="175"/>
      <c r="O148" s="175"/>
      <c r="P148" s="175"/>
      <c r="Q148" s="175"/>
      <c r="R148" s="175"/>
      <c r="S148" s="175"/>
      <c r="T148" s="175"/>
      <c r="U148" s="175"/>
      <c r="V148" s="175"/>
    </row>
    <row r="149" spans="1:22" ht="15.75" customHeight="1">
      <c r="A149" s="193"/>
      <c r="B149" s="194"/>
      <c r="C149" s="195"/>
      <c r="D149" s="196"/>
      <c r="E149" s="196"/>
      <c r="F149" s="197"/>
      <c r="G149" s="195"/>
      <c r="I149" s="175"/>
      <c r="J149" s="175"/>
      <c r="K149" s="175"/>
      <c r="L149" s="175"/>
      <c r="M149" s="175"/>
      <c r="N149" s="175"/>
      <c r="O149" s="175"/>
      <c r="P149" s="175"/>
      <c r="Q149" s="175"/>
      <c r="R149" s="175"/>
      <c r="S149" s="175"/>
      <c r="T149" s="175"/>
      <c r="U149" s="175"/>
      <c r="V149" s="175"/>
    </row>
    <row r="150" spans="1:22" ht="15.75" customHeight="1">
      <c r="A150" s="193"/>
      <c r="B150" s="194"/>
      <c r="C150" s="195"/>
      <c r="D150" s="196"/>
      <c r="E150" s="196"/>
      <c r="F150" s="197"/>
      <c r="G150" s="195"/>
      <c r="I150" s="175"/>
      <c r="J150" s="175"/>
      <c r="K150" s="175"/>
      <c r="L150" s="175"/>
      <c r="M150" s="175"/>
      <c r="N150" s="175"/>
      <c r="O150" s="175"/>
      <c r="P150" s="175"/>
      <c r="Q150" s="175"/>
      <c r="R150" s="175"/>
      <c r="S150" s="175"/>
      <c r="T150" s="175"/>
      <c r="U150" s="175"/>
      <c r="V150" s="175"/>
    </row>
    <row r="151" spans="1:22" ht="15.75" customHeight="1">
      <c r="A151" s="193"/>
      <c r="B151" s="194"/>
      <c r="C151" s="195"/>
      <c r="D151" s="196"/>
      <c r="E151" s="196"/>
      <c r="F151" s="197"/>
      <c r="G151" s="195"/>
      <c r="I151" s="175"/>
      <c r="J151" s="175"/>
      <c r="K151" s="175"/>
      <c r="L151" s="175"/>
      <c r="M151" s="175"/>
      <c r="N151" s="175"/>
      <c r="O151" s="175"/>
      <c r="P151" s="175"/>
      <c r="Q151" s="175"/>
      <c r="R151" s="175"/>
      <c r="S151" s="175"/>
      <c r="T151" s="175"/>
      <c r="U151" s="175"/>
      <c r="V151" s="175"/>
    </row>
    <row r="152" spans="1:22" ht="15.75" customHeight="1">
      <c r="A152" s="193"/>
      <c r="B152" s="194"/>
      <c r="C152" s="195"/>
      <c r="D152" s="196"/>
      <c r="E152" s="196"/>
      <c r="F152" s="197"/>
      <c r="G152" s="195"/>
      <c r="I152" s="175"/>
      <c r="J152" s="175"/>
      <c r="K152" s="175"/>
      <c r="L152" s="175"/>
      <c r="M152" s="175"/>
      <c r="N152" s="175"/>
      <c r="O152" s="175"/>
      <c r="P152" s="175"/>
      <c r="Q152" s="175"/>
      <c r="R152" s="175"/>
      <c r="S152" s="175"/>
      <c r="T152" s="175"/>
      <c r="U152" s="175"/>
      <c r="V152" s="175"/>
    </row>
    <row r="153" spans="1:22" ht="15.75" customHeight="1">
      <c r="A153" s="193"/>
      <c r="B153" s="194"/>
      <c r="C153" s="195"/>
      <c r="D153" s="196"/>
      <c r="E153" s="196"/>
      <c r="F153" s="197"/>
      <c r="G153" s="195"/>
      <c r="I153" s="175"/>
      <c r="J153" s="175"/>
      <c r="K153" s="175"/>
      <c r="L153" s="175"/>
      <c r="M153" s="175"/>
      <c r="N153" s="175"/>
      <c r="O153" s="175"/>
      <c r="P153" s="175"/>
      <c r="Q153" s="175"/>
      <c r="R153" s="175"/>
      <c r="S153" s="175"/>
      <c r="T153" s="175"/>
      <c r="U153" s="175"/>
      <c r="V153" s="175"/>
    </row>
    <row r="154" spans="1:22" ht="15.75" customHeight="1">
      <c r="A154" s="193"/>
      <c r="B154" s="194"/>
      <c r="C154" s="195"/>
      <c r="D154" s="196"/>
      <c r="E154" s="196"/>
      <c r="F154" s="197"/>
      <c r="G154" s="195"/>
      <c r="I154" s="175"/>
      <c r="J154" s="175"/>
      <c r="K154" s="175"/>
      <c r="L154" s="175"/>
      <c r="M154" s="175"/>
      <c r="N154" s="175"/>
      <c r="O154" s="175"/>
      <c r="P154" s="175"/>
      <c r="Q154" s="175"/>
      <c r="R154" s="175"/>
      <c r="S154" s="175"/>
      <c r="T154" s="175"/>
      <c r="U154" s="175"/>
      <c r="V154" s="175"/>
    </row>
    <row r="155" spans="1:22" ht="15.75" customHeight="1">
      <c r="A155" s="193"/>
      <c r="B155" s="194"/>
      <c r="C155" s="195"/>
      <c r="D155" s="196"/>
      <c r="E155" s="196"/>
      <c r="F155" s="197"/>
      <c r="G155" s="195"/>
      <c r="I155" s="175"/>
      <c r="J155" s="175"/>
      <c r="K155" s="175"/>
      <c r="L155" s="175"/>
      <c r="M155" s="175"/>
      <c r="N155" s="175"/>
      <c r="O155" s="175"/>
      <c r="P155" s="175"/>
      <c r="Q155" s="175"/>
      <c r="R155" s="175"/>
      <c r="S155" s="175"/>
      <c r="T155" s="175"/>
      <c r="U155" s="175"/>
      <c r="V155" s="175"/>
    </row>
    <row r="156" spans="1:22" ht="15.75" customHeight="1">
      <c r="A156" s="193"/>
      <c r="B156" s="194"/>
      <c r="C156" s="195"/>
      <c r="D156" s="196"/>
      <c r="E156" s="196"/>
      <c r="F156" s="197"/>
      <c r="G156" s="195"/>
      <c r="I156" s="175"/>
      <c r="J156" s="175"/>
      <c r="K156" s="175"/>
      <c r="L156" s="175"/>
      <c r="M156" s="175"/>
      <c r="N156" s="175"/>
      <c r="O156" s="175"/>
      <c r="P156" s="175"/>
      <c r="Q156" s="175"/>
      <c r="R156" s="175"/>
      <c r="S156" s="175"/>
      <c r="T156" s="175"/>
      <c r="U156" s="175"/>
      <c r="V156" s="175"/>
    </row>
    <row r="157" spans="1:22" ht="15.75" customHeight="1">
      <c r="A157" s="193"/>
      <c r="B157" s="194"/>
      <c r="C157" s="195"/>
      <c r="D157" s="196"/>
      <c r="E157" s="196"/>
      <c r="F157" s="197"/>
      <c r="G157" s="195"/>
      <c r="I157" s="175"/>
      <c r="J157" s="175"/>
      <c r="K157" s="175"/>
      <c r="L157" s="175"/>
      <c r="M157" s="175"/>
      <c r="N157" s="175"/>
      <c r="O157" s="175"/>
      <c r="P157" s="175"/>
      <c r="Q157" s="175"/>
      <c r="R157" s="175"/>
      <c r="S157" s="175"/>
      <c r="T157" s="175"/>
      <c r="U157" s="175"/>
      <c r="V157" s="175"/>
    </row>
    <row r="158" spans="1:22" ht="15.75" customHeight="1">
      <c r="A158" s="193"/>
      <c r="B158" s="194"/>
      <c r="C158" s="195"/>
      <c r="D158" s="196"/>
      <c r="E158" s="196"/>
      <c r="F158" s="197"/>
      <c r="G158" s="195"/>
      <c r="I158" s="175"/>
      <c r="J158" s="175"/>
      <c r="K158" s="175"/>
      <c r="L158" s="175"/>
      <c r="M158" s="175"/>
      <c r="N158" s="175"/>
      <c r="O158" s="175"/>
      <c r="P158" s="175"/>
      <c r="Q158" s="175"/>
      <c r="R158" s="175"/>
      <c r="S158" s="175"/>
      <c r="T158" s="175"/>
      <c r="U158" s="175"/>
      <c r="V158" s="175"/>
    </row>
    <row r="159" spans="1:22" ht="15.75" customHeight="1">
      <c r="A159" s="193"/>
      <c r="B159" s="194"/>
      <c r="C159" s="195"/>
      <c r="D159" s="196"/>
      <c r="E159" s="196"/>
      <c r="F159" s="197"/>
      <c r="G159" s="195"/>
      <c r="I159" s="175"/>
      <c r="J159" s="175"/>
      <c r="K159" s="175"/>
      <c r="L159" s="175"/>
      <c r="M159" s="175"/>
      <c r="N159" s="175"/>
      <c r="O159" s="175"/>
      <c r="P159" s="175"/>
      <c r="Q159" s="175"/>
      <c r="R159" s="175"/>
      <c r="S159" s="175"/>
      <c r="T159" s="175"/>
      <c r="U159" s="175"/>
      <c r="V159" s="175"/>
    </row>
    <row r="160" spans="1:22" ht="15.75" customHeight="1">
      <c r="A160" s="193"/>
      <c r="B160" s="194"/>
      <c r="C160" s="195"/>
      <c r="D160" s="196"/>
      <c r="E160" s="196"/>
      <c r="F160" s="197"/>
      <c r="G160" s="195"/>
      <c r="I160" s="175"/>
      <c r="J160" s="175"/>
      <c r="K160" s="175"/>
      <c r="L160" s="175"/>
      <c r="M160" s="175"/>
      <c r="N160" s="175"/>
      <c r="O160" s="175"/>
      <c r="P160" s="175"/>
      <c r="Q160" s="175"/>
      <c r="R160" s="175"/>
      <c r="S160" s="175"/>
      <c r="T160" s="175"/>
      <c r="U160" s="175"/>
      <c r="V160" s="175"/>
    </row>
    <row r="161" spans="1:22" ht="15.75" customHeight="1">
      <c r="A161" s="193"/>
      <c r="B161" s="194"/>
      <c r="C161" s="195"/>
      <c r="D161" s="196"/>
      <c r="E161" s="196"/>
      <c r="F161" s="197"/>
      <c r="G161" s="195"/>
      <c r="I161" s="175"/>
      <c r="J161" s="175"/>
      <c r="K161" s="175"/>
      <c r="L161" s="175"/>
      <c r="M161" s="175"/>
      <c r="N161" s="175"/>
      <c r="O161" s="175"/>
      <c r="P161" s="175"/>
      <c r="Q161" s="175"/>
      <c r="R161" s="175"/>
      <c r="S161" s="175"/>
      <c r="T161" s="175"/>
      <c r="U161" s="175"/>
      <c r="V161" s="175"/>
    </row>
    <row r="162" spans="1:22" ht="15.75" customHeight="1">
      <c r="A162" s="193"/>
      <c r="B162" s="194"/>
      <c r="C162" s="195"/>
      <c r="D162" s="196"/>
      <c r="E162" s="196"/>
      <c r="F162" s="197"/>
      <c r="G162" s="195"/>
      <c r="I162" s="175"/>
      <c r="J162" s="175"/>
      <c r="K162" s="175"/>
      <c r="L162" s="175"/>
      <c r="M162" s="175"/>
      <c r="N162" s="175"/>
      <c r="O162" s="175"/>
      <c r="P162" s="175"/>
      <c r="Q162" s="175"/>
      <c r="R162" s="175"/>
      <c r="S162" s="175"/>
      <c r="T162" s="175"/>
      <c r="U162" s="175"/>
      <c r="V162" s="175"/>
    </row>
    <row r="163" spans="1:22" ht="15.75" customHeight="1">
      <c r="A163" s="193"/>
      <c r="B163" s="194"/>
      <c r="C163" s="195"/>
      <c r="D163" s="196"/>
      <c r="E163" s="196"/>
      <c r="F163" s="197"/>
      <c r="G163" s="195"/>
      <c r="I163" s="175"/>
      <c r="J163" s="175"/>
      <c r="K163" s="175"/>
      <c r="L163" s="175"/>
      <c r="M163" s="175"/>
      <c r="N163" s="175"/>
      <c r="O163" s="175"/>
      <c r="P163" s="175"/>
      <c r="Q163" s="175"/>
      <c r="R163" s="175"/>
      <c r="S163" s="175"/>
      <c r="T163" s="175"/>
      <c r="U163" s="175"/>
      <c r="V163" s="175"/>
    </row>
    <row r="164" spans="1:22" ht="15.75" customHeight="1">
      <c r="A164" s="193"/>
      <c r="B164" s="194"/>
      <c r="C164" s="195"/>
      <c r="D164" s="196"/>
      <c r="E164" s="196"/>
      <c r="F164" s="197"/>
      <c r="G164" s="195"/>
      <c r="I164" s="175"/>
      <c r="J164" s="175"/>
      <c r="K164" s="175"/>
      <c r="L164" s="175"/>
      <c r="M164" s="175"/>
      <c r="N164" s="175"/>
      <c r="O164" s="175"/>
      <c r="P164" s="175"/>
      <c r="Q164" s="175"/>
      <c r="R164" s="175"/>
      <c r="S164" s="175"/>
      <c r="T164" s="175"/>
      <c r="U164" s="175"/>
      <c r="V164" s="175"/>
    </row>
    <row r="165" spans="1:22" ht="15.75" customHeight="1">
      <c r="A165" s="193"/>
      <c r="B165" s="194"/>
      <c r="C165" s="195"/>
      <c r="D165" s="196"/>
      <c r="E165" s="196"/>
      <c r="F165" s="197"/>
      <c r="G165" s="195"/>
      <c r="I165" s="175"/>
      <c r="J165" s="175"/>
      <c r="K165" s="175"/>
      <c r="L165" s="175"/>
      <c r="M165" s="175"/>
      <c r="N165" s="175"/>
      <c r="O165" s="175"/>
      <c r="P165" s="175"/>
      <c r="Q165" s="175"/>
      <c r="R165" s="175"/>
      <c r="S165" s="175"/>
      <c r="T165" s="175"/>
      <c r="U165" s="175"/>
      <c r="V165" s="175"/>
    </row>
    <row r="166" spans="1:22" ht="15.75" customHeight="1">
      <c r="A166" s="193"/>
      <c r="B166" s="194"/>
      <c r="C166" s="195"/>
      <c r="D166" s="196"/>
      <c r="E166" s="196"/>
      <c r="F166" s="197"/>
      <c r="G166" s="195"/>
      <c r="I166" s="175"/>
      <c r="J166" s="175"/>
      <c r="K166" s="175"/>
      <c r="L166" s="175"/>
      <c r="M166" s="175"/>
      <c r="N166" s="175"/>
      <c r="O166" s="175"/>
      <c r="P166" s="175"/>
      <c r="Q166" s="175"/>
      <c r="R166" s="175"/>
      <c r="S166" s="175"/>
      <c r="T166" s="175"/>
      <c r="U166" s="175"/>
      <c r="V166" s="175"/>
    </row>
    <row r="167" spans="1:22" ht="15.75" customHeight="1">
      <c r="A167" s="193"/>
      <c r="B167" s="194"/>
      <c r="C167" s="195"/>
      <c r="D167" s="196"/>
      <c r="E167" s="196"/>
      <c r="F167" s="197"/>
      <c r="G167" s="195"/>
      <c r="I167" s="175"/>
      <c r="J167" s="175"/>
      <c r="K167" s="175"/>
      <c r="L167" s="175"/>
      <c r="M167" s="175"/>
      <c r="N167" s="175"/>
      <c r="O167" s="175"/>
      <c r="P167" s="175"/>
      <c r="Q167" s="175"/>
      <c r="R167" s="175"/>
      <c r="S167" s="175"/>
      <c r="T167" s="175"/>
      <c r="U167" s="175"/>
      <c r="V167" s="175"/>
    </row>
    <row r="168" spans="1:22" ht="15.75" customHeight="1">
      <c r="A168" s="193"/>
      <c r="B168" s="194"/>
      <c r="C168" s="195"/>
      <c r="D168" s="196"/>
      <c r="E168" s="196"/>
      <c r="F168" s="197"/>
      <c r="G168" s="195"/>
      <c r="I168" s="175"/>
      <c r="J168" s="175"/>
      <c r="K168" s="175"/>
      <c r="L168" s="175"/>
      <c r="M168" s="175"/>
      <c r="N168" s="175"/>
      <c r="O168" s="175"/>
      <c r="P168" s="175"/>
      <c r="Q168" s="175"/>
      <c r="R168" s="175"/>
      <c r="S168" s="175"/>
      <c r="T168" s="175"/>
      <c r="U168" s="175"/>
      <c r="V168" s="175"/>
    </row>
    <row r="169" spans="1:22" ht="15.75" customHeight="1">
      <c r="A169" s="193"/>
      <c r="B169" s="194"/>
      <c r="C169" s="195"/>
      <c r="D169" s="196"/>
      <c r="E169" s="196"/>
      <c r="F169" s="197"/>
      <c r="G169" s="195"/>
      <c r="I169" s="175"/>
      <c r="J169" s="175"/>
      <c r="K169" s="175"/>
      <c r="L169" s="175"/>
      <c r="M169" s="175"/>
      <c r="N169" s="175"/>
      <c r="O169" s="175"/>
      <c r="P169" s="175"/>
      <c r="Q169" s="175"/>
      <c r="R169" s="175"/>
      <c r="S169" s="175"/>
      <c r="T169" s="175"/>
      <c r="U169" s="175"/>
      <c r="V169" s="175"/>
    </row>
    <row r="170" spans="1:22" ht="15.75" customHeight="1">
      <c r="A170" s="193"/>
      <c r="B170" s="194"/>
      <c r="C170" s="195"/>
      <c r="D170" s="196"/>
      <c r="E170" s="196"/>
      <c r="F170" s="197"/>
      <c r="G170" s="195"/>
      <c r="I170" s="175"/>
      <c r="J170" s="175"/>
      <c r="K170" s="175"/>
      <c r="L170" s="175"/>
      <c r="M170" s="175"/>
      <c r="N170" s="175"/>
      <c r="O170" s="175"/>
      <c r="P170" s="175"/>
      <c r="Q170" s="175"/>
      <c r="R170" s="175"/>
      <c r="S170" s="175"/>
      <c r="T170" s="175"/>
      <c r="U170" s="175"/>
      <c r="V170" s="175"/>
    </row>
    <row r="171" spans="1:22" ht="15.75" customHeight="1">
      <c r="A171" s="193"/>
      <c r="B171" s="194"/>
      <c r="C171" s="195"/>
      <c r="D171" s="196"/>
      <c r="E171" s="196"/>
      <c r="F171" s="197"/>
      <c r="G171" s="195"/>
      <c r="I171" s="175"/>
      <c r="J171" s="175"/>
      <c r="K171" s="175"/>
      <c r="L171" s="175"/>
      <c r="M171" s="175"/>
      <c r="N171" s="175"/>
      <c r="O171" s="175"/>
      <c r="P171" s="175"/>
      <c r="Q171" s="175"/>
      <c r="R171" s="175"/>
      <c r="S171" s="175"/>
      <c r="T171" s="175"/>
      <c r="U171" s="175"/>
      <c r="V171" s="175"/>
    </row>
    <row r="172" spans="1:22" ht="15.75" customHeight="1">
      <c r="A172" s="193"/>
      <c r="B172" s="194"/>
      <c r="C172" s="195"/>
      <c r="D172" s="196"/>
      <c r="E172" s="196"/>
      <c r="F172" s="197"/>
      <c r="G172" s="195"/>
      <c r="I172" s="175"/>
      <c r="J172" s="175"/>
      <c r="K172" s="175"/>
      <c r="L172" s="175"/>
      <c r="M172" s="175"/>
      <c r="N172" s="175"/>
      <c r="O172" s="175"/>
      <c r="P172" s="175"/>
      <c r="Q172" s="175"/>
      <c r="R172" s="175"/>
      <c r="S172" s="175"/>
      <c r="T172" s="175"/>
      <c r="U172" s="175"/>
      <c r="V172" s="175"/>
    </row>
    <row r="173" spans="1:22" ht="15.75" customHeight="1">
      <c r="A173" s="193"/>
      <c r="B173" s="194"/>
      <c r="C173" s="195"/>
      <c r="D173" s="196"/>
      <c r="E173" s="196"/>
      <c r="F173" s="197"/>
      <c r="G173" s="195"/>
      <c r="I173" s="175"/>
      <c r="J173" s="175"/>
      <c r="K173" s="175"/>
      <c r="L173" s="175"/>
      <c r="M173" s="175"/>
      <c r="N173" s="175"/>
      <c r="O173" s="175"/>
      <c r="P173" s="175"/>
      <c r="Q173" s="175"/>
      <c r="R173" s="175"/>
      <c r="S173" s="175"/>
      <c r="T173" s="175"/>
      <c r="U173" s="175"/>
      <c r="V173" s="175"/>
    </row>
    <row r="174" spans="1:22" ht="15.75" customHeight="1">
      <c r="A174" s="193"/>
      <c r="B174" s="194"/>
      <c r="C174" s="195"/>
      <c r="D174" s="196"/>
      <c r="E174" s="196"/>
      <c r="F174" s="197"/>
      <c r="G174" s="195"/>
      <c r="I174" s="175"/>
      <c r="J174" s="175"/>
      <c r="K174" s="175"/>
      <c r="L174" s="175"/>
      <c r="M174" s="175"/>
      <c r="N174" s="175"/>
      <c r="O174" s="175"/>
      <c r="P174" s="175"/>
      <c r="Q174" s="175"/>
      <c r="R174" s="175"/>
      <c r="S174" s="175"/>
      <c r="T174" s="175"/>
      <c r="U174" s="175"/>
      <c r="V174" s="175"/>
    </row>
    <row r="175" spans="1:22" ht="15.75" customHeight="1">
      <c r="A175" s="193"/>
      <c r="B175" s="194"/>
      <c r="C175" s="195"/>
      <c r="D175" s="196"/>
      <c r="E175" s="196"/>
      <c r="F175" s="197"/>
      <c r="G175" s="195"/>
      <c r="I175" s="175"/>
      <c r="J175" s="175"/>
      <c r="K175" s="175"/>
      <c r="L175" s="175"/>
      <c r="M175" s="175"/>
      <c r="N175" s="175"/>
      <c r="O175" s="175"/>
      <c r="P175" s="175"/>
      <c r="Q175" s="175"/>
      <c r="R175" s="175"/>
      <c r="S175" s="175"/>
      <c r="T175" s="175"/>
      <c r="U175" s="175"/>
      <c r="V175" s="175"/>
    </row>
    <row r="176" spans="1:22" ht="15.75" customHeight="1">
      <c r="A176" s="193"/>
      <c r="B176" s="194"/>
      <c r="C176" s="195"/>
      <c r="D176" s="196"/>
      <c r="E176" s="196"/>
      <c r="F176" s="197"/>
      <c r="G176" s="195"/>
      <c r="I176" s="175"/>
      <c r="J176" s="175"/>
      <c r="K176" s="175"/>
      <c r="L176" s="175"/>
      <c r="M176" s="175"/>
      <c r="N176" s="175"/>
      <c r="O176" s="175"/>
      <c r="P176" s="175"/>
      <c r="Q176" s="175"/>
      <c r="R176" s="175"/>
      <c r="S176" s="175"/>
      <c r="T176" s="175"/>
      <c r="U176" s="175"/>
      <c r="V176" s="175"/>
    </row>
    <row r="177" spans="1:22" ht="15.75" customHeight="1">
      <c r="A177" s="193"/>
      <c r="B177" s="194"/>
      <c r="C177" s="195"/>
      <c r="D177" s="196"/>
      <c r="E177" s="196"/>
      <c r="F177" s="197"/>
      <c r="G177" s="195"/>
      <c r="I177" s="175"/>
      <c r="J177" s="175"/>
      <c r="K177" s="175"/>
      <c r="L177" s="175"/>
      <c r="M177" s="175"/>
      <c r="N177" s="175"/>
      <c r="O177" s="175"/>
      <c r="P177" s="175"/>
      <c r="Q177" s="175"/>
      <c r="R177" s="175"/>
      <c r="S177" s="175"/>
      <c r="T177" s="175"/>
      <c r="U177" s="175"/>
      <c r="V177" s="175"/>
    </row>
    <row r="178" spans="1:22" ht="15.75" customHeight="1">
      <c r="A178" s="193"/>
      <c r="B178" s="194"/>
      <c r="C178" s="195"/>
      <c r="D178" s="196"/>
      <c r="E178" s="196"/>
      <c r="F178" s="197"/>
      <c r="G178" s="195"/>
      <c r="I178" s="175"/>
      <c r="J178" s="175"/>
      <c r="K178" s="175"/>
      <c r="L178" s="175"/>
      <c r="M178" s="175"/>
      <c r="N178" s="175"/>
      <c r="O178" s="175"/>
      <c r="P178" s="175"/>
      <c r="Q178" s="175"/>
      <c r="R178" s="175"/>
      <c r="S178" s="175"/>
      <c r="T178" s="175"/>
      <c r="U178" s="175"/>
      <c r="V178" s="175"/>
    </row>
    <row r="179" spans="1:22" ht="15.75" customHeight="1">
      <c r="A179" s="193"/>
      <c r="B179" s="194"/>
      <c r="C179" s="195"/>
      <c r="D179" s="196"/>
      <c r="E179" s="196"/>
      <c r="F179" s="197"/>
      <c r="G179" s="195"/>
      <c r="I179" s="175"/>
      <c r="J179" s="175"/>
      <c r="K179" s="175"/>
      <c r="L179" s="175"/>
      <c r="M179" s="175"/>
      <c r="N179" s="175"/>
      <c r="O179" s="175"/>
      <c r="P179" s="175"/>
      <c r="Q179" s="175"/>
      <c r="R179" s="175"/>
      <c r="S179" s="175"/>
      <c r="T179" s="175"/>
      <c r="U179" s="175"/>
      <c r="V179" s="175"/>
    </row>
    <row r="180" spans="1:22" ht="15.75" customHeight="1">
      <c r="A180" s="193"/>
      <c r="B180" s="194"/>
      <c r="C180" s="195"/>
      <c r="D180" s="196"/>
      <c r="E180" s="196"/>
      <c r="F180" s="197"/>
      <c r="G180" s="195"/>
      <c r="I180" s="175"/>
      <c r="J180" s="175"/>
      <c r="K180" s="175"/>
      <c r="L180" s="175"/>
      <c r="M180" s="175"/>
      <c r="N180" s="175"/>
      <c r="O180" s="175"/>
      <c r="P180" s="175"/>
      <c r="Q180" s="175"/>
      <c r="R180" s="175"/>
      <c r="S180" s="175"/>
      <c r="T180" s="175"/>
      <c r="U180" s="175"/>
      <c r="V180" s="175"/>
    </row>
    <row r="181" spans="1:22" ht="15.75" customHeight="1">
      <c r="A181" s="193"/>
      <c r="B181" s="194"/>
      <c r="C181" s="195"/>
      <c r="D181" s="196"/>
      <c r="E181" s="196"/>
      <c r="F181" s="197"/>
      <c r="G181" s="195"/>
      <c r="I181" s="175"/>
      <c r="J181" s="175"/>
      <c r="K181" s="175"/>
      <c r="L181" s="175"/>
      <c r="M181" s="175"/>
      <c r="N181" s="175"/>
      <c r="O181" s="175"/>
      <c r="P181" s="175"/>
      <c r="Q181" s="175"/>
      <c r="R181" s="175"/>
      <c r="S181" s="175"/>
      <c r="T181" s="175"/>
      <c r="U181" s="175"/>
      <c r="V181" s="175"/>
    </row>
    <row r="182" spans="1:22" ht="15.75" customHeight="1">
      <c r="A182" s="193"/>
      <c r="B182" s="194"/>
      <c r="C182" s="195"/>
      <c r="D182" s="196"/>
      <c r="E182" s="196"/>
      <c r="F182" s="197"/>
      <c r="G182" s="195"/>
      <c r="I182" s="175"/>
      <c r="J182" s="175"/>
      <c r="K182" s="175"/>
      <c r="L182" s="175"/>
      <c r="M182" s="175"/>
      <c r="N182" s="175"/>
      <c r="O182" s="175"/>
      <c r="P182" s="175"/>
      <c r="Q182" s="175"/>
      <c r="R182" s="175"/>
      <c r="S182" s="175"/>
      <c r="T182" s="175"/>
      <c r="U182" s="175"/>
      <c r="V182" s="175"/>
    </row>
    <row r="183" spans="1:22" ht="15.75" customHeight="1">
      <c r="A183" s="193"/>
      <c r="B183" s="194"/>
      <c r="C183" s="195"/>
      <c r="D183" s="196"/>
      <c r="E183" s="196"/>
      <c r="F183" s="197"/>
      <c r="G183" s="195"/>
      <c r="I183" s="175"/>
      <c r="J183" s="175"/>
      <c r="K183" s="175"/>
      <c r="L183" s="175"/>
      <c r="M183" s="175"/>
      <c r="N183" s="175"/>
      <c r="O183" s="175"/>
      <c r="P183" s="175"/>
      <c r="Q183" s="175"/>
      <c r="R183" s="175"/>
      <c r="S183" s="175"/>
      <c r="T183" s="175"/>
      <c r="U183" s="175"/>
      <c r="V183" s="175"/>
    </row>
    <row r="184" spans="1:22" ht="15.75" customHeight="1">
      <c r="A184" s="193"/>
      <c r="B184" s="194"/>
      <c r="C184" s="195"/>
      <c r="D184" s="196"/>
      <c r="E184" s="196"/>
      <c r="F184" s="197"/>
      <c r="G184" s="195"/>
      <c r="I184" s="175"/>
      <c r="J184" s="175"/>
      <c r="K184" s="175"/>
      <c r="L184" s="175"/>
      <c r="M184" s="175"/>
      <c r="N184" s="175"/>
      <c r="O184" s="175"/>
      <c r="P184" s="175"/>
      <c r="Q184" s="175"/>
      <c r="R184" s="175"/>
      <c r="S184" s="175"/>
      <c r="T184" s="175"/>
      <c r="U184" s="175"/>
      <c r="V184" s="175"/>
    </row>
    <row r="185" spans="1:22" ht="15.75" customHeight="1">
      <c r="A185" s="193"/>
      <c r="B185" s="194"/>
      <c r="C185" s="195"/>
      <c r="D185" s="196"/>
      <c r="E185" s="196"/>
      <c r="F185" s="197"/>
      <c r="G185" s="195"/>
      <c r="I185" s="175"/>
      <c r="J185" s="175"/>
      <c r="K185" s="175"/>
      <c r="L185" s="175"/>
      <c r="M185" s="175"/>
      <c r="N185" s="175"/>
      <c r="O185" s="175"/>
      <c r="P185" s="175"/>
      <c r="Q185" s="175"/>
      <c r="R185" s="175"/>
      <c r="S185" s="175"/>
      <c r="T185" s="175"/>
      <c r="U185" s="175"/>
      <c r="V185" s="175"/>
    </row>
    <row r="186" spans="1:22" ht="15.75" customHeight="1">
      <c r="A186" s="193"/>
      <c r="B186" s="194"/>
      <c r="C186" s="195"/>
      <c r="D186" s="196"/>
      <c r="E186" s="196"/>
      <c r="F186" s="197"/>
      <c r="G186" s="195"/>
      <c r="I186" s="175"/>
      <c r="J186" s="175"/>
      <c r="K186" s="175"/>
      <c r="L186" s="175"/>
      <c r="M186" s="175"/>
      <c r="N186" s="175"/>
      <c r="O186" s="175"/>
      <c r="P186" s="175"/>
      <c r="Q186" s="175"/>
      <c r="R186" s="175"/>
      <c r="S186" s="175"/>
      <c r="T186" s="175"/>
      <c r="U186" s="175"/>
      <c r="V186" s="175"/>
    </row>
    <row r="187" spans="1:22" ht="15.75" customHeight="1">
      <c r="A187" s="193"/>
      <c r="B187" s="194"/>
      <c r="C187" s="195"/>
      <c r="D187" s="196"/>
      <c r="E187" s="196"/>
      <c r="F187" s="197"/>
      <c r="G187" s="195"/>
      <c r="I187" s="175"/>
      <c r="J187" s="175"/>
      <c r="K187" s="175"/>
      <c r="L187" s="175"/>
      <c r="M187" s="175"/>
      <c r="N187" s="175"/>
      <c r="O187" s="175"/>
      <c r="P187" s="175"/>
      <c r="Q187" s="175"/>
      <c r="R187" s="175"/>
      <c r="S187" s="175"/>
      <c r="T187" s="175"/>
      <c r="U187" s="175"/>
      <c r="V187" s="175"/>
    </row>
    <row r="188" spans="1:22" ht="15.75" customHeight="1">
      <c r="A188" s="193"/>
      <c r="B188" s="194"/>
      <c r="C188" s="195"/>
      <c r="D188" s="196"/>
      <c r="E188" s="196"/>
      <c r="F188" s="197"/>
      <c r="G188" s="195"/>
      <c r="I188" s="175"/>
      <c r="J188" s="175"/>
      <c r="K188" s="175"/>
      <c r="L188" s="175"/>
      <c r="M188" s="175"/>
      <c r="N188" s="175"/>
      <c r="O188" s="175"/>
      <c r="P188" s="175"/>
      <c r="Q188" s="175"/>
      <c r="R188" s="175"/>
      <c r="S188" s="175"/>
      <c r="T188" s="175"/>
      <c r="U188" s="175"/>
      <c r="V188" s="175"/>
    </row>
    <row r="189" spans="1:22" ht="15.75" customHeight="1">
      <c r="A189" s="193"/>
      <c r="B189" s="194"/>
      <c r="C189" s="195"/>
      <c r="D189" s="196"/>
      <c r="E189" s="196"/>
      <c r="F189" s="197"/>
      <c r="G189" s="195"/>
      <c r="I189" s="175"/>
      <c r="J189" s="175"/>
      <c r="K189" s="175"/>
      <c r="L189" s="175"/>
      <c r="M189" s="175"/>
      <c r="N189" s="175"/>
      <c r="O189" s="175"/>
      <c r="P189" s="175"/>
      <c r="Q189" s="175"/>
      <c r="R189" s="175"/>
      <c r="S189" s="175"/>
      <c r="T189" s="175"/>
      <c r="U189" s="175"/>
      <c r="V189" s="175"/>
    </row>
    <row r="190" spans="1:22" ht="15.75" customHeight="1">
      <c r="A190" s="193"/>
      <c r="B190" s="194"/>
      <c r="C190" s="195"/>
      <c r="D190" s="196"/>
      <c r="E190" s="196"/>
      <c r="F190" s="197"/>
      <c r="G190" s="195"/>
      <c r="I190" s="175"/>
      <c r="J190" s="175"/>
      <c r="K190" s="175"/>
      <c r="L190" s="175"/>
      <c r="M190" s="175"/>
      <c r="N190" s="175"/>
      <c r="O190" s="175"/>
      <c r="P190" s="175"/>
      <c r="Q190" s="175"/>
      <c r="R190" s="175"/>
      <c r="S190" s="175"/>
      <c r="T190" s="175"/>
      <c r="U190" s="175"/>
      <c r="V190" s="175"/>
    </row>
    <row r="191" spans="1:22" ht="15.75" customHeight="1">
      <c r="A191" s="193"/>
      <c r="B191" s="194"/>
      <c r="C191" s="195"/>
      <c r="D191" s="196"/>
      <c r="E191" s="196"/>
      <c r="F191" s="197"/>
      <c r="G191" s="195"/>
      <c r="I191" s="175"/>
      <c r="J191" s="175"/>
      <c r="K191" s="175"/>
      <c r="L191" s="175"/>
      <c r="M191" s="175"/>
      <c r="N191" s="175"/>
      <c r="O191" s="175"/>
      <c r="P191" s="175"/>
      <c r="Q191" s="175"/>
      <c r="R191" s="175"/>
      <c r="S191" s="175"/>
      <c r="T191" s="175"/>
      <c r="U191" s="175"/>
      <c r="V191" s="175"/>
    </row>
    <row r="192" spans="1:22" ht="15.75" customHeight="1">
      <c r="A192" s="193"/>
      <c r="B192" s="194"/>
      <c r="C192" s="195"/>
      <c r="D192" s="196"/>
      <c r="E192" s="196"/>
      <c r="F192" s="197"/>
      <c r="G192" s="195"/>
      <c r="I192" s="175"/>
      <c r="J192" s="175"/>
      <c r="K192" s="175"/>
      <c r="L192" s="175"/>
      <c r="M192" s="175"/>
      <c r="N192" s="175"/>
      <c r="O192" s="175"/>
      <c r="P192" s="175"/>
      <c r="Q192" s="175"/>
      <c r="R192" s="175"/>
      <c r="S192" s="175"/>
      <c r="T192" s="175"/>
      <c r="U192" s="175"/>
      <c r="V192" s="175"/>
    </row>
    <row r="193" spans="1:22" ht="15.75" customHeight="1">
      <c r="A193" s="193"/>
      <c r="B193" s="194"/>
      <c r="C193" s="195"/>
      <c r="D193" s="196"/>
      <c r="E193" s="196"/>
      <c r="F193" s="197"/>
      <c r="G193" s="195"/>
      <c r="I193" s="175"/>
      <c r="J193" s="175"/>
      <c r="K193" s="175"/>
      <c r="L193" s="175"/>
      <c r="M193" s="175"/>
      <c r="N193" s="175"/>
      <c r="O193" s="175"/>
      <c r="P193" s="175"/>
      <c r="Q193" s="175"/>
      <c r="R193" s="175"/>
      <c r="S193" s="175"/>
      <c r="T193" s="175"/>
      <c r="U193" s="175"/>
      <c r="V193" s="175"/>
    </row>
    <row r="194" spans="1:22" ht="15.75" customHeight="1">
      <c r="A194" s="193"/>
      <c r="B194" s="194"/>
      <c r="C194" s="195"/>
      <c r="D194" s="196"/>
      <c r="E194" s="196"/>
      <c r="F194" s="197"/>
      <c r="G194" s="195"/>
      <c r="I194" s="175"/>
      <c r="J194" s="175"/>
      <c r="K194" s="175"/>
      <c r="L194" s="175"/>
      <c r="M194" s="175"/>
      <c r="N194" s="175"/>
      <c r="O194" s="175"/>
      <c r="P194" s="175"/>
      <c r="Q194" s="175"/>
      <c r="R194" s="175"/>
      <c r="S194" s="175"/>
      <c r="T194" s="175"/>
      <c r="U194" s="175"/>
      <c r="V194" s="175"/>
    </row>
    <row r="195" spans="1:22" ht="15.75" customHeight="1">
      <c r="A195" s="193"/>
      <c r="B195" s="194"/>
      <c r="C195" s="195"/>
      <c r="D195" s="196"/>
      <c r="E195" s="196"/>
      <c r="F195" s="197"/>
      <c r="G195" s="195"/>
      <c r="I195" s="175"/>
      <c r="J195" s="175"/>
      <c r="K195" s="175"/>
      <c r="L195" s="175"/>
      <c r="M195" s="175"/>
      <c r="N195" s="175"/>
      <c r="O195" s="175"/>
      <c r="P195" s="175"/>
      <c r="Q195" s="175"/>
      <c r="R195" s="175"/>
      <c r="S195" s="175"/>
      <c r="T195" s="175"/>
      <c r="U195" s="175"/>
      <c r="V195" s="175"/>
    </row>
    <row r="196" spans="1:22" ht="15.75" customHeight="1">
      <c r="A196" s="193"/>
      <c r="B196" s="194"/>
      <c r="C196" s="195"/>
      <c r="D196" s="196"/>
      <c r="E196" s="196"/>
      <c r="F196" s="197"/>
      <c r="G196" s="195"/>
      <c r="I196" s="175"/>
      <c r="J196" s="175"/>
      <c r="K196" s="175"/>
      <c r="L196" s="175"/>
      <c r="M196" s="175"/>
      <c r="N196" s="175"/>
      <c r="O196" s="175"/>
      <c r="P196" s="175"/>
      <c r="Q196" s="175"/>
      <c r="R196" s="175"/>
      <c r="S196" s="175"/>
      <c r="T196" s="175"/>
      <c r="U196" s="175"/>
      <c r="V196" s="175"/>
    </row>
    <row r="197" spans="1:22" ht="15.75" customHeight="1">
      <c r="A197" s="193"/>
      <c r="B197" s="194"/>
      <c r="C197" s="195"/>
      <c r="D197" s="196"/>
      <c r="E197" s="196"/>
      <c r="F197" s="197"/>
      <c r="G197" s="195"/>
      <c r="I197" s="175"/>
      <c r="J197" s="175"/>
      <c r="K197" s="175"/>
      <c r="L197" s="175"/>
      <c r="M197" s="175"/>
      <c r="N197" s="175"/>
      <c r="O197" s="175"/>
      <c r="P197" s="175"/>
      <c r="Q197" s="175"/>
      <c r="R197" s="175"/>
      <c r="S197" s="175"/>
      <c r="T197" s="175"/>
      <c r="U197" s="175"/>
      <c r="V197" s="175"/>
    </row>
    <row r="198" spans="1:22" ht="15.75" customHeight="1">
      <c r="A198" s="193"/>
      <c r="B198" s="194"/>
      <c r="C198" s="195"/>
      <c r="D198" s="196"/>
      <c r="E198" s="196"/>
      <c r="F198" s="197"/>
      <c r="G198" s="195"/>
      <c r="I198" s="175"/>
      <c r="J198" s="175"/>
      <c r="K198" s="175"/>
      <c r="L198" s="175"/>
      <c r="M198" s="175"/>
      <c r="N198" s="175"/>
      <c r="O198" s="175"/>
      <c r="P198" s="175"/>
      <c r="Q198" s="175"/>
      <c r="R198" s="175"/>
      <c r="S198" s="175"/>
      <c r="T198" s="175"/>
      <c r="U198" s="175"/>
      <c r="V198" s="175"/>
    </row>
    <row r="199" spans="1:22" ht="15.75" customHeight="1">
      <c r="A199" s="193"/>
      <c r="B199" s="194"/>
      <c r="C199" s="195"/>
      <c r="D199" s="196"/>
      <c r="E199" s="196"/>
      <c r="F199" s="197"/>
      <c r="G199" s="195"/>
      <c r="I199" s="175"/>
      <c r="J199" s="175"/>
      <c r="K199" s="175"/>
      <c r="L199" s="175"/>
      <c r="M199" s="175"/>
      <c r="N199" s="175"/>
      <c r="O199" s="175"/>
      <c r="P199" s="175"/>
      <c r="Q199" s="175"/>
      <c r="R199" s="175"/>
      <c r="S199" s="175"/>
      <c r="T199" s="175"/>
      <c r="U199" s="175"/>
      <c r="V199" s="175"/>
    </row>
    <row r="200" spans="1:22" ht="15.75" customHeight="1">
      <c r="A200" s="193"/>
      <c r="B200" s="194"/>
      <c r="C200" s="195"/>
      <c r="D200" s="196"/>
      <c r="E200" s="196"/>
      <c r="F200" s="197"/>
      <c r="G200" s="195"/>
      <c r="I200" s="175"/>
      <c r="J200" s="175"/>
      <c r="K200" s="175"/>
      <c r="L200" s="175"/>
      <c r="M200" s="175"/>
      <c r="N200" s="175"/>
      <c r="O200" s="175"/>
      <c r="P200" s="175"/>
      <c r="Q200" s="175"/>
      <c r="R200" s="175"/>
      <c r="S200" s="175"/>
      <c r="T200" s="175"/>
      <c r="U200" s="175"/>
      <c r="V200" s="175"/>
    </row>
    <row r="201" spans="1:22" ht="15.75" customHeight="1">
      <c r="A201" s="193"/>
      <c r="B201" s="194"/>
      <c r="C201" s="195"/>
      <c r="D201" s="196"/>
      <c r="E201" s="196"/>
      <c r="F201" s="197"/>
      <c r="G201" s="195"/>
      <c r="I201" s="175"/>
      <c r="J201" s="175"/>
      <c r="K201" s="175"/>
      <c r="L201" s="175"/>
      <c r="M201" s="175"/>
      <c r="N201" s="175"/>
      <c r="O201" s="175"/>
      <c r="P201" s="175"/>
      <c r="Q201" s="175"/>
      <c r="R201" s="175"/>
      <c r="S201" s="175"/>
      <c r="T201" s="175"/>
      <c r="U201" s="175"/>
      <c r="V201" s="175"/>
    </row>
    <row r="202" spans="1:22" ht="15.75" customHeight="1">
      <c r="A202" s="193"/>
      <c r="B202" s="194"/>
      <c r="C202" s="195"/>
      <c r="D202" s="196"/>
      <c r="E202" s="196"/>
      <c r="F202" s="197"/>
      <c r="G202" s="195"/>
      <c r="I202" s="175"/>
      <c r="J202" s="175"/>
      <c r="K202" s="175"/>
      <c r="L202" s="175"/>
      <c r="M202" s="175"/>
      <c r="N202" s="175"/>
      <c r="O202" s="175"/>
      <c r="P202" s="175"/>
      <c r="Q202" s="175"/>
      <c r="R202" s="175"/>
      <c r="S202" s="175"/>
      <c r="T202" s="175"/>
      <c r="U202" s="175"/>
      <c r="V202" s="175"/>
    </row>
    <row r="203" spans="1:22" ht="15.75" customHeight="1">
      <c r="A203" s="193"/>
      <c r="B203" s="194"/>
      <c r="C203" s="195"/>
      <c r="D203" s="196"/>
      <c r="E203" s="196"/>
      <c r="F203" s="197"/>
      <c r="G203" s="195"/>
      <c r="I203" s="175"/>
      <c r="J203" s="175"/>
      <c r="K203" s="175"/>
      <c r="L203" s="175"/>
      <c r="M203" s="175"/>
      <c r="N203" s="175"/>
      <c r="O203" s="175"/>
      <c r="P203" s="175"/>
      <c r="Q203" s="175"/>
      <c r="R203" s="175"/>
      <c r="S203" s="175"/>
      <c r="T203" s="175"/>
      <c r="U203" s="175"/>
      <c r="V203" s="175"/>
    </row>
    <row r="204" spans="1:22" ht="15.75" customHeight="1">
      <c r="A204" s="193"/>
      <c r="B204" s="194"/>
      <c r="C204" s="195"/>
      <c r="D204" s="196"/>
      <c r="E204" s="196"/>
      <c r="F204" s="197"/>
      <c r="G204" s="195"/>
      <c r="I204" s="175"/>
      <c r="J204" s="175"/>
      <c r="K204" s="175"/>
      <c r="L204" s="175"/>
      <c r="M204" s="175"/>
      <c r="N204" s="175"/>
      <c r="O204" s="175"/>
      <c r="P204" s="175"/>
      <c r="Q204" s="175"/>
      <c r="R204" s="175"/>
      <c r="S204" s="175"/>
      <c r="T204" s="175"/>
      <c r="U204" s="175"/>
      <c r="V204" s="175"/>
    </row>
    <row r="205" spans="1:22" ht="15.75" customHeight="1">
      <c r="A205" s="193"/>
      <c r="B205" s="194"/>
      <c r="C205" s="195"/>
      <c r="D205" s="196"/>
      <c r="E205" s="196"/>
      <c r="F205" s="197"/>
      <c r="G205" s="195"/>
      <c r="I205" s="175"/>
      <c r="J205" s="175"/>
      <c r="K205" s="175"/>
      <c r="L205" s="175"/>
      <c r="M205" s="175"/>
      <c r="N205" s="175"/>
      <c r="O205" s="175"/>
      <c r="P205" s="175"/>
      <c r="Q205" s="175"/>
      <c r="R205" s="175"/>
      <c r="S205" s="175"/>
      <c r="T205" s="175"/>
      <c r="U205" s="175"/>
      <c r="V205" s="175"/>
    </row>
    <row r="206" spans="1:22" ht="15.75" customHeight="1">
      <c r="A206" s="193"/>
      <c r="B206" s="194"/>
      <c r="C206" s="195"/>
      <c r="D206" s="196"/>
      <c r="E206" s="196"/>
      <c r="F206" s="197"/>
      <c r="G206" s="195"/>
      <c r="I206" s="175"/>
      <c r="J206" s="175"/>
      <c r="K206" s="175"/>
      <c r="L206" s="175"/>
      <c r="M206" s="175"/>
      <c r="N206" s="175"/>
      <c r="O206" s="175"/>
      <c r="P206" s="175"/>
      <c r="Q206" s="175"/>
      <c r="R206" s="175"/>
      <c r="S206" s="175"/>
      <c r="T206" s="175"/>
      <c r="U206" s="175"/>
      <c r="V206" s="175"/>
    </row>
    <row r="207" spans="1:22" ht="15.75" customHeight="1">
      <c r="A207" s="193"/>
      <c r="B207" s="194"/>
      <c r="C207" s="195"/>
      <c r="D207" s="196"/>
      <c r="E207" s="196"/>
      <c r="F207" s="197"/>
      <c r="G207" s="195"/>
      <c r="I207" s="175"/>
      <c r="J207" s="175"/>
      <c r="K207" s="175"/>
      <c r="L207" s="175"/>
      <c r="M207" s="175"/>
      <c r="N207" s="175"/>
      <c r="O207" s="175"/>
      <c r="P207" s="175"/>
      <c r="Q207" s="175"/>
      <c r="R207" s="175"/>
      <c r="S207" s="175"/>
      <c r="T207" s="175"/>
      <c r="U207" s="175"/>
      <c r="V207" s="175"/>
    </row>
    <row r="208" spans="1:22" ht="15.75" customHeight="1">
      <c r="A208" s="193"/>
      <c r="B208" s="194"/>
      <c r="C208" s="195"/>
      <c r="D208" s="196"/>
      <c r="E208" s="196"/>
      <c r="F208" s="197"/>
      <c r="G208" s="195"/>
      <c r="I208" s="175"/>
      <c r="J208" s="175"/>
      <c r="K208" s="175"/>
      <c r="L208" s="175"/>
      <c r="M208" s="175"/>
      <c r="N208" s="175"/>
      <c r="O208" s="175"/>
      <c r="P208" s="175"/>
      <c r="Q208" s="175"/>
      <c r="R208" s="175"/>
      <c r="S208" s="175"/>
      <c r="T208" s="175"/>
      <c r="U208" s="175"/>
      <c r="V208" s="175"/>
    </row>
    <row r="209" spans="1:22" ht="15.75" customHeight="1">
      <c r="A209" s="193"/>
      <c r="B209" s="194"/>
      <c r="C209" s="195"/>
      <c r="D209" s="196"/>
      <c r="E209" s="196"/>
      <c r="F209" s="197"/>
      <c r="G209" s="195"/>
      <c r="I209" s="175"/>
      <c r="J209" s="175"/>
      <c r="K209" s="175"/>
      <c r="L209" s="175"/>
      <c r="M209" s="175"/>
      <c r="N209" s="175"/>
      <c r="O209" s="175"/>
      <c r="P209" s="175"/>
      <c r="Q209" s="175"/>
      <c r="R209" s="175"/>
      <c r="S209" s="175"/>
      <c r="T209" s="175"/>
      <c r="U209" s="175"/>
      <c r="V209" s="175"/>
    </row>
    <row r="210" spans="1:22" ht="15.75" customHeight="1">
      <c r="A210" s="193"/>
      <c r="B210" s="194"/>
      <c r="C210" s="195"/>
      <c r="D210" s="196"/>
      <c r="E210" s="196"/>
      <c r="F210" s="197"/>
      <c r="G210" s="195"/>
      <c r="I210" s="175"/>
      <c r="J210" s="175"/>
      <c r="K210" s="175"/>
      <c r="L210" s="175"/>
      <c r="M210" s="175"/>
      <c r="N210" s="175"/>
      <c r="O210" s="175"/>
      <c r="P210" s="175"/>
      <c r="Q210" s="175"/>
      <c r="R210" s="175"/>
      <c r="S210" s="175"/>
      <c r="T210" s="175"/>
      <c r="U210" s="175"/>
      <c r="V210" s="175"/>
    </row>
    <row r="211" spans="1:22" ht="15.75" customHeight="1">
      <c r="A211" s="193"/>
      <c r="B211" s="194"/>
      <c r="C211" s="195"/>
      <c r="D211" s="196"/>
      <c r="E211" s="196"/>
      <c r="F211" s="197"/>
      <c r="G211" s="195"/>
      <c r="I211" s="175"/>
      <c r="J211" s="175"/>
      <c r="K211" s="175"/>
      <c r="L211" s="175"/>
      <c r="M211" s="175"/>
      <c r="N211" s="175"/>
      <c r="O211" s="175"/>
      <c r="P211" s="175"/>
      <c r="Q211" s="175"/>
      <c r="R211" s="175"/>
      <c r="S211" s="175"/>
      <c r="T211" s="175"/>
      <c r="U211" s="175"/>
      <c r="V211" s="175"/>
    </row>
    <row r="212" spans="1:22" ht="15.75" customHeight="1">
      <c r="A212" s="193"/>
      <c r="B212" s="194"/>
      <c r="C212" s="195"/>
      <c r="D212" s="196"/>
      <c r="E212" s="196"/>
      <c r="F212" s="197"/>
      <c r="G212" s="195"/>
      <c r="I212" s="175"/>
      <c r="J212" s="175"/>
      <c r="K212" s="175"/>
      <c r="L212" s="175"/>
      <c r="M212" s="175"/>
      <c r="N212" s="175"/>
      <c r="O212" s="175"/>
      <c r="P212" s="175"/>
      <c r="Q212" s="175"/>
      <c r="R212" s="175"/>
      <c r="S212" s="175"/>
      <c r="T212" s="175"/>
      <c r="U212" s="175"/>
      <c r="V212" s="175"/>
    </row>
    <row r="213" spans="1:22" ht="15.75" customHeight="1">
      <c r="A213" s="193"/>
      <c r="B213" s="194"/>
      <c r="C213" s="195"/>
      <c r="D213" s="196"/>
      <c r="E213" s="196"/>
      <c r="F213" s="197"/>
      <c r="G213" s="195"/>
      <c r="I213" s="175"/>
      <c r="J213" s="175"/>
      <c r="K213" s="175"/>
      <c r="L213" s="175"/>
      <c r="M213" s="175"/>
      <c r="N213" s="175"/>
      <c r="O213" s="175"/>
      <c r="P213" s="175"/>
      <c r="Q213" s="175"/>
      <c r="R213" s="175"/>
      <c r="S213" s="175"/>
      <c r="T213" s="175"/>
      <c r="U213" s="175"/>
      <c r="V213" s="175"/>
    </row>
    <row r="214" spans="1:22" ht="15.75" customHeight="1">
      <c r="A214" s="193"/>
      <c r="B214" s="194"/>
      <c r="C214" s="195"/>
      <c r="D214" s="196"/>
      <c r="E214" s="196"/>
      <c r="F214" s="197"/>
      <c r="G214" s="195"/>
      <c r="I214" s="175"/>
      <c r="J214" s="175"/>
      <c r="K214" s="175"/>
      <c r="L214" s="175"/>
      <c r="M214" s="175"/>
      <c r="N214" s="175"/>
      <c r="O214" s="175"/>
      <c r="P214" s="175"/>
      <c r="Q214" s="175"/>
      <c r="R214" s="175"/>
      <c r="S214" s="175"/>
      <c r="T214" s="175"/>
      <c r="U214" s="175"/>
      <c r="V214" s="175"/>
    </row>
    <row r="215" spans="1:22" ht="15.75" customHeight="1">
      <c r="A215" s="193"/>
      <c r="B215" s="194"/>
      <c r="C215" s="195"/>
      <c r="D215" s="196"/>
      <c r="E215" s="196"/>
      <c r="F215" s="197"/>
      <c r="G215" s="195"/>
      <c r="I215" s="175"/>
      <c r="J215" s="175"/>
      <c r="K215" s="175"/>
      <c r="L215" s="175"/>
      <c r="M215" s="175"/>
      <c r="N215" s="175"/>
      <c r="O215" s="175"/>
      <c r="P215" s="175"/>
      <c r="Q215" s="175"/>
      <c r="R215" s="175"/>
      <c r="S215" s="175"/>
      <c r="T215" s="175"/>
      <c r="U215" s="175"/>
      <c r="V215" s="175"/>
    </row>
    <row r="216" spans="1:22" ht="15.75" customHeight="1">
      <c r="A216" s="193"/>
      <c r="B216" s="194"/>
      <c r="C216" s="195"/>
      <c r="D216" s="196"/>
      <c r="E216" s="196"/>
      <c r="F216" s="197"/>
      <c r="G216" s="195"/>
      <c r="I216" s="175"/>
      <c r="J216" s="175"/>
      <c r="K216" s="175"/>
      <c r="L216" s="175"/>
      <c r="M216" s="175"/>
      <c r="N216" s="175"/>
      <c r="O216" s="175"/>
      <c r="P216" s="175"/>
      <c r="Q216" s="175"/>
      <c r="R216" s="175"/>
      <c r="S216" s="175"/>
      <c r="T216" s="175"/>
      <c r="U216" s="175"/>
      <c r="V216" s="175"/>
    </row>
    <row r="217" spans="1:22" ht="15.75" customHeight="1">
      <c r="A217" s="193"/>
      <c r="B217" s="194"/>
      <c r="C217" s="195"/>
      <c r="D217" s="196"/>
      <c r="E217" s="196"/>
      <c r="F217" s="197"/>
      <c r="G217" s="195"/>
      <c r="I217" s="175"/>
      <c r="J217" s="175"/>
      <c r="K217" s="175"/>
      <c r="L217" s="175"/>
      <c r="M217" s="175"/>
      <c r="N217" s="175"/>
      <c r="O217" s="175"/>
      <c r="P217" s="175"/>
      <c r="Q217" s="175"/>
      <c r="R217" s="175"/>
      <c r="S217" s="175"/>
      <c r="T217" s="175"/>
      <c r="U217" s="175"/>
      <c r="V217" s="175"/>
    </row>
    <row r="218" spans="1:22" ht="15.75" customHeight="1">
      <c r="A218" s="193"/>
      <c r="B218" s="194"/>
      <c r="C218" s="195"/>
      <c r="D218" s="196"/>
      <c r="E218" s="196"/>
      <c r="F218" s="197"/>
      <c r="G218" s="195"/>
      <c r="I218" s="175"/>
      <c r="J218" s="175"/>
      <c r="K218" s="175"/>
      <c r="L218" s="175"/>
      <c r="M218" s="175"/>
      <c r="N218" s="175"/>
      <c r="O218" s="175"/>
      <c r="P218" s="175"/>
      <c r="Q218" s="175"/>
      <c r="R218" s="175"/>
      <c r="S218" s="175"/>
      <c r="T218" s="175"/>
      <c r="U218" s="175"/>
      <c r="V218" s="175"/>
    </row>
    <row r="219" spans="1:22" ht="15.75" customHeight="1">
      <c r="A219" s="193"/>
      <c r="B219" s="194"/>
      <c r="C219" s="195"/>
      <c r="D219" s="196"/>
      <c r="E219" s="196"/>
      <c r="F219" s="197"/>
      <c r="G219" s="195"/>
      <c r="I219" s="175"/>
      <c r="J219" s="175"/>
      <c r="K219" s="175"/>
      <c r="L219" s="175"/>
      <c r="M219" s="175"/>
      <c r="N219" s="175"/>
      <c r="O219" s="175"/>
      <c r="P219" s="175"/>
      <c r="Q219" s="175"/>
      <c r="R219" s="175"/>
      <c r="S219" s="175"/>
      <c r="T219" s="175"/>
      <c r="U219" s="175"/>
      <c r="V219" s="175"/>
    </row>
    <row r="220" spans="1:22" ht="15.75" customHeight="1">
      <c r="A220" s="193"/>
      <c r="B220" s="194"/>
      <c r="C220" s="195"/>
      <c r="D220" s="196"/>
      <c r="E220" s="196"/>
      <c r="F220" s="197"/>
      <c r="G220" s="195"/>
      <c r="I220" s="175"/>
      <c r="J220" s="175"/>
      <c r="K220" s="175"/>
      <c r="L220" s="175"/>
      <c r="M220" s="175"/>
      <c r="N220" s="175"/>
      <c r="O220" s="175"/>
      <c r="P220" s="175"/>
      <c r="Q220" s="175"/>
      <c r="R220" s="175"/>
      <c r="S220" s="175"/>
      <c r="T220" s="175"/>
      <c r="U220" s="175"/>
      <c r="V220" s="175"/>
    </row>
    <row r="221" spans="1:22" ht="15.75" customHeight="1">
      <c r="A221" s="193"/>
      <c r="B221" s="194"/>
      <c r="C221" s="195"/>
      <c r="D221" s="196"/>
      <c r="E221" s="196"/>
      <c r="F221" s="197"/>
      <c r="G221" s="195"/>
      <c r="I221" s="175"/>
      <c r="J221" s="175"/>
      <c r="K221" s="175"/>
      <c r="L221" s="175"/>
      <c r="M221" s="175"/>
      <c r="N221" s="175"/>
      <c r="O221" s="175"/>
      <c r="P221" s="175"/>
      <c r="Q221" s="175"/>
      <c r="R221" s="175"/>
      <c r="S221" s="175"/>
      <c r="T221" s="175"/>
      <c r="U221" s="175"/>
      <c r="V221" s="175"/>
    </row>
    <row r="222" spans="1:22" ht="15.75" customHeight="1">
      <c r="A222" s="193"/>
      <c r="B222" s="194"/>
      <c r="C222" s="195"/>
      <c r="D222" s="196"/>
      <c r="E222" s="196"/>
      <c r="F222" s="197"/>
      <c r="G222" s="195"/>
      <c r="I222" s="175"/>
      <c r="J222" s="175"/>
      <c r="K222" s="175"/>
      <c r="L222" s="175"/>
      <c r="M222" s="175"/>
      <c r="N222" s="175"/>
      <c r="O222" s="175"/>
      <c r="P222" s="175"/>
      <c r="Q222" s="175"/>
      <c r="R222" s="175"/>
      <c r="S222" s="175"/>
      <c r="T222" s="175"/>
      <c r="U222" s="175"/>
      <c r="V222" s="175"/>
    </row>
    <row r="223" spans="1:22" ht="15.75" customHeight="1">
      <c r="A223" s="193"/>
      <c r="B223" s="194"/>
      <c r="C223" s="195"/>
      <c r="D223" s="196"/>
      <c r="E223" s="196"/>
      <c r="F223" s="197"/>
      <c r="G223" s="195"/>
      <c r="I223" s="175"/>
      <c r="J223" s="175"/>
      <c r="K223" s="175"/>
      <c r="L223" s="175"/>
      <c r="M223" s="175"/>
      <c r="N223" s="175"/>
      <c r="O223" s="175"/>
      <c r="P223" s="175"/>
      <c r="Q223" s="175"/>
      <c r="R223" s="175"/>
      <c r="S223" s="175"/>
      <c r="T223" s="175"/>
      <c r="U223" s="175"/>
      <c r="V223" s="175"/>
    </row>
    <row r="224" spans="1:22" ht="15.75" customHeight="1">
      <c r="A224" s="193"/>
      <c r="B224" s="194"/>
      <c r="C224" s="195"/>
      <c r="D224" s="196"/>
      <c r="E224" s="196"/>
      <c r="F224" s="197"/>
      <c r="G224" s="195"/>
      <c r="I224" s="175"/>
      <c r="J224" s="175"/>
      <c r="K224" s="175"/>
      <c r="L224" s="175"/>
      <c r="M224" s="175"/>
      <c r="N224" s="175"/>
      <c r="O224" s="175"/>
      <c r="P224" s="175"/>
      <c r="Q224" s="175"/>
      <c r="R224" s="175"/>
      <c r="S224" s="175"/>
      <c r="T224" s="175"/>
      <c r="U224" s="175"/>
      <c r="V224" s="175"/>
    </row>
    <row r="225" spans="1:22" ht="15.75" customHeight="1">
      <c r="A225" s="193"/>
      <c r="B225" s="194"/>
      <c r="C225" s="195"/>
      <c r="D225" s="196"/>
      <c r="E225" s="196"/>
      <c r="F225" s="197"/>
      <c r="G225" s="195"/>
      <c r="I225" s="175"/>
      <c r="J225" s="175"/>
      <c r="K225" s="175"/>
      <c r="L225" s="175"/>
      <c r="M225" s="175"/>
      <c r="N225" s="175"/>
      <c r="O225" s="175"/>
      <c r="P225" s="175"/>
      <c r="Q225" s="175"/>
      <c r="R225" s="175"/>
      <c r="S225" s="175"/>
      <c r="T225" s="175"/>
      <c r="U225" s="175"/>
      <c r="V225" s="175"/>
    </row>
    <row r="226" spans="1:22" ht="15.75" customHeight="1">
      <c r="A226" s="193"/>
      <c r="B226" s="194"/>
      <c r="C226" s="195"/>
      <c r="D226" s="196"/>
      <c r="E226" s="196"/>
      <c r="F226" s="197"/>
      <c r="G226" s="195"/>
      <c r="I226" s="175"/>
      <c r="J226" s="175"/>
      <c r="K226" s="175"/>
      <c r="L226" s="175"/>
      <c r="M226" s="175"/>
      <c r="N226" s="175"/>
      <c r="O226" s="175"/>
      <c r="P226" s="175"/>
      <c r="Q226" s="175"/>
      <c r="R226" s="175"/>
      <c r="S226" s="175"/>
      <c r="T226" s="175"/>
      <c r="U226" s="175"/>
      <c r="V226" s="175"/>
    </row>
    <row r="227" spans="1:22" ht="15.75" customHeight="1">
      <c r="A227" s="193"/>
      <c r="B227" s="194"/>
      <c r="C227" s="195"/>
      <c r="D227" s="196"/>
      <c r="E227" s="196"/>
      <c r="F227" s="197"/>
      <c r="G227" s="195"/>
      <c r="I227" s="175"/>
      <c r="J227" s="175"/>
      <c r="K227" s="175"/>
      <c r="L227" s="175"/>
      <c r="M227" s="175"/>
      <c r="N227" s="175"/>
      <c r="O227" s="175"/>
      <c r="P227" s="175"/>
      <c r="Q227" s="175"/>
      <c r="R227" s="175"/>
      <c r="S227" s="175"/>
      <c r="T227" s="175"/>
      <c r="U227" s="175"/>
      <c r="V227" s="175"/>
    </row>
    <row r="228" spans="1:22" ht="15.75" customHeight="1">
      <c r="A228" s="193"/>
      <c r="B228" s="194"/>
      <c r="C228" s="195"/>
      <c r="D228" s="196"/>
      <c r="E228" s="196"/>
      <c r="F228" s="197"/>
      <c r="G228" s="195"/>
      <c r="I228" s="175"/>
      <c r="J228" s="175"/>
      <c r="K228" s="175"/>
      <c r="L228" s="175"/>
      <c r="M228" s="175"/>
      <c r="N228" s="175"/>
      <c r="O228" s="175"/>
      <c r="P228" s="175"/>
      <c r="Q228" s="175"/>
      <c r="R228" s="175"/>
      <c r="S228" s="175"/>
      <c r="T228" s="175"/>
      <c r="U228" s="175"/>
      <c r="V228" s="175"/>
    </row>
    <row r="229" spans="1:22" ht="15.75" customHeight="1">
      <c r="A229" s="193"/>
      <c r="B229" s="194"/>
      <c r="C229" s="195"/>
      <c r="D229" s="196"/>
      <c r="E229" s="196"/>
      <c r="F229" s="197"/>
      <c r="G229" s="195"/>
      <c r="I229" s="175"/>
      <c r="J229" s="175"/>
      <c r="K229" s="175"/>
      <c r="L229" s="175"/>
      <c r="M229" s="175"/>
      <c r="N229" s="175"/>
      <c r="O229" s="175"/>
      <c r="P229" s="175"/>
      <c r="Q229" s="175"/>
      <c r="R229" s="175"/>
      <c r="S229" s="175"/>
      <c r="T229" s="175"/>
      <c r="U229" s="175"/>
      <c r="V229" s="175"/>
    </row>
    <row r="230" spans="1:22" ht="15.75" customHeight="1">
      <c r="A230" s="193"/>
      <c r="B230" s="194"/>
      <c r="C230" s="195"/>
      <c r="D230" s="196"/>
      <c r="E230" s="196"/>
      <c r="F230" s="197"/>
      <c r="G230" s="195"/>
      <c r="I230" s="175"/>
      <c r="J230" s="175"/>
      <c r="K230" s="175"/>
      <c r="L230" s="175"/>
      <c r="M230" s="175"/>
      <c r="N230" s="175"/>
      <c r="O230" s="175"/>
      <c r="P230" s="175"/>
      <c r="Q230" s="175"/>
      <c r="R230" s="175"/>
      <c r="S230" s="175"/>
      <c r="T230" s="175"/>
      <c r="U230" s="175"/>
      <c r="V230" s="175"/>
    </row>
    <row r="231" spans="1:22" ht="15.75" customHeight="1">
      <c r="A231" s="193"/>
      <c r="B231" s="194"/>
      <c r="C231" s="195"/>
      <c r="D231" s="196"/>
      <c r="E231" s="196"/>
      <c r="F231" s="197"/>
      <c r="G231" s="195"/>
      <c r="I231" s="175"/>
      <c r="J231" s="175"/>
      <c r="K231" s="175"/>
      <c r="L231" s="175"/>
      <c r="M231" s="175"/>
      <c r="N231" s="175"/>
      <c r="O231" s="175"/>
      <c r="P231" s="175"/>
      <c r="Q231" s="175"/>
      <c r="R231" s="175"/>
      <c r="S231" s="175"/>
      <c r="T231" s="175"/>
      <c r="U231" s="175"/>
      <c r="V231" s="175"/>
    </row>
    <row r="232" spans="1:22" ht="15.75" customHeight="1">
      <c r="A232" s="193"/>
      <c r="B232" s="194"/>
      <c r="C232" s="195"/>
      <c r="D232" s="196"/>
      <c r="E232" s="196"/>
      <c r="F232" s="197"/>
      <c r="G232" s="195"/>
      <c r="I232" s="175"/>
      <c r="J232" s="175"/>
      <c r="K232" s="175"/>
      <c r="L232" s="175"/>
      <c r="M232" s="175"/>
      <c r="N232" s="175"/>
      <c r="O232" s="175"/>
      <c r="P232" s="175"/>
      <c r="Q232" s="175"/>
      <c r="R232" s="175"/>
      <c r="S232" s="175"/>
      <c r="T232" s="175"/>
      <c r="U232" s="175"/>
      <c r="V232" s="175"/>
    </row>
    <row r="233" spans="1:22" ht="15.75" customHeight="1">
      <c r="A233" s="193"/>
      <c r="B233" s="194"/>
      <c r="C233" s="195"/>
      <c r="D233" s="196"/>
      <c r="E233" s="196"/>
      <c r="F233" s="197"/>
      <c r="G233" s="195"/>
      <c r="I233" s="175"/>
      <c r="J233" s="175"/>
      <c r="K233" s="175"/>
      <c r="L233" s="175"/>
      <c r="M233" s="175"/>
      <c r="N233" s="175"/>
      <c r="O233" s="175"/>
      <c r="P233" s="175"/>
      <c r="Q233" s="175"/>
      <c r="R233" s="175"/>
      <c r="S233" s="175"/>
      <c r="T233" s="175"/>
      <c r="U233" s="175"/>
      <c r="V233" s="175"/>
    </row>
    <row r="234" spans="1:22" ht="15.75" customHeight="1">
      <c r="A234" s="193"/>
      <c r="B234" s="194"/>
      <c r="C234" s="195"/>
      <c r="D234" s="196"/>
      <c r="E234" s="196"/>
      <c r="F234" s="197"/>
      <c r="G234" s="195"/>
      <c r="I234" s="175"/>
      <c r="J234" s="175"/>
      <c r="K234" s="175"/>
      <c r="L234" s="175"/>
      <c r="M234" s="175"/>
      <c r="N234" s="175"/>
      <c r="O234" s="175"/>
      <c r="P234" s="175"/>
      <c r="Q234" s="175"/>
      <c r="R234" s="175"/>
      <c r="S234" s="175"/>
      <c r="T234" s="175"/>
      <c r="U234" s="175"/>
      <c r="V234" s="175"/>
    </row>
    <row r="235" spans="1:22" ht="15.75" customHeight="1">
      <c r="A235" s="193"/>
      <c r="B235" s="194"/>
      <c r="C235" s="195"/>
      <c r="D235" s="196"/>
      <c r="E235" s="196"/>
      <c r="F235" s="197"/>
      <c r="G235" s="195"/>
      <c r="I235" s="175"/>
      <c r="J235" s="175"/>
      <c r="K235" s="175"/>
      <c r="L235" s="175"/>
      <c r="M235" s="175"/>
      <c r="N235" s="175"/>
      <c r="O235" s="175"/>
      <c r="P235" s="175"/>
      <c r="Q235" s="175"/>
      <c r="R235" s="175"/>
      <c r="S235" s="175"/>
      <c r="T235" s="175"/>
      <c r="U235" s="175"/>
      <c r="V235" s="175"/>
    </row>
    <row r="236" spans="1:22" ht="15.75" customHeight="1">
      <c r="A236" s="193"/>
      <c r="B236" s="194"/>
      <c r="C236" s="195"/>
      <c r="D236" s="196"/>
      <c r="E236" s="196"/>
      <c r="F236" s="197"/>
      <c r="G236" s="195"/>
      <c r="I236" s="175"/>
      <c r="J236" s="175"/>
      <c r="K236" s="175"/>
      <c r="L236" s="175"/>
      <c r="M236" s="175"/>
      <c r="N236" s="175"/>
      <c r="O236" s="175"/>
      <c r="P236" s="175"/>
      <c r="Q236" s="175"/>
      <c r="R236" s="175"/>
      <c r="S236" s="175"/>
      <c r="T236" s="175"/>
      <c r="U236" s="175"/>
      <c r="V236" s="175"/>
    </row>
    <row r="237" spans="1:22" ht="15.75" customHeight="1">
      <c r="A237" s="193"/>
      <c r="B237" s="194"/>
      <c r="C237" s="195"/>
      <c r="D237" s="196"/>
      <c r="E237" s="196"/>
      <c r="F237" s="197"/>
      <c r="G237" s="195"/>
      <c r="I237" s="175"/>
      <c r="J237" s="175"/>
      <c r="K237" s="175"/>
      <c r="L237" s="175"/>
      <c r="M237" s="175"/>
      <c r="N237" s="175"/>
      <c r="O237" s="175"/>
      <c r="P237" s="175"/>
      <c r="Q237" s="175"/>
      <c r="R237" s="175"/>
      <c r="S237" s="175"/>
      <c r="T237" s="175"/>
      <c r="U237" s="175"/>
      <c r="V237" s="175"/>
    </row>
    <row r="238" spans="1:22" ht="15.75" customHeight="1">
      <c r="A238" s="193"/>
      <c r="B238" s="194"/>
      <c r="C238" s="195"/>
      <c r="D238" s="196"/>
      <c r="E238" s="196"/>
      <c r="F238" s="197"/>
      <c r="G238" s="195"/>
      <c r="I238" s="175"/>
      <c r="J238" s="175"/>
      <c r="K238" s="175"/>
      <c r="L238" s="175"/>
      <c r="M238" s="175"/>
      <c r="N238" s="175"/>
      <c r="O238" s="175"/>
      <c r="P238" s="175"/>
      <c r="Q238" s="175"/>
      <c r="R238" s="175"/>
      <c r="S238" s="175"/>
      <c r="T238" s="175"/>
      <c r="U238" s="175"/>
      <c r="V238" s="175"/>
    </row>
    <row r="239" spans="1:22" ht="15.75" customHeight="1">
      <c r="A239" s="193"/>
      <c r="B239" s="194"/>
      <c r="C239" s="195"/>
      <c r="D239" s="196"/>
      <c r="E239" s="196"/>
      <c r="F239" s="197"/>
      <c r="G239" s="195"/>
      <c r="I239" s="175"/>
      <c r="J239" s="175"/>
      <c r="K239" s="175"/>
      <c r="L239" s="175"/>
      <c r="M239" s="175"/>
      <c r="N239" s="175"/>
      <c r="O239" s="175"/>
      <c r="P239" s="175"/>
      <c r="Q239" s="175"/>
      <c r="R239" s="175"/>
      <c r="S239" s="175"/>
      <c r="T239" s="175"/>
      <c r="U239" s="175"/>
      <c r="V239" s="175"/>
    </row>
    <row r="240" spans="1:22" ht="15.75" customHeight="1">
      <c r="A240" s="193"/>
      <c r="B240" s="194"/>
      <c r="C240" s="195"/>
      <c r="D240" s="196"/>
      <c r="E240" s="196"/>
      <c r="F240" s="197"/>
      <c r="G240" s="195"/>
      <c r="I240" s="175"/>
      <c r="J240" s="175"/>
      <c r="K240" s="175"/>
      <c r="L240" s="175"/>
      <c r="M240" s="175"/>
      <c r="N240" s="175"/>
      <c r="O240" s="175"/>
      <c r="P240" s="175"/>
      <c r="Q240" s="175"/>
      <c r="R240" s="175"/>
      <c r="S240" s="175"/>
      <c r="T240" s="175"/>
      <c r="U240" s="175"/>
      <c r="V240" s="175"/>
    </row>
    <row r="241" spans="1:22" ht="15.75" customHeight="1">
      <c r="A241" s="193"/>
      <c r="B241" s="194"/>
      <c r="C241" s="195"/>
      <c r="D241" s="196"/>
      <c r="E241" s="196"/>
      <c r="F241" s="197"/>
      <c r="G241" s="195"/>
      <c r="I241" s="175"/>
      <c r="J241" s="175"/>
      <c r="K241" s="175"/>
      <c r="L241" s="175"/>
      <c r="M241" s="175"/>
      <c r="N241" s="175"/>
      <c r="O241" s="175"/>
      <c r="P241" s="175"/>
      <c r="Q241" s="175"/>
      <c r="R241" s="175"/>
      <c r="S241" s="175"/>
      <c r="T241" s="175"/>
      <c r="U241" s="175"/>
      <c r="V241" s="175"/>
    </row>
    <row r="242" spans="1:22" ht="15.75" customHeight="1">
      <c r="A242" s="193"/>
      <c r="B242" s="194"/>
      <c r="C242" s="195"/>
      <c r="D242" s="196"/>
      <c r="E242" s="196"/>
      <c r="F242" s="197"/>
      <c r="G242" s="195"/>
      <c r="I242" s="175"/>
      <c r="J242" s="175"/>
      <c r="K242" s="175"/>
      <c r="L242" s="175"/>
      <c r="M242" s="175"/>
      <c r="N242" s="175"/>
      <c r="O242" s="175"/>
      <c r="P242" s="175"/>
      <c r="Q242" s="175"/>
      <c r="R242" s="175"/>
      <c r="S242" s="175"/>
      <c r="T242" s="175"/>
      <c r="U242" s="175"/>
      <c r="V242" s="175"/>
    </row>
    <row r="243" spans="1:22" ht="15.75" customHeight="1">
      <c r="A243" s="193"/>
      <c r="B243" s="194"/>
      <c r="C243" s="195"/>
      <c r="D243" s="196"/>
      <c r="E243" s="196"/>
      <c r="F243" s="197"/>
      <c r="G243" s="195"/>
      <c r="I243" s="175"/>
      <c r="J243" s="175"/>
      <c r="K243" s="175"/>
      <c r="L243" s="175"/>
      <c r="M243" s="175"/>
      <c r="N243" s="175"/>
      <c r="O243" s="175"/>
      <c r="P243" s="175"/>
      <c r="Q243" s="175"/>
      <c r="R243" s="175"/>
      <c r="S243" s="175"/>
      <c r="T243" s="175"/>
      <c r="U243" s="175"/>
      <c r="V243" s="175"/>
    </row>
    <row r="244" spans="1:22" ht="15.75" customHeight="1">
      <c r="A244" s="193"/>
      <c r="B244" s="194"/>
      <c r="C244" s="195"/>
      <c r="D244" s="196"/>
      <c r="E244" s="196"/>
      <c r="F244" s="197"/>
      <c r="G244" s="195"/>
      <c r="I244" s="175"/>
      <c r="J244" s="175"/>
      <c r="K244" s="175"/>
      <c r="L244" s="175"/>
      <c r="M244" s="175"/>
      <c r="N244" s="175"/>
      <c r="O244" s="175"/>
      <c r="P244" s="175"/>
      <c r="Q244" s="175"/>
      <c r="R244" s="175"/>
      <c r="S244" s="175"/>
      <c r="T244" s="175"/>
      <c r="U244" s="175"/>
      <c r="V244" s="175"/>
    </row>
    <row r="245" spans="1:22" ht="15.75" customHeight="1">
      <c r="A245" s="193"/>
      <c r="B245" s="194"/>
      <c r="C245" s="195"/>
      <c r="D245" s="196"/>
      <c r="E245" s="196"/>
      <c r="F245" s="197"/>
      <c r="G245" s="195"/>
      <c r="I245" s="175"/>
      <c r="J245" s="175"/>
      <c r="K245" s="175"/>
      <c r="L245" s="175"/>
      <c r="M245" s="175"/>
      <c r="N245" s="175"/>
      <c r="O245" s="175"/>
      <c r="P245" s="175"/>
      <c r="Q245" s="175"/>
      <c r="R245" s="175"/>
      <c r="S245" s="175"/>
      <c r="T245" s="175"/>
      <c r="U245" s="175"/>
      <c r="V245" s="175"/>
    </row>
    <row r="246" spans="1:22" ht="15.75" customHeight="1">
      <c r="A246" s="193"/>
      <c r="B246" s="194"/>
      <c r="C246" s="195"/>
      <c r="D246" s="196"/>
      <c r="E246" s="196"/>
      <c r="F246" s="197"/>
      <c r="G246" s="195"/>
      <c r="I246" s="175"/>
      <c r="J246" s="175"/>
      <c r="K246" s="175"/>
      <c r="L246" s="175"/>
      <c r="M246" s="175"/>
      <c r="N246" s="175"/>
      <c r="O246" s="175"/>
      <c r="P246" s="175"/>
      <c r="Q246" s="175"/>
      <c r="R246" s="175"/>
      <c r="S246" s="175"/>
      <c r="T246" s="175"/>
      <c r="U246" s="175"/>
      <c r="V246" s="175"/>
    </row>
    <row r="247" spans="1:22" ht="15.75" customHeight="1">
      <c r="A247" s="193"/>
      <c r="B247" s="194"/>
      <c r="C247" s="195"/>
      <c r="D247" s="196"/>
      <c r="E247" s="196"/>
      <c r="F247" s="197"/>
      <c r="G247" s="195"/>
      <c r="I247" s="175"/>
      <c r="J247" s="175"/>
      <c r="K247" s="175"/>
      <c r="L247" s="175"/>
      <c r="M247" s="175"/>
      <c r="N247" s="175"/>
      <c r="O247" s="175"/>
      <c r="P247" s="175"/>
      <c r="Q247" s="175"/>
      <c r="R247" s="175"/>
      <c r="S247" s="175"/>
      <c r="T247" s="175"/>
      <c r="U247" s="175"/>
      <c r="V247" s="175"/>
    </row>
    <row r="248" spans="1:22" ht="15.75" customHeight="1">
      <c r="A248" s="193"/>
      <c r="B248" s="194"/>
      <c r="C248" s="195"/>
      <c r="D248" s="196"/>
      <c r="E248" s="196"/>
      <c r="F248" s="197"/>
      <c r="G248" s="195"/>
      <c r="I248" s="175"/>
      <c r="J248" s="175"/>
      <c r="K248" s="175"/>
      <c r="L248" s="175"/>
      <c r="M248" s="175"/>
      <c r="N248" s="175"/>
      <c r="O248" s="175"/>
      <c r="P248" s="175"/>
      <c r="Q248" s="175"/>
      <c r="R248" s="175"/>
      <c r="S248" s="175"/>
      <c r="T248" s="175"/>
      <c r="U248" s="175"/>
      <c r="V248" s="175"/>
    </row>
    <row r="249" spans="1:22" ht="15.75" customHeight="1">
      <c r="A249" s="193"/>
      <c r="B249" s="194"/>
      <c r="C249" s="195"/>
      <c r="D249" s="196"/>
      <c r="E249" s="196"/>
      <c r="F249" s="197"/>
      <c r="G249" s="195"/>
      <c r="I249" s="175"/>
      <c r="J249" s="175"/>
      <c r="K249" s="175"/>
      <c r="L249" s="175"/>
      <c r="M249" s="175"/>
      <c r="N249" s="175"/>
      <c r="O249" s="175"/>
      <c r="P249" s="175"/>
      <c r="Q249" s="175"/>
      <c r="R249" s="175"/>
      <c r="S249" s="175"/>
      <c r="T249" s="175"/>
      <c r="U249" s="175"/>
      <c r="V249" s="175"/>
    </row>
    <row r="250" spans="1:22" ht="15.75" customHeight="1">
      <c r="A250" s="193"/>
      <c r="B250" s="194"/>
      <c r="C250" s="195"/>
      <c r="D250" s="196"/>
      <c r="E250" s="196"/>
      <c r="F250" s="197"/>
      <c r="G250" s="195"/>
      <c r="I250" s="175"/>
      <c r="J250" s="175"/>
      <c r="K250" s="175"/>
      <c r="L250" s="175"/>
      <c r="M250" s="175"/>
      <c r="N250" s="175"/>
      <c r="O250" s="175"/>
      <c r="P250" s="175"/>
      <c r="Q250" s="175"/>
      <c r="R250" s="175"/>
      <c r="S250" s="175"/>
      <c r="T250" s="175"/>
      <c r="U250" s="175"/>
      <c r="V250" s="175"/>
    </row>
    <row r="251" spans="1:22" ht="15.75" customHeight="1">
      <c r="A251" s="193"/>
      <c r="B251" s="194"/>
      <c r="C251" s="195"/>
      <c r="D251" s="196"/>
      <c r="E251" s="196"/>
      <c r="F251" s="197"/>
      <c r="G251" s="195"/>
      <c r="I251" s="175"/>
      <c r="J251" s="175"/>
      <c r="K251" s="175"/>
      <c r="L251" s="175"/>
      <c r="M251" s="175"/>
      <c r="N251" s="175"/>
      <c r="O251" s="175"/>
      <c r="P251" s="175"/>
      <c r="Q251" s="175"/>
      <c r="R251" s="175"/>
      <c r="S251" s="175"/>
      <c r="T251" s="175"/>
      <c r="U251" s="175"/>
      <c r="V251" s="175"/>
    </row>
    <row r="252" spans="1:22" ht="15.75" customHeight="1">
      <c r="A252" s="193"/>
      <c r="B252" s="194"/>
      <c r="C252" s="195"/>
      <c r="D252" s="196"/>
      <c r="E252" s="196"/>
      <c r="F252" s="197"/>
      <c r="G252" s="195"/>
      <c r="I252" s="175"/>
      <c r="J252" s="175"/>
      <c r="K252" s="175"/>
      <c r="L252" s="175"/>
      <c r="M252" s="175"/>
      <c r="N252" s="175"/>
      <c r="O252" s="175"/>
      <c r="P252" s="175"/>
      <c r="Q252" s="175"/>
      <c r="R252" s="175"/>
      <c r="S252" s="175"/>
      <c r="T252" s="175"/>
      <c r="U252" s="175"/>
      <c r="V252" s="175"/>
    </row>
    <row r="253" spans="1:22" ht="15.75" customHeight="1">
      <c r="A253" s="193"/>
      <c r="B253" s="194"/>
      <c r="C253" s="195"/>
      <c r="D253" s="196"/>
      <c r="E253" s="196"/>
      <c r="F253" s="197"/>
      <c r="G253" s="195"/>
      <c r="I253" s="175"/>
      <c r="J253" s="175"/>
      <c r="K253" s="175"/>
      <c r="L253" s="175"/>
      <c r="M253" s="175"/>
      <c r="N253" s="175"/>
      <c r="O253" s="175"/>
      <c r="P253" s="175"/>
      <c r="Q253" s="175"/>
      <c r="R253" s="175"/>
      <c r="S253" s="175"/>
      <c r="T253" s="175"/>
      <c r="U253" s="175"/>
      <c r="V253" s="175"/>
    </row>
    <row r="254" spans="1:22" ht="15.75" customHeight="1">
      <c r="A254" s="193"/>
      <c r="B254" s="194"/>
      <c r="C254" s="195"/>
      <c r="D254" s="196"/>
      <c r="E254" s="196"/>
      <c r="F254" s="197"/>
      <c r="G254" s="195"/>
      <c r="I254" s="175"/>
      <c r="J254" s="175"/>
      <c r="K254" s="175"/>
      <c r="L254" s="175"/>
      <c r="M254" s="175"/>
      <c r="N254" s="175"/>
      <c r="O254" s="175"/>
      <c r="P254" s="175"/>
      <c r="Q254" s="175"/>
      <c r="R254" s="175"/>
      <c r="S254" s="175"/>
      <c r="T254" s="175"/>
      <c r="U254" s="175"/>
      <c r="V254" s="175"/>
    </row>
    <row r="255" spans="1:22" ht="15.75" customHeight="1">
      <c r="A255" s="193"/>
      <c r="B255" s="194"/>
      <c r="C255" s="195"/>
      <c r="D255" s="196"/>
      <c r="E255" s="196"/>
      <c r="F255" s="197"/>
      <c r="G255" s="195"/>
      <c r="I255" s="175"/>
      <c r="J255" s="175"/>
      <c r="K255" s="175"/>
      <c r="L255" s="175"/>
      <c r="M255" s="175"/>
      <c r="N255" s="175"/>
      <c r="O255" s="175"/>
      <c r="P255" s="175"/>
      <c r="Q255" s="175"/>
      <c r="R255" s="175"/>
      <c r="S255" s="175"/>
      <c r="T255" s="175"/>
      <c r="U255" s="175"/>
      <c r="V255" s="175"/>
    </row>
    <row r="256" spans="1:22" ht="15.75" customHeight="1">
      <c r="A256" s="193"/>
      <c r="B256" s="194"/>
      <c r="C256" s="195"/>
      <c r="D256" s="196"/>
      <c r="E256" s="196"/>
      <c r="F256" s="197"/>
      <c r="G256" s="195"/>
      <c r="I256" s="175"/>
      <c r="J256" s="175"/>
      <c r="K256" s="175"/>
      <c r="L256" s="175"/>
      <c r="M256" s="175"/>
      <c r="N256" s="175"/>
      <c r="O256" s="175"/>
      <c r="P256" s="175"/>
      <c r="Q256" s="175"/>
      <c r="R256" s="175"/>
      <c r="S256" s="175"/>
      <c r="T256" s="175"/>
      <c r="U256" s="175"/>
      <c r="V256" s="175"/>
    </row>
    <row r="257" spans="1:22" ht="15.75" customHeight="1">
      <c r="A257" s="193"/>
      <c r="B257" s="194"/>
      <c r="C257" s="195"/>
      <c r="D257" s="196"/>
      <c r="E257" s="196"/>
      <c r="F257" s="197"/>
      <c r="G257" s="195"/>
      <c r="I257" s="175"/>
      <c r="J257" s="175"/>
      <c r="K257" s="175"/>
      <c r="L257" s="175"/>
      <c r="M257" s="175"/>
      <c r="N257" s="175"/>
      <c r="O257" s="175"/>
      <c r="P257" s="175"/>
      <c r="Q257" s="175"/>
      <c r="R257" s="175"/>
      <c r="S257" s="175"/>
      <c r="T257" s="175"/>
      <c r="U257" s="175"/>
      <c r="V257" s="175"/>
    </row>
    <row r="258" spans="1:22" ht="15.75" customHeight="1">
      <c r="A258" s="193"/>
      <c r="B258" s="194"/>
      <c r="C258" s="195"/>
      <c r="D258" s="196"/>
      <c r="E258" s="196"/>
      <c r="F258" s="197"/>
      <c r="G258" s="195"/>
      <c r="I258" s="175"/>
      <c r="J258" s="175"/>
      <c r="K258" s="175"/>
      <c r="L258" s="175"/>
      <c r="M258" s="175"/>
      <c r="N258" s="175"/>
      <c r="O258" s="175"/>
      <c r="P258" s="175"/>
      <c r="Q258" s="175"/>
      <c r="R258" s="175"/>
      <c r="S258" s="175"/>
      <c r="T258" s="175"/>
      <c r="U258" s="175"/>
      <c r="V258" s="175"/>
    </row>
    <row r="259" spans="1:22" ht="15.75" customHeight="1">
      <c r="A259" s="193"/>
      <c r="B259" s="194"/>
      <c r="C259" s="195"/>
      <c r="D259" s="196"/>
      <c r="E259" s="196"/>
      <c r="F259" s="197"/>
      <c r="G259" s="195"/>
      <c r="I259" s="175"/>
      <c r="J259" s="175"/>
      <c r="K259" s="175"/>
      <c r="L259" s="175"/>
      <c r="M259" s="175"/>
      <c r="N259" s="175"/>
      <c r="O259" s="175"/>
      <c r="P259" s="175"/>
      <c r="Q259" s="175"/>
      <c r="R259" s="175"/>
      <c r="S259" s="175"/>
      <c r="T259" s="175"/>
      <c r="U259" s="175"/>
      <c r="V259" s="175"/>
    </row>
    <row r="260" spans="1:22" ht="15.75" customHeight="1">
      <c r="A260" s="193"/>
      <c r="B260" s="194"/>
      <c r="C260" s="195"/>
      <c r="D260" s="196"/>
      <c r="E260" s="196"/>
      <c r="F260" s="197"/>
      <c r="G260" s="195"/>
      <c r="I260" s="175"/>
      <c r="J260" s="175"/>
      <c r="K260" s="175"/>
      <c r="L260" s="175"/>
      <c r="M260" s="175"/>
      <c r="N260" s="175"/>
      <c r="O260" s="175"/>
      <c r="P260" s="175"/>
      <c r="Q260" s="175"/>
      <c r="R260" s="175"/>
      <c r="S260" s="175"/>
      <c r="T260" s="175"/>
      <c r="U260" s="175"/>
      <c r="V260" s="175"/>
    </row>
    <row r="261" spans="1:22" ht="15.75" customHeight="1">
      <c r="A261" s="193"/>
      <c r="B261" s="194"/>
      <c r="C261" s="195"/>
      <c r="D261" s="196"/>
      <c r="E261" s="196"/>
      <c r="F261" s="197"/>
      <c r="G261" s="195"/>
      <c r="I261" s="175"/>
      <c r="J261" s="175"/>
      <c r="K261" s="175"/>
      <c r="L261" s="175"/>
      <c r="M261" s="175"/>
      <c r="N261" s="175"/>
      <c r="O261" s="175"/>
      <c r="P261" s="175"/>
      <c r="Q261" s="175"/>
      <c r="R261" s="175"/>
      <c r="S261" s="175"/>
      <c r="T261" s="175"/>
      <c r="U261" s="175"/>
      <c r="V261" s="175"/>
    </row>
    <row r="262" spans="1:22" ht="15.75" customHeight="1">
      <c r="A262" s="193"/>
      <c r="B262" s="194"/>
      <c r="C262" s="195"/>
      <c r="D262" s="196"/>
      <c r="E262" s="196"/>
      <c r="F262" s="197"/>
      <c r="G262" s="195"/>
      <c r="I262" s="175"/>
      <c r="J262" s="175"/>
      <c r="K262" s="175"/>
      <c r="L262" s="175"/>
      <c r="M262" s="175"/>
      <c r="N262" s="175"/>
      <c r="O262" s="175"/>
      <c r="P262" s="175"/>
      <c r="Q262" s="175"/>
      <c r="R262" s="175"/>
      <c r="S262" s="175"/>
      <c r="T262" s="175"/>
      <c r="U262" s="175"/>
      <c r="V262" s="175"/>
    </row>
    <row r="263" spans="1:22" ht="15.75" customHeight="1">
      <c r="A263" s="193"/>
      <c r="B263" s="194"/>
      <c r="C263" s="195"/>
      <c r="D263" s="196"/>
      <c r="E263" s="196"/>
      <c r="F263" s="197"/>
      <c r="G263" s="195"/>
      <c r="I263" s="175"/>
      <c r="J263" s="175"/>
      <c r="K263" s="175"/>
      <c r="L263" s="175"/>
      <c r="M263" s="175"/>
      <c r="N263" s="175"/>
      <c r="O263" s="175"/>
      <c r="P263" s="175"/>
      <c r="Q263" s="175"/>
      <c r="R263" s="175"/>
      <c r="S263" s="175"/>
      <c r="T263" s="175"/>
      <c r="U263" s="175"/>
      <c r="V263" s="175"/>
    </row>
    <row r="264" spans="1:22" ht="15.75" customHeight="1">
      <c r="A264" s="193"/>
      <c r="B264" s="194"/>
      <c r="C264" s="195"/>
      <c r="D264" s="196"/>
      <c r="E264" s="196"/>
      <c r="F264" s="197"/>
      <c r="G264" s="195"/>
      <c r="I264" s="175"/>
      <c r="J264" s="175"/>
      <c r="K264" s="175"/>
      <c r="L264" s="175"/>
      <c r="M264" s="175"/>
      <c r="N264" s="175"/>
      <c r="O264" s="175"/>
      <c r="P264" s="175"/>
      <c r="Q264" s="175"/>
      <c r="R264" s="175"/>
      <c r="S264" s="175"/>
      <c r="T264" s="175"/>
      <c r="U264" s="175"/>
      <c r="V264" s="175"/>
    </row>
    <row r="265" spans="1:22" ht="15.75" customHeight="1">
      <c r="A265" s="193"/>
      <c r="B265" s="194"/>
      <c r="C265" s="195"/>
      <c r="D265" s="196"/>
      <c r="E265" s="196"/>
      <c r="F265" s="197"/>
      <c r="G265" s="195"/>
      <c r="I265" s="175"/>
      <c r="J265" s="175"/>
      <c r="K265" s="175"/>
      <c r="L265" s="175"/>
      <c r="M265" s="175"/>
      <c r="N265" s="175"/>
      <c r="O265" s="175"/>
      <c r="P265" s="175"/>
      <c r="Q265" s="175"/>
      <c r="R265" s="175"/>
      <c r="S265" s="175"/>
      <c r="T265" s="175"/>
      <c r="U265" s="175"/>
      <c r="V265" s="175"/>
    </row>
    <row r="266" spans="1:22" ht="15.75" customHeight="1">
      <c r="A266" s="193"/>
      <c r="B266" s="194"/>
      <c r="C266" s="195"/>
      <c r="D266" s="196"/>
      <c r="E266" s="196"/>
      <c r="F266" s="197"/>
      <c r="G266" s="195"/>
      <c r="I266" s="175"/>
      <c r="J266" s="175"/>
      <c r="K266" s="175"/>
      <c r="L266" s="175"/>
      <c r="M266" s="175"/>
      <c r="N266" s="175"/>
      <c r="O266" s="175"/>
      <c r="P266" s="175"/>
      <c r="Q266" s="175"/>
      <c r="R266" s="175"/>
      <c r="S266" s="175"/>
      <c r="T266" s="175"/>
      <c r="U266" s="175"/>
      <c r="V266" s="175"/>
    </row>
    <row r="267" spans="1:22" ht="15.75" customHeight="1">
      <c r="A267" s="193"/>
      <c r="B267" s="194"/>
      <c r="C267" s="195"/>
      <c r="D267" s="196"/>
      <c r="E267" s="196"/>
      <c r="F267" s="197"/>
      <c r="G267" s="195"/>
      <c r="I267" s="175"/>
      <c r="J267" s="175"/>
      <c r="K267" s="175"/>
      <c r="L267" s="175"/>
      <c r="M267" s="175"/>
      <c r="N267" s="175"/>
      <c r="O267" s="175"/>
      <c r="P267" s="175"/>
      <c r="Q267" s="175"/>
      <c r="R267" s="175"/>
      <c r="S267" s="175"/>
      <c r="T267" s="175"/>
      <c r="U267" s="175"/>
      <c r="V267" s="175"/>
    </row>
    <row r="268" spans="1:22" ht="15.75" customHeight="1">
      <c r="A268" s="193"/>
      <c r="B268" s="194"/>
      <c r="C268" s="195"/>
      <c r="D268" s="196"/>
      <c r="E268" s="196"/>
      <c r="F268" s="197"/>
      <c r="G268" s="195"/>
      <c r="I268" s="175"/>
      <c r="J268" s="175"/>
      <c r="K268" s="175"/>
      <c r="L268" s="175"/>
      <c r="M268" s="175"/>
      <c r="N268" s="175"/>
      <c r="O268" s="175"/>
      <c r="P268" s="175"/>
      <c r="Q268" s="175"/>
      <c r="R268" s="175"/>
      <c r="S268" s="175"/>
      <c r="T268" s="175"/>
      <c r="U268" s="175"/>
      <c r="V268" s="175"/>
    </row>
    <row r="269" spans="1:22" ht="15.75" customHeight="1">
      <c r="A269" s="193"/>
      <c r="B269" s="194"/>
      <c r="C269" s="195"/>
      <c r="D269" s="196"/>
      <c r="E269" s="196"/>
      <c r="F269" s="197"/>
      <c r="G269" s="195"/>
      <c r="I269" s="175"/>
      <c r="J269" s="175"/>
      <c r="K269" s="175"/>
      <c r="L269" s="175"/>
      <c r="M269" s="175"/>
      <c r="N269" s="175"/>
      <c r="O269" s="175"/>
      <c r="P269" s="175"/>
      <c r="Q269" s="175"/>
      <c r="R269" s="175"/>
      <c r="S269" s="175"/>
      <c r="T269" s="175"/>
      <c r="U269" s="175"/>
      <c r="V269" s="175"/>
    </row>
    <row r="270" spans="1:22" ht="15.75" customHeight="1">
      <c r="A270" s="193"/>
      <c r="B270" s="194"/>
      <c r="C270" s="195"/>
      <c r="D270" s="196"/>
      <c r="E270" s="196"/>
      <c r="F270" s="197"/>
      <c r="G270" s="195"/>
      <c r="I270" s="175"/>
      <c r="J270" s="175"/>
      <c r="K270" s="175"/>
      <c r="L270" s="175"/>
      <c r="M270" s="175"/>
      <c r="N270" s="175"/>
      <c r="O270" s="175"/>
      <c r="P270" s="175"/>
      <c r="Q270" s="175"/>
      <c r="R270" s="175"/>
      <c r="S270" s="175"/>
      <c r="T270" s="175"/>
      <c r="U270" s="175"/>
      <c r="V270" s="175"/>
    </row>
    <row r="271" spans="1:22" ht="15.75" customHeight="1">
      <c r="A271" s="193"/>
      <c r="B271" s="194"/>
      <c r="C271" s="195"/>
      <c r="D271" s="196"/>
      <c r="E271" s="196"/>
      <c r="F271" s="197"/>
      <c r="G271" s="195"/>
      <c r="I271" s="175"/>
      <c r="J271" s="175"/>
      <c r="K271" s="175"/>
      <c r="L271" s="175"/>
      <c r="M271" s="175"/>
      <c r="N271" s="175"/>
      <c r="O271" s="175"/>
      <c r="P271" s="175"/>
      <c r="Q271" s="175"/>
      <c r="R271" s="175"/>
      <c r="S271" s="175"/>
      <c r="T271" s="175"/>
      <c r="U271" s="175"/>
      <c r="V271" s="175"/>
    </row>
    <row r="272" spans="1:22" ht="15.75" customHeight="1">
      <c r="A272" s="193"/>
      <c r="B272" s="194"/>
      <c r="C272" s="195"/>
      <c r="D272" s="196"/>
      <c r="E272" s="196"/>
      <c r="F272" s="197"/>
      <c r="G272" s="195"/>
      <c r="I272" s="175"/>
      <c r="J272" s="175"/>
      <c r="K272" s="175"/>
      <c r="L272" s="175"/>
      <c r="M272" s="175"/>
      <c r="N272" s="175"/>
      <c r="O272" s="175"/>
      <c r="P272" s="175"/>
      <c r="Q272" s="175"/>
      <c r="R272" s="175"/>
      <c r="S272" s="175"/>
      <c r="T272" s="175"/>
      <c r="U272" s="175"/>
      <c r="V272" s="175"/>
    </row>
    <row r="273" spans="1:22" ht="15.75" customHeight="1">
      <c r="A273" s="193"/>
      <c r="B273" s="194"/>
      <c r="C273" s="195"/>
      <c r="D273" s="196"/>
      <c r="E273" s="196"/>
      <c r="F273" s="197"/>
      <c r="G273" s="195"/>
      <c r="I273" s="175"/>
      <c r="J273" s="175"/>
      <c r="K273" s="175"/>
      <c r="L273" s="175"/>
      <c r="M273" s="175"/>
      <c r="N273" s="175"/>
      <c r="O273" s="175"/>
      <c r="P273" s="175"/>
      <c r="Q273" s="175"/>
      <c r="R273" s="175"/>
      <c r="S273" s="175"/>
      <c r="T273" s="175"/>
      <c r="U273" s="175"/>
      <c r="V273" s="175"/>
    </row>
    <row r="274" spans="1:22" ht="15.75" customHeight="1">
      <c r="A274" s="193"/>
      <c r="B274" s="194"/>
      <c r="C274" s="195"/>
      <c r="D274" s="196"/>
      <c r="E274" s="196"/>
      <c r="F274" s="197"/>
      <c r="G274" s="195"/>
      <c r="I274" s="175"/>
      <c r="J274" s="175"/>
      <c r="K274" s="175"/>
      <c r="L274" s="175"/>
      <c r="M274" s="175"/>
      <c r="N274" s="175"/>
      <c r="O274" s="175"/>
      <c r="P274" s="175"/>
      <c r="Q274" s="175"/>
      <c r="R274" s="175"/>
      <c r="S274" s="175"/>
      <c r="T274" s="175"/>
      <c r="U274" s="175"/>
      <c r="V274" s="175"/>
    </row>
    <row r="275" spans="1:22" ht="15.75" customHeight="1">
      <c r="A275" s="193"/>
      <c r="B275" s="194"/>
      <c r="C275" s="195"/>
      <c r="D275" s="196"/>
      <c r="E275" s="196"/>
      <c r="F275" s="197"/>
      <c r="G275" s="195"/>
      <c r="I275" s="175"/>
      <c r="J275" s="175"/>
      <c r="K275" s="175"/>
      <c r="L275" s="175"/>
      <c r="M275" s="175"/>
      <c r="N275" s="175"/>
      <c r="O275" s="175"/>
      <c r="P275" s="175"/>
      <c r="Q275" s="175"/>
      <c r="R275" s="175"/>
      <c r="S275" s="175"/>
      <c r="T275" s="175"/>
      <c r="U275" s="175"/>
      <c r="V275" s="175"/>
    </row>
    <row r="276" spans="1:22" ht="15.75" customHeight="1">
      <c r="A276" s="193"/>
      <c r="B276" s="194"/>
      <c r="C276" s="195"/>
      <c r="D276" s="196"/>
      <c r="E276" s="196"/>
      <c r="F276" s="197"/>
      <c r="G276" s="195"/>
      <c r="I276" s="175"/>
      <c r="J276" s="175"/>
      <c r="K276" s="175"/>
      <c r="L276" s="175"/>
      <c r="M276" s="175"/>
      <c r="N276" s="175"/>
      <c r="O276" s="175"/>
      <c r="P276" s="175"/>
      <c r="Q276" s="175"/>
      <c r="R276" s="175"/>
      <c r="S276" s="175"/>
      <c r="T276" s="175"/>
      <c r="U276" s="175"/>
      <c r="V276" s="175"/>
    </row>
    <row r="277" spans="1:22" ht="15.75" customHeight="1">
      <c r="A277" s="193"/>
      <c r="B277" s="194"/>
      <c r="C277" s="195"/>
      <c r="D277" s="196"/>
      <c r="E277" s="196"/>
      <c r="F277" s="197"/>
      <c r="G277" s="195"/>
      <c r="I277" s="175"/>
      <c r="J277" s="175"/>
      <c r="K277" s="175"/>
      <c r="L277" s="175"/>
      <c r="M277" s="175"/>
      <c r="N277" s="175"/>
      <c r="O277" s="175"/>
      <c r="P277" s="175"/>
      <c r="Q277" s="175"/>
      <c r="R277" s="175"/>
      <c r="S277" s="175"/>
      <c r="T277" s="175"/>
      <c r="U277" s="175"/>
      <c r="V277" s="175"/>
    </row>
    <row r="278" spans="1:22" ht="15.75" customHeight="1">
      <c r="A278" s="193"/>
      <c r="B278" s="194"/>
      <c r="C278" s="195"/>
      <c r="D278" s="196"/>
      <c r="E278" s="196"/>
      <c r="F278" s="197"/>
      <c r="G278" s="195"/>
      <c r="I278" s="175"/>
      <c r="J278" s="175"/>
      <c r="K278" s="175"/>
      <c r="L278" s="175"/>
      <c r="M278" s="175"/>
      <c r="N278" s="175"/>
      <c r="O278" s="175"/>
      <c r="P278" s="175"/>
      <c r="Q278" s="175"/>
      <c r="R278" s="175"/>
      <c r="S278" s="175"/>
      <c r="T278" s="175"/>
      <c r="U278" s="175"/>
      <c r="V278" s="175"/>
    </row>
    <row r="279" spans="1:22" ht="15.75" customHeight="1">
      <c r="A279" s="193"/>
      <c r="B279" s="194"/>
      <c r="C279" s="195"/>
      <c r="D279" s="196"/>
      <c r="E279" s="196"/>
      <c r="F279" s="197"/>
      <c r="G279" s="195"/>
      <c r="I279" s="175"/>
      <c r="J279" s="175"/>
      <c r="K279" s="175"/>
      <c r="L279" s="175"/>
      <c r="M279" s="175"/>
      <c r="N279" s="175"/>
      <c r="O279" s="175"/>
      <c r="P279" s="175"/>
      <c r="Q279" s="175"/>
      <c r="R279" s="175"/>
      <c r="S279" s="175"/>
      <c r="T279" s="175"/>
      <c r="U279" s="175"/>
      <c r="V279" s="175"/>
    </row>
    <row r="280" spans="1:22" ht="15.75" customHeight="1">
      <c r="A280" s="193"/>
      <c r="B280" s="194"/>
      <c r="C280" s="195"/>
      <c r="D280" s="196"/>
      <c r="E280" s="196"/>
      <c r="F280" s="197"/>
      <c r="G280" s="195"/>
      <c r="I280" s="175"/>
      <c r="J280" s="175"/>
      <c r="K280" s="175"/>
      <c r="L280" s="175"/>
      <c r="M280" s="175"/>
      <c r="N280" s="175"/>
      <c r="O280" s="175"/>
      <c r="P280" s="175"/>
      <c r="Q280" s="175"/>
      <c r="R280" s="175"/>
      <c r="S280" s="175"/>
      <c r="T280" s="175"/>
      <c r="U280" s="175"/>
      <c r="V280" s="175"/>
    </row>
    <row r="281" spans="1:22" ht="15.75" customHeight="1">
      <c r="A281" s="193"/>
      <c r="B281" s="194"/>
      <c r="C281" s="195"/>
      <c r="D281" s="196"/>
      <c r="E281" s="196"/>
      <c r="F281" s="197"/>
      <c r="G281" s="195"/>
      <c r="I281" s="175"/>
      <c r="J281" s="175"/>
      <c r="K281" s="175"/>
      <c r="L281" s="175"/>
      <c r="M281" s="175"/>
      <c r="N281" s="175"/>
      <c r="O281" s="175"/>
      <c r="P281" s="175"/>
      <c r="Q281" s="175"/>
      <c r="R281" s="175"/>
      <c r="S281" s="175"/>
      <c r="T281" s="175"/>
      <c r="U281" s="175"/>
      <c r="V281" s="175"/>
    </row>
    <row r="282" spans="1:22" ht="15.75" customHeight="1">
      <c r="A282" s="193"/>
      <c r="B282" s="194"/>
      <c r="C282" s="195"/>
      <c r="D282" s="196"/>
      <c r="E282" s="196"/>
      <c r="F282" s="197"/>
      <c r="G282" s="195"/>
      <c r="I282" s="175"/>
      <c r="J282" s="175"/>
      <c r="K282" s="175"/>
      <c r="L282" s="175"/>
      <c r="M282" s="175"/>
      <c r="N282" s="175"/>
      <c r="O282" s="175"/>
      <c r="P282" s="175"/>
      <c r="Q282" s="175"/>
      <c r="R282" s="175"/>
      <c r="S282" s="175"/>
      <c r="T282" s="175"/>
      <c r="U282" s="175"/>
      <c r="V282" s="175"/>
    </row>
    <row r="283" spans="1:22" ht="15.75" customHeight="1">
      <c r="A283" s="193"/>
      <c r="B283" s="194"/>
      <c r="C283" s="195"/>
      <c r="D283" s="196"/>
      <c r="E283" s="196"/>
      <c r="F283" s="197"/>
      <c r="G283" s="195"/>
      <c r="I283" s="175"/>
      <c r="J283" s="175"/>
      <c r="K283" s="175"/>
      <c r="L283" s="175"/>
      <c r="M283" s="175"/>
      <c r="N283" s="175"/>
      <c r="O283" s="175"/>
      <c r="P283" s="175"/>
      <c r="Q283" s="175"/>
      <c r="R283" s="175"/>
      <c r="S283" s="175"/>
      <c r="T283" s="175"/>
      <c r="U283" s="175"/>
      <c r="V283" s="175"/>
    </row>
    <row r="284" spans="1:22" ht="15.75" customHeight="1">
      <c r="A284" s="193"/>
      <c r="B284" s="194"/>
      <c r="C284" s="195"/>
      <c r="D284" s="196"/>
      <c r="E284" s="196"/>
      <c r="F284" s="197"/>
      <c r="G284" s="195"/>
      <c r="I284" s="175"/>
      <c r="J284" s="175"/>
      <c r="K284" s="175"/>
      <c r="L284" s="175"/>
      <c r="M284" s="175"/>
      <c r="N284" s="175"/>
      <c r="O284" s="175"/>
      <c r="P284" s="175"/>
      <c r="Q284" s="175"/>
      <c r="R284" s="175"/>
      <c r="S284" s="175"/>
      <c r="T284" s="175"/>
      <c r="U284" s="175"/>
      <c r="V284" s="175"/>
    </row>
    <row r="285" spans="1:22" ht="15.75" customHeight="1">
      <c r="A285" s="193"/>
      <c r="B285" s="194"/>
      <c r="C285" s="195"/>
      <c r="D285" s="196"/>
      <c r="E285" s="196"/>
      <c r="F285" s="197"/>
      <c r="G285" s="195"/>
      <c r="I285" s="175"/>
      <c r="J285" s="175"/>
      <c r="K285" s="175"/>
      <c r="L285" s="175"/>
      <c r="M285" s="175"/>
      <c r="N285" s="175"/>
      <c r="O285" s="175"/>
      <c r="P285" s="175"/>
      <c r="Q285" s="175"/>
      <c r="R285" s="175"/>
      <c r="S285" s="175"/>
      <c r="T285" s="175"/>
      <c r="U285" s="175"/>
      <c r="V285" s="175"/>
    </row>
    <row r="286" spans="1:22" ht="15.75" customHeight="1">
      <c r="A286" s="193"/>
      <c r="B286" s="194"/>
      <c r="C286" s="195"/>
      <c r="D286" s="196"/>
      <c r="E286" s="196"/>
      <c r="F286" s="197"/>
      <c r="G286" s="195"/>
      <c r="I286" s="175"/>
      <c r="J286" s="175"/>
      <c r="K286" s="175"/>
      <c r="L286" s="175"/>
      <c r="M286" s="175"/>
      <c r="N286" s="175"/>
      <c r="O286" s="175"/>
      <c r="P286" s="175"/>
      <c r="Q286" s="175"/>
      <c r="R286" s="175"/>
      <c r="S286" s="175"/>
      <c r="T286" s="175"/>
      <c r="U286" s="175"/>
      <c r="V286" s="175"/>
    </row>
    <row r="287" spans="1:22" ht="15.75" customHeight="1">
      <c r="A287" s="193"/>
      <c r="B287" s="194"/>
      <c r="C287" s="195"/>
      <c r="D287" s="196"/>
      <c r="E287" s="196"/>
      <c r="F287" s="197"/>
      <c r="G287" s="195"/>
      <c r="I287" s="175"/>
      <c r="J287" s="175"/>
      <c r="K287" s="175"/>
      <c r="L287" s="175"/>
      <c r="M287" s="175"/>
      <c r="N287" s="175"/>
      <c r="O287" s="175"/>
      <c r="P287" s="175"/>
      <c r="Q287" s="175"/>
      <c r="R287" s="175"/>
      <c r="S287" s="175"/>
      <c r="T287" s="175"/>
      <c r="U287" s="175"/>
      <c r="V287" s="175"/>
    </row>
    <row r="288" spans="1:22" ht="15.75" customHeight="1">
      <c r="A288" s="193"/>
      <c r="B288" s="194"/>
      <c r="C288" s="195"/>
      <c r="D288" s="196"/>
      <c r="E288" s="196"/>
      <c r="F288" s="197"/>
      <c r="G288" s="195"/>
      <c r="I288" s="175"/>
      <c r="J288" s="175"/>
      <c r="K288" s="175"/>
      <c r="L288" s="175"/>
      <c r="M288" s="175"/>
      <c r="N288" s="175"/>
      <c r="O288" s="175"/>
      <c r="P288" s="175"/>
      <c r="Q288" s="175"/>
      <c r="R288" s="175"/>
      <c r="S288" s="175"/>
      <c r="T288" s="175"/>
      <c r="U288" s="175"/>
      <c r="V288" s="175"/>
    </row>
    <row r="289" spans="1:22" ht="15.75" customHeight="1">
      <c r="A289" s="193"/>
      <c r="B289" s="194"/>
      <c r="C289" s="195"/>
      <c r="D289" s="196"/>
      <c r="E289" s="196"/>
      <c r="F289" s="197"/>
      <c r="G289" s="195"/>
      <c r="I289" s="175"/>
      <c r="J289" s="175"/>
      <c r="K289" s="175"/>
      <c r="L289" s="175"/>
      <c r="M289" s="175"/>
      <c r="N289" s="175"/>
      <c r="O289" s="175"/>
      <c r="P289" s="175"/>
      <c r="Q289" s="175"/>
      <c r="R289" s="175"/>
      <c r="S289" s="175"/>
      <c r="T289" s="175"/>
      <c r="U289" s="175"/>
      <c r="V289" s="175"/>
    </row>
    <row r="290" spans="1:22" ht="15.75" customHeight="1">
      <c r="A290" s="193"/>
      <c r="B290" s="194"/>
      <c r="C290" s="195"/>
      <c r="D290" s="196"/>
      <c r="E290" s="196"/>
      <c r="F290" s="197"/>
      <c r="G290" s="195"/>
      <c r="I290" s="175"/>
      <c r="J290" s="175"/>
      <c r="K290" s="175"/>
      <c r="L290" s="175"/>
      <c r="M290" s="175"/>
      <c r="N290" s="175"/>
      <c r="O290" s="175"/>
      <c r="P290" s="175"/>
      <c r="Q290" s="175"/>
      <c r="R290" s="175"/>
      <c r="S290" s="175"/>
      <c r="T290" s="175"/>
      <c r="U290" s="175"/>
      <c r="V290" s="175"/>
    </row>
    <row r="291" spans="1:22" ht="15.75" customHeight="1">
      <c r="A291" s="193"/>
      <c r="B291" s="194"/>
      <c r="C291" s="195"/>
      <c r="D291" s="196"/>
      <c r="E291" s="196"/>
      <c r="F291" s="197"/>
      <c r="G291" s="195"/>
      <c r="I291" s="175"/>
      <c r="J291" s="175"/>
      <c r="K291" s="175"/>
      <c r="L291" s="175"/>
      <c r="M291" s="175"/>
      <c r="N291" s="175"/>
      <c r="O291" s="175"/>
      <c r="P291" s="175"/>
      <c r="Q291" s="175"/>
      <c r="R291" s="175"/>
      <c r="S291" s="175"/>
      <c r="T291" s="175"/>
      <c r="U291" s="175"/>
      <c r="V291" s="175"/>
    </row>
    <row r="292" spans="1:22" ht="15.75" customHeight="1">
      <c r="A292" s="193"/>
      <c r="B292" s="194"/>
      <c r="C292" s="195"/>
      <c r="D292" s="196"/>
      <c r="E292" s="196"/>
      <c r="F292" s="197"/>
      <c r="G292" s="195"/>
      <c r="I292" s="175"/>
      <c r="J292" s="175"/>
      <c r="K292" s="175"/>
      <c r="L292" s="175"/>
      <c r="M292" s="175"/>
      <c r="N292" s="175"/>
      <c r="O292" s="175"/>
      <c r="P292" s="175"/>
      <c r="Q292" s="175"/>
      <c r="R292" s="175"/>
      <c r="S292" s="175"/>
      <c r="T292" s="175"/>
      <c r="U292" s="175"/>
      <c r="V292" s="175"/>
    </row>
    <row r="293" spans="1:22" ht="15.75" customHeight="1">
      <c r="A293" s="193"/>
      <c r="B293" s="194"/>
      <c r="C293" s="195"/>
      <c r="D293" s="196"/>
      <c r="E293" s="196"/>
      <c r="F293" s="197"/>
      <c r="G293" s="195"/>
      <c r="I293" s="175"/>
      <c r="J293" s="175"/>
      <c r="K293" s="175"/>
      <c r="L293" s="175"/>
      <c r="M293" s="175"/>
      <c r="N293" s="175"/>
      <c r="O293" s="175"/>
      <c r="P293" s="175"/>
      <c r="Q293" s="175"/>
      <c r="R293" s="175"/>
      <c r="S293" s="175"/>
      <c r="T293" s="175"/>
      <c r="U293" s="175"/>
      <c r="V293" s="175"/>
    </row>
    <row r="294" spans="1:22" ht="15.75" customHeight="1">
      <c r="A294" s="193"/>
      <c r="B294" s="194"/>
      <c r="C294" s="195"/>
      <c r="D294" s="196"/>
      <c r="E294" s="196"/>
      <c r="F294" s="197"/>
      <c r="G294" s="195"/>
      <c r="I294" s="175"/>
      <c r="J294" s="175"/>
      <c r="K294" s="175"/>
      <c r="L294" s="175"/>
      <c r="M294" s="175"/>
      <c r="N294" s="175"/>
      <c r="O294" s="175"/>
      <c r="P294" s="175"/>
      <c r="Q294" s="175"/>
      <c r="R294" s="175"/>
      <c r="S294" s="175"/>
      <c r="T294" s="175"/>
      <c r="U294" s="175"/>
      <c r="V294" s="175"/>
    </row>
    <row r="295" spans="1:22" ht="15.75" customHeight="1">
      <c r="A295" s="193"/>
      <c r="B295" s="194"/>
      <c r="C295" s="195"/>
      <c r="D295" s="196"/>
      <c r="E295" s="196"/>
      <c r="F295" s="197"/>
      <c r="G295" s="195"/>
      <c r="I295" s="175"/>
      <c r="J295" s="175"/>
      <c r="K295" s="175"/>
      <c r="L295" s="175"/>
      <c r="M295" s="175"/>
      <c r="N295" s="175"/>
      <c r="O295" s="175"/>
      <c r="P295" s="175"/>
      <c r="Q295" s="175"/>
      <c r="R295" s="175"/>
      <c r="S295" s="175"/>
      <c r="T295" s="175"/>
      <c r="U295" s="175"/>
      <c r="V295" s="175"/>
    </row>
    <row r="296" spans="1:22" ht="15.75" customHeight="1">
      <c r="A296" s="193"/>
      <c r="B296" s="194"/>
      <c r="C296" s="195"/>
      <c r="D296" s="196"/>
      <c r="E296" s="196"/>
      <c r="F296" s="197"/>
      <c r="G296" s="195"/>
      <c r="I296" s="175"/>
      <c r="J296" s="175"/>
      <c r="K296" s="175"/>
      <c r="L296" s="175"/>
      <c r="M296" s="175"/>
      <c r="N296" s="175"/>
      <c r="O296" s="175"/>
      <c r="P296" s="175"/>
      <c r="Q296" s="175"/>
      <c r="R296" s="175"/>
      <c r="S296" s="175"/>
      <c r="T296" s="175"/>
      <c r="U296" s="175"/>
      <c r="V296" s="175"/>
    </row>
    <row r="297" spans="1:22" ht="15.75" customHeight="1">
      <c r="A297" s="193"/>
      <c r="B297" s="194"/>
      <c r="C297" s="195"/>
      <c r="D297" s="196"/>
      <c r="E297" s="196"/>
      <c r="F297" s="197"/>
      <c r="G297" s="195"/>
      <c r="I297" s="175"/>
      <c r="J297" s="175"/>
      <c r="K297" s="175"/>
      <c r="L297" s="175"/>
      <c r="M297" s="175"/>
      <c r="N297" s="175"/>
      <c r="O297" s="175"/>
      <c r="P297" s="175"/>
      <c r="Q297" s="175"/>
      <c r="R297" s="175"/>
      <c r="S297" s="175"/>
      <c r="T297" s="175"/>
      <c r="U297" s="175"/>
      <c r="V297" s="175"/>
    </row>
    <row r="298" spans="1:22" ht="15.75" customHeight="1">
      <c r="A298" s="193"/>
      <c r="B298" s="194"/>
      <c r="C298" s="195"/>
      <c r="D298" s="196"/>
      <c r="E298" s="196"/>
      <c r="F298" s="197"/>
      <c r="G298" s="195"/>
      <c r="I298" s="175"/>
      <c r="J298" s="175"/>
      <c r="K298" s="175"/>
      <c r="L298" s="175"/>
      <c r="M298" s="175"/>
      <c r="N298" s="175"/>
      <c r="O298" s="175"/>
      <c r="P298" s="175"/>
      <c r="Q298" s="175"/>
      <c r="R298" s="175"/>
      <c r="S298" s="175"/>
      <c r="T298" s="175"/>
      <c r="U298" s="175"/>
      <c r="V298" s="175"/>
    </row>
    <row r="299" spans="1:22" ht="15.75" customHeight="1">
      <c r="A299" s="193"/>
      <c r="B299" s="194"/>
      <c r="C299" s="195"/>
      <c r="D299" s="196"/>
      <c r="E299" s="196"/>
      <c r="F299" s="197"/>
      <c r="G299" s="195"/>
      <c r="I299" s="175"/>
      <c r="J299" s="175"/>
      <c r="K299" s="175"/>
      <c r="L299" s="175"/>
      <c r="M299" s="175"/>
      <c r="N299" s="175"/>
      <c r="O299" s="175"/>
      <c r="P299" s="175"/>
      <c r="Q299" s="175"/>
      <c r="R299" s="175"/>
      <c r="S299" s="175"/>
      <c r="T299" s="175"/>
      <c r="U299" s="175"/>
      <c r="V299" s="175"/>
    </row>
    <row r="300" spans="1:22" ht="15.75" customHeight="1">
      <c r="A300" s="193"/>
      <c r="B300" s="194"/>
      <c r="C300" s="195"/>
      <c r="D300" s="196"/>
      <c r="E300" s="196"/>
      <c r="F300" s="197"/>
      <c r="G300" s="195"/>
      <c r="I300" s="175"/>
      <c r="J300" s="175"/>
      <c r="K300" s="175"/>
      <c r="L300" s="175"/>
      <c r="M300" s="175"/>
      <c r="N300" s="175"/>
      <c r="O300" s="175"/>
      <c r="P300" s="175"/>
      <c r="Q300" s="175"/>
      <c r="R300" s="175"/>
      <c r="S300" s="175"/>
      <c r="T300" s="175"/>
      <c r="U300" s="175"/>
      <c r="V300" s="175"/>
    </row>
    <row r="301" spans="1:22" ht="15.75" customHeight="1">
      <c r="A301" s="193"/>
      <c r="B301" s="194"/>
      <c r="C301" s="195"/>
      <c r="D301" s="196"/>
      <c r="E301" s="196"/>
      <c r="F301" s="197"/>
      <c r="G301" s="195"/>
      <c r="I301" s="175"/>
      <c r="J301" s="175"/>
      <c r="K301" s="175"/>
      <c r="L301" s="175"/>
      <c r="M301" s="175"/>
      <c r="N301" s="175"/>
      <c r="O301" s="175"/>
      <c r="P301" s="175"/>
      <c r="Q301" s="175"/>
      <c r="R301" s="175"/>
      <c r="S301" s="175"/>
      <c r="T301" s="175"/>
      <c r="U301" s="175"/>
      <c r="V301" s="175"/>
    </row>
    <row r="302" spans="1:22" ht="15.75" customHeight="1">
      <c r="A302" s="193"/>
      <c r="B302" s="194"/>
      <c r="C302" s="195"/>
      <c r="D302" s="196"/>
      <c r="E302" s="196"/>
      <c r="F302" s="197"/>
      <c r="G302" s="195"/>
      <c r="I302" s="175"/>
      <c r="J302" s="175"/>
      <c r="K302" s="175"/>
      <c r="L302" s="175"/>
      <c r="M302" s="175"/>
      <c r="N302" s="175"/>
      <c r="O302" s="175"/>
      <c r="P302" s="175"/>
      <c r="Q302" s="175"/>
      <c r="R302" s="175"/>
      <c r="S302" s="175"/>
      <c r="T302" s="175"/>
      <c r="U302" s="175"/>
      <c r="V302" s="175"/>
    </row>
    <row r="303" spans="1:22" ht="15.75" customHeight="1">
      <c r="A303" s="193"/>
      <c r="B303" s="194"/>
      <c r="C303" s="195"/>
      <c r="D303" s="196"/>
      <c r="E303" s="196"/>
      <c r="F303" s="197"/>
      <c r="G303" s="195"/>
      <c r="I303" s="175"/>
      <c r="J303" s="175"/>
      <c r="K303" s="175"/>
      <c r="L303" s="175"/>
      <c r="M303" s="175"/>
      <c r="N303" s="175"/>
      <c r="O303" s="175"/>
      <c r="P303" s="175"/>
      <c r="Q303" s="175"/>
      <c r="R303" s="175"/>
      <c r="S303" s="175"/>
      <c r="T303" s="175"/>
      <c r="U303" s="175"/>
      <c r="V303" s="175"/>
    </row>
    <row r="304" spans="1:22" ht="15.75" customHeight="1">
      <c r="A304" s="193"/>
      <c r="B304" s="194"/>
      <c r="C304" s="195"/>
      <c r="D304" s="196"/>
      <c r="E304" s="196"/>
      <c r="F304" s="197"/>
      <c r="G304" s="195"/>
      <c r="I304" s="175"/>
      <c r="J304" s="175"/>
      <c r="K304" s="175"/>
      <c r="L304" s="175"/>
      <c r="M304" s="175"/>
      <c r="N304" s="175"/>
      <c r="O304" s="175"/>
      <c r="P304" s="175"/>
      <c r="Q304" s="175"/>
      <c r="R304" s="175"/>
      <c r="S304" s="175"/>
      <c r="T304" s="175"/>
      <c r="U304" s="175"/>
      <c r="V304" s="175"/>
    </row>
    <row r="305" spans="1:22" ht="15.75" customHeight="1">
      <c r="A305" s="193"/>
      <c r="B305" s="194"/>
      <c r="C305" s="195"/>
      <c r="D305" s="196"/>
      <c r="E305" s="196"/>
      <c r="F305" s="197"/>
      <c r="G305" s="195"/>
      <c r="I305" s="175"/>
      <c r="J305" s="175"/>
      <c r="K305" s="175"/>
      <c r="L305" s="175"/>
      <c r="M305" s="175"/>
      <c r="N305" s="175"/>
      <c r="O305" s="175"/>
      <c r="P305" s="175"/>
      <c r="Q305" s="175"/>
      <c r="R305" s="175"/>
      <c r="S305" s="175"/>
      <c r="T305" s="175"/>
      <c r="U305" s="175"/>
      <c r="V305" s="175"/>
    </row>
    <row r="306" spans="1:22" ht="15.75" customHeight="1">
      <c r="A306" s="193"/>
      <c r="B306" s="194"/>
      <c r="C306" s="195"/>
      <c r="D306" s="196"/>
      <c r="E306" s="196"/>
      <c r="F306" s="197"/>
      <c r="G306" s="195"/>
      <c r="I306" s="175"/>
      <c r="J306" s="175"/>
      <c r="K306" s="175"/>
      <c r="L306" s="175"/>
      <c r="M306" s="175"/>
      <c r="N306" s="175"/>
      <c r="O306" s="175"/>
      <c r="P306" s="175"/>
      <c r="Q306" s="175"/>
      <c r="R306" s="175"/>
      <c r="S306" s="175"/>
      <c r="T306" s="175"/>
      <c r="U306" s="175"/>
      <c r="V306" s="175"/>
    </row>
    <row r="307" spans="1:22" ht="15.75" customHeight="1">
      <c r="A307" s="193"/>
      <c r="B307" s="194"/>
      <c r="C307" s="195"/>
      <c r="D307" s="196"/>
      <c r="E307" s="196"/>
      <c r="F307" s="197"/>
      <c r="G307" s="195"/>
      <c r="I307" s="175"/>
      <c r="J307" s="175"/>
      <c r="K307" s="175"/>
      <c r="L307" s="175"/>
      <c r="M307" s="175"/>
      <c r="N307" s="175"/>
      <c r="O307" s="175"/>
      <c r="P307" s="175"/>
      <c r="Q307" s="175"/>
      <c r="R307" s="175"/>
      <c r="S307" s="175"/>
      <c r="T307" s="175"/>
      <c r="U307" s="175"/>
      <c r="V307" s="175"/>
    </row>
    <row r="308" spans="1:22" ht="15.75" customHeight="1">
      <c r="A308" s="193"/>
      <c r="B308" s="194"/>
      <c r="C308" s="195"/>
      <c r="D308" s="196"/>
      <c r="E308" s="196"/>
      <c r="F308" s="197"/>
      <c r="G308" s="195"/>
      <c r="I308" s="175"/>
      <c r="J308" s="175"/>
      <c r="K308" s="175"/>
      <c r="L308" s="175"/>
      <c r="M308" s="175"/>
      <c r="N308" s="175"/>
      <c r="O308" s="175"/>
      <c r="P308" s="175"/>
      <c r="Q308" s="175"/>
      <c r="R308" s="175"/>
      <c r="S308" s="175"/>
      <c r="T308" s="175"/>
      <c r="U308" s="175"/>
      <c r="V308" s="175"/>
    </row>
    <row r="309" spans="1:22" ht="15.75" customHeight="1">
      <c r="A309" s="193"/>
      <c r="B309" s="194"/>
      <c r="C309" s="195"/>
      <c r="D309" s="196"/>
      <c r="E309" s="196"/>
      <c r="F309" s="197"/>
      <c r="G309" s="195"/>
      <c r="I309" s="175"/>
      <c r="J309" s="175"/>
      <c r="K309" s="175"/>
      <c r="L309" s="175"/>
      <c r="M309" s="175"/>
      <c r="N309" s="175"/>
      <c r="O309" s="175"/>
      <c r="P309" s="175"/>
      <c r="Q309" s="175"/>
      <c r="R309" s="175"/>
      <c r="S309" s="175"/>
      <c r="T309" s="175"/>
      <c r="U309" s="175"/>
      <c r="V309" s="175"/>
    </row>
    <row r="310" spans="1:22" ht="15.75" customHeight="1">
      <c r="A310" s="193"/>
      <c r="B310" s="194"/>
      <c r="C310" s="195"/>
      <c r="D310" s="196"/>
      <c r="E310" s="196"/>
      <c r="F310" s="197"/>
      <c r="G310" s="195"/>
      <c r="I310" s="175"/>
      <c r="J310" s="175"/>
      <c r="K310" s="175"/>
      <c r="L310" s="175"/>
      <c r="M310" s="175"/>
      <c r="N310" s="175"/>
      <c r="O310" s="175"/>
      <c r="P310" s="175"/>
      <c r="Q310" s="175"/>
      <c r="R310" s="175"/>
      <c r="S310" s="175"/>
      <c r="T310" s="175"/>
      <c r="U310" s="175"/>
      <c r="V310" s="175"/>
    </row>
    <row r="311" spans="1:22" ht="15.75" customHeight="1">
      <c r="A311" s="193"/>
      <c r="B311" s="194"/>
      <c r="C311" s="195"/>
      <c r="D311" s="196"/>
      <c r="E311" s="196"/>
      <c r="F311" s="197"/>
      <c r="G311" s="195"/>
      <c r="I311" s="175"/>
      <c r="J311" s="175"/>
      <c r="K311" s="175"/>
      <c r="L311" s="175"/>
      <c r="M311" s="175"/>
      <c r="N311" s="175"/>
      <c r="O311" s="175"/>
      <c r="P311" s="175"/>
      <c r="Q311" s="175"/>
      <c r="R311" s="175"/>
      <c r="S311" s="175"/>
      <c r="T311" s="175"/>
      <c r="U311" s="175"/>
      <c r="V311" s="175"/>
    </row>
    <row r="312" spans="1:22" ht="15.75" customHeight="1">
      <c r="A312" s="193"/>
      <c r="B312" s="194"/>
      <c r="C312" s="195"/>
      <c r="D312" s="196"/>
      <c r="E312" s="196"/>
      <c r="F312" s="197"/>
      <c r="G312" s="195"/>
      <c r="I312" s="175"/>
      <c r="J312" s="175"/>
      <c r="K312" s="175"/>
      <c r="L312" s="175"/>
      <c r="M312" s="175"/>
      <c r="N312" s="175"/>
      <c r="O312" s="175"/>
      <c r="P312" s="175"/>
      <c r="Q312" s="175"/>
      <c r="R312" s="175"/>
      <c r="S312" s="175"/>
      <c r="T312" s="175"/>
      <c r="U312" s="175"/>
      <c r="V312" s="175"/>
    </row>
    <row r="313" spans="1:22" ht="15.75" customHeight="1">
      <c r="A313" s="193"/>
      <c r="B313" s="194"/>
      <c r="C313" s="195"/>
      <c r="D313" s="196"/>
      <c r="E313" s="196"/>
      <c r="F313" s="197"/>
      <c r="G313" s="195"/>
      <c r="I313" s="175"/>
      <c r="J313" s="175"/>
      <c r="K313" s="175"/>
      <c r="L313" s="175"/>
      <c r="M313" s="175"/>
      <c r="N313" s="175"/>
      <c r="O313" s="175"/>
      <c r="P313" s="175"/>
      <c r="Q313" s="175"/>
      <c r="R313" s="175"/>
      <c r="S313" s="175"/>
      <c r="T313" s="175"/>
      <c r="U313" s="175"/>
      <c r="V313" s="175"/>
    </row>
    <row r="314" spans="1:22" ht="15.75" customHeight="1">
      <c r="A314" s="193"/>
      <c r="B314" s="194"/>
      <c r="C314" s="195"/>
      <c r="D314" s="196"/>
      <c r="E314" s="196"/>
      <c r="F314" s="197"/>
      <c r="G314" s="195"/>
      <c r="I314" s="175"/>
      <c r="J314" s="175"/>
      <c r="K314" s="175"/>
      <c r="L314" s="175"/>
      <c r="M314" s="175"/>
      <c r="N314" s="175"/>
      <c r="O314" s="175"/>
      <c r="P314" s="175"/>
      <c r="Q314" s="175"/>
      <c r="R314" s="175"/>
      <c r="S314" s="175"/>
      <c r="T314" s="175"/>
      <c r="U314" s="175"/>
      <c r="V314" s="175"/>
    </row>
    <row r="315" spans="1:22" ht="15.75" customHeight="1">
      <c r="A315" s="193"/>
      <c r="B315" s="194"/>
      <c r="C315" s="195"/>
      <c r="D315" s="196"/>
      <c r="E315" s="196"/>
      <c r="F315" s="197"/>
      <c r="G315" s="195"/>
      <c r="I315" s="175"/>
      <c r="J315" s="175"/>
      <c r="K315" s="175"/>
      <c r="L315" s="175"/>
      <c r="M315" s="175"/>
      <c r="N315" s="175"/>
      <c r="O315" s="175"/>
      <c r="P315" s="175"/>
      <c r="Q315" s="175"/>
      <c r="R315" s="175"/>
      <c r="S315" s="175"/>
      <c r="T315" s="175"/>
      <c r="U315" s="175"/>
      <c r="V315" s="175"/>
    </row>
    <row r="316" spans="1:22" ht="15.75" customHeight="1">
      <c r="A316" s="193"/>
      <c r="B316" s="194"/>
      <c r="C316" s="195"/>
      <c r="D316" s="196"/>
      <c r="E316" s="196"/>
      <c r="F316" s="197"/>
      <c r="G316" s="195"/>
      <c r="I316" s="175"/>
      <c r="J316" s="175"/>
      <c r="K316" s="175"/>
      <c r="L316" s="175"/>
      <c r="M316" s="175"/>
      <c r="N316" s="175"/>
      <c r="O316" s="175"/>
      <c r="P316" s="175"/>
      <c r="Q316" s="175"/>
      <c r="R316" s="175"/>
      <c r="S316" s="175"/>
      <c r="T316" s="175"/>
      <c r="U316" s="175"/>
      <c r="V316" s="175"/>
    </row>
    <row r="317" spans="1:22" ht="15.75" customHeight="1">
      <c r="A317" s="193"/>
      <c r="B317" s="194"/>
      <c r="C317" s="195"/>
      <c r="D317" s="196"/>
      <c r="E317" s="196"/>
      <c r="F317" s="197"/>
      <c r="G317" s="195"/>
      <c r="I317" s="175"/>
      <c r="J317" s="175"/>
      <c r="K317" s="175"/>
      <c r="L317" s="175"/>
      <c r="M317" s="175"/>
      <c r="N317" s="175"/>
      <c r="O317" s="175"/>
      <c r="P317" s="175"/>
      <c r="Q317" s="175"/>
      <c r="R317" s="175"/>
      <c r="S317" s="175"/>
      <c r="T317" s="175"/>
      <c r="U317" s="175"/>
      <c r="V317" s="175"/>
    </row>
    <row r="318" spans="1:22" ht="15.75" customHeight="1">
      <c r="A318" s="193"/>
      <c r="B318" s="194"/>
      <c r="C318" s="195"/>
      <c r="D318" s="196"/>
      <c r="E318" s="196"/>
      <c r="F318" s="197"/>
      <c r="G318" s="195"/>
      <c r="I318" s="175"/>
      <c r="J318" s="175"/>
      <c r="K318" s="175"/>
      <c r="L318" s="175"/>
      <c r="M318" s="175"/>
      <c r="N318" s="175"/>
      <c r="O318" s="175"/>
      <c r="P318" s="175"/>
      <c r="Q318" s="175"/>
      <c r="R318" s="175"/>
      <c r="S318" s="175"/>
      <c r="T318" s="175"/>
      <c r="U318" s="175"/>
      <c r="V318" s="175"/>
    </row>
    <row r="319" spans="1:22" ht="15.75" customHeight="1">
      <c r="A319" s="193"/>
      <c r="B319" s="194"/>
      <c r="C319" s="195"/>
      <c r="D319" s="196"/>
      <c r="E319" s="196"/>
      <c r="F319" s="197"/>
      <c r="G319" s="195"/>
      <c r="I319" s="175"/>
      <c r="J319" s="175"/>
      <c r="K319" s="175"/>
      <c r="L319" s="175"/>
      <c r="M319" s="175"/>
      <c r="N319" s="175"/>
      <c r="O319" s="175"/>
      <c r="P319" s="175"/>
      <c r="Q319" s="175"/>
      <c r="R319" s="175"/>
      <c r="S319" s="175"/>
      <c r="T319" s="175"/>
      <c r="U319" s="175"/>
      <c r="V319" s="175"/>
    </row>
    <row r="320" spans="1:22" ht="15.75" customHeight="1">
      <c r="A320" s="193"/>
      <c r="B320" s="194"/>
      <c r="C320" s="195"/>
      <c r="D320" s="196"/>
      <c r="E320" s="196"/>
      <c r="F320" s="197"/>
      <c r="G320" s="195"/>
      <c r="I320" s="175"/>
      <c r="J320" s="175"/>
      <c r="K320" s="175"/>
      <c r="L320" s="175"/>
      <c r="M320" s="175"/>
      <c r="N320" s="175"/>
      <c r="O320" s="175"/>
      <c r="P320" s="175"/>
      <c r="Q320" s="175"/>
      <c r="R320" s="175"/>
      <c r="S320" s="175"/>
      <c r="T320" s="175"/>
      <c r="U320" s="175"/>
      <c r="V320" s="175"/>
    </row>
    <row r="321" spans="1:22" ht="15.75" customHeight="1">
      <c r="A321" s="193"/>
      <c r="B321" s="194"/>
      <c r="C321" s="195"/>
      <c r="D321" s="196"/>
      <c r="E321" s="196"/>
      <c r="F321" s="197"/>
      <c r="G321" s="195"/>
      <c r="I321" s="175"/>
      <c r="J321" s="175"/>
      <c r="K321" s="175"/>
      <c r="L321" s="175"/>
      <c r="M321" s="175"/>
      <c r="N321" s="175"/>
      <c r="O321" s="175"/>
      <c r="P321" s="175"/>
      <c r="Q321" s="175"/>
      <c r="R321" s="175"/>
      <c r="S321" s="175"/>
      <c r="T321" s="175"/>
      <c r="U321" s="175"/>
      <c r="V321" s="175"/>
    </row>
    <row r="322" spans="1:22" ht="15.75" customHeight="1">
      <c r="A322" s="193"/>
      <c r="B322" s="194"/>
      <c r="C322" s="195"/>
      <c r="D322" s="196"/>
      <c r="E322" s="196"/>
      <c r="F322" s="197"/>
      <c r="G322" s="195"/>
      <c r="I322" s="175"/>
      <c r="J322" s="175"/>
      <c r="K322" s="175"/>
      <c r="L322" s="175"/>
      <c r="M322" s="175"/>
      <c r="N322" s="175"/>
      <c r="O322" s="175"/>
      <c r="P322" s="175"/>
      <c r="Q322" s="175"/>
      <c r="R322" s="175"/>
      <c r="S322" s="175"/>
      <c r="T322" s="175"/>
      <c r="U322" s="175"/>
      <c r="V322" s="175"/>
    </row>
    <row r="323" spans="1:22" ht="15.75" customHeight="1">
      <c r="A323" s="193"/>
      <c r="B323" s="194"/>
      <c r="C323" s="195"/>
      <c r="D323" s="196"/>
      <c r="E323" s="196"/>
      <c r="F323" s="197"/>
      <c r="G323" s="195"/>
      <c r="I323" s="175"/>
      <c r="J323" s="175"/>
      <c r="K323" s="175"/>
      <c r="L323" s="175"/>
      <c r="M323" s="175"/>
      <c r="N323" s="175"/>
      <c r="O323" s="175"/>
      <c r="P323" s="175"/>
      <c r="Q323" s="175"/>
      <c r="R323" s="175"/>
      <c r="S323" s="175"/>
      <c r="T323" s="175"/>
      <c r="U323" s="175"/>
      <c r="V323" s="175"/>
    </row>
    <row r="324" spans="1:22" ht="15.75" customHeight="1">
      <c r="A324" s="193"/>
      <c r="B324" s="194"/>
      <c r="C324" s="195"/>
      <c r="D324" s="196"/>
      <c r="E324" s="196"/>
      <c r="F324" s="197"/>
      <c r="G324" s="195"/>
      <c r="I324" s="175"/>
      <c r="J324" s="175"/>
      <c r="K324" s="175"/>
      <c r="L324" s="175"/>
      <c r="M324" s="175"/>
      <c r="N324" s="175"/>
      <c r="O324" s="175"/>
      <c r="P324" s="175"/>
      <c r="Q324" s="175"/>
      <c r="R324" s="175"/>
      <c r="S324" s="175"/>
      <c r="T324" s="175"/>
      <c r="U324" s="175"/>
      <c r="V324" s="175"/>
    </row>
    <row r="325" spans="1:22" ht="15.75" customHeight="1">
      <c r="A325" s="193"/>
      <c r="B325" s="194"/>
      <c r="C325" s="195"/>
      <c r="D325" s="196"/>
      <c r="E325" s="196"/>
      <c r="F325" s="197"/>
      <c r="G325" s="195"/>
      <c r="I325" s="175"/>
      <c r="J325" s="175"/>
      <c r="K325" s="175"/>
      <c r="L325" s="175"/>
      <c r="M325" s="175"/>
      <c r="N325" s="175"/>
      <c r="O325" s="175"/>
      <c r="P325" s="175"/>
      <c r="Q325" s="175"/>
      <c r="R325" s="175"/>
      <c r="S325" s="175"/>
      <c r="T325" s="175"/>
      <c r="U325" s="175"/>
      <c r="V325" s="175"/>
    </row>
    <row r="326" spans="1:22" ht="15.75" customHeight="1">
      <c r="A326" s="193"/>
      <c r="B326" s="194"/>
      <c r="C326" s="195"/>
      <c r="D326" s="196"/>
      <c r="E326" s="196"/>
      <c r="F326" s="197"/>
      <c r="G326" s="195"/>
      <c r="I326" s="175"/>
      <c r="J326" s="175"/>
      <c r="K326" s="175"/>
      <c r="L326" s="175"/>
      <c r="M326" s="175"/>
      <c r="N326" s="175"/>
      <c r="O326" s="175"/>
      <c r="P326" s="175"/>
      <c r="Q326" s="175"/>
      <c r="R326" s="175"/>
      <c r="S326" s="175"/>
      <c r="T326" s="175"/>
      <c r="U326" s="175"/>
      <c r="V326" s="175"/>
    </row>
    <row r="327" spans="1:22" ht="15.75" customHeight="1">
      <c r="A327" s="193"/>
      <c r="B327" s="194"/>
      <c r="C327" s="195"/>
      <c r="D327" s="196"/>
      <c r="E327" s="196"/>
      <c r="F327" s="197"/>
      <c r="G327" s="195"/>
      <c r="I327" s="175"/>
      <c r="J327" s="175"/>
      <c r="K327" s="175"/>
      <c r="L327" s="175"/>
      <c r="M327" s="175"/>
      <c r="N327" s="175"/>
      <c r="O327" s="175"/>
      <c r="P327" s="175"/>
      <c r="Q327" s="175"/>
      <c r="R327" s="175"/>
      <c r="S327" s="175"/>
      <c r="T327" s="175"/>
      <c r="U327" s="175"/>
      <c r="V327" s="175"/>
    </row>
    <row r="328" spans="1:22" ht="15.75" customHeight="1">
      <c r="A328" s="193"/>
      <c r="B328" s="194"/>
      <c r="C328" s="195"/>
      <c r="D328" s="196"/>
      <c r="E328" s="196"/>
      <c r="F328" s="197"/>
      <c r="G328" s="195"/>
      <c r="I328" s="175"/>
      <c r="J328" s="175"/>
      <c r="K328" s="175"/>
      <c r="L328" s="175"/>
      <c r="M328" s="175"/>
      <c r="N328" s="175"/>
      <c r="O328" s="175"/>
      <c r="P328" s="175"/>
      <c r="Q328" s="175"/>
      <c r="R328" s="175"/>
      <c r="S328" s="175"/>
      <c r="T328" s="175"/>
      <c r="U328" s="175"/>
      <c r="V328" s="175"/>
    </row>
    <row r="329" spans="1:22" ht="15.75" customHeight="1">
      <c r="A329" s="193"/>
      <c r="B329" s="194"/>
      <c r="C329" s="195"/>
      <c r="D329" s="196"/>
      <c r="E329" s="196"/>
      <c r="F329" s="197"/>
      <c r="G329" s="195"/>
      <c r="I329" s="175"/>
      <c r="J329" s="175"/>
      <c r="K329" s="175"/>
      <c r="L329" s="175"/>
      <c r="M329" s="175"/>
      <c r="N329" s="175"/>
      <c r="O329" s="175"/>
      <c r="P329" s="175"/>
      <c r="Q329" s="175"/>
      <c r="R329" s="175"/>
      <c r="S329" s="175"/>
      <c r="T329" s="175"/>
      <c r="U329" s="175"/>
      <c r="V329" s="175"/>
    </row>
    <row r="330" spans="1:22" ht="15.75" customHeight="1">
      <c r="A330" s="193"/>
      <c r="B330" s="194"/>
      <c r="C330" s="195"/>
      <c r="D330" s="196"/>
      <c r="E330" s="196"/>
      <c r="F330" s="197"/>
      <c r="G330" s="195"/>
      <c r="I330" s="175"/>
      <c r="J330" s="175"/>
      <c r="K330" s="175"/>
      <c r="L330" s="175"/>
      <c r="M330" s="175"/>
      <c r="N330" s="175"/>
      <c r="O330" s="175"/>
      <c r="P330" s="175"/>
      <c r="Q330" s="175"/>
      <c r="R330" s="175"/>
      <c r="S330" s="175"/>
      <c r="T330" s="175"/>
      <c r="U330" s="175"/>
      <c r="V330" s="175"/>
    </row>
    <row r="331" spans="1:22" ht="15.75" customHeight="1">
      <c r="A331" s="193"/>
      <c r="B331" s="194"/>
      <c r="C331" s="195"/>
      <c r="D331" s="196"/>
      <c r="E331" s="196"/>
      <c r="F331" s="197"/>
      <c r="G331" s="195"/>
      <c r="I331" s="175"/>
      <c r="J331" s="175"/>
      <c r="K331" s="175"/>
      <c r="L331" s="175"/>
      <c r="M331" s="175"/>
      <c r="N331" s="175"/>
      <c r="O331" s="175"/>
      <c r="P331" s="175"/>
      <c r="Q331" s="175"/>
      <c r="R331" s="175"/>
      <c r="S331" s="175"/>
      <c r="T331" s="175"/>
      <c r="U331" s="175"/>
      <c r="V331" s="175"/>
    </row>
    <row r="332" spans="1:22" ht="15.75" customHeight="1">
      <c r="A332" s="193"/>
      <c r="B332" s="194"/>
      <c r="C332" s="195"/>
      <c r="D332" s="196"/>
      <c r="E332" s="196"/>
      <c r="F332" s="197"/>
      <c r="G332" s="195"/>
      <c r="I332" s="175"/>
      <c r="J332" s="175"/>
      <c r="K332" s="175"/>
      <c r="L332" s="175"/>
      <c r="M332" s="175"/>
      <c r="N332" s="175"/>
      <c r="O332" s="175"/>
      <c r="P332" s="175"/>
      <c r="Q332" s="175"/>
      <c r="R332" s="175"/>
      <c r="S332" s="175"/>
      <c r="T332" s="175"/>
      <c r="U332" s="175"/>
      <c r="V332" s="175"/>
    </row>
    <row r="333" spans="1:22" ht="15.75" customHeight="1">
      <c r="A333" s="193"/>
      <c r="B333" s="194"/>
      <c r="C333" s="195"/>
      <c r="D333" s="196"/>
      <c r="E333" s="196"/>
      <c r="F333" s="197"/>
      <c r="G333" s="195"/>
      <c r="I333" s="175"/>
      <c r="J333" s="175"/>
      <c r="K333" s="175"/>
      <c r="L333" s="175"/>
      <c r="M333" s="175"/>
      <c r="N333" s="175"/>
      <c r="O333" s="175"/>
      <c r="P333" s="175"/>
      <c r="Q333" s="175"/>
      <c r="R333" s="175"/>
      <c r="S333" s="175"/>
      <c r="T333" s="175"/>
      <c r="U333" s="175"/>
      <c r="V333" s="175"/>
    </row>
    <row r="334" spans="1:22" ht="15.75" customHeight="1">
      <c r="A334" s="193"/>
      <c r="B334" s="194"/>
      <c r="C334" s="195"/>
      <c r="D334" s="196"/>
      <c r="E334" s="196"/>
      <c r="F334" s="197"/>
      <c r="G334" s="195"/>
      <c r="I334" s="175"/>
      <c r="J334" s="175"/>
      <c r="K334" s="175"/>
      <c r="L334" s="175"/>
      <c r="M334" s="175"/>
      <c r="N334" s="175"/>
      <c r="O334" s="175"/>
      <c r="P334" s="175"/>
      <c r="Q334" s="175"/>
      <c r="R334" s="175"/>
      <c r="S334" s="175"/>
      <c r="T334" s="175"/>
      <c r="U334" s="175"/>
      <c r="V334" s="175"/>
    </row>
    <row r="335" spans="1:22" ht="15.75" customHeight="1">
      <c r="A335" s="193"/>
      <c r="B335" s="194"/>
      <c r="C335" s="195"/>
      <c r="D335" s="196"/>
      <c r="E335" s="196"/>
      <c r="F335" s="197"/>
      <c r="G335" s="195"/>
      <c r="I335" s="175"/>
      <c r="J335" s="175"/>
      <c r="K335" s="175"/>
      <c r="L335" s="175"/>
      <c r="M335" s="175"/>
      <c r="N335" s="175"/>
      <c r="O335" s="175"/>
      <c r="P335" s="175"/>
      <c r="Q335" s="175"/>
      <c r="R335" s="175"/>
      <c r="S335" s="175"/>
      <c r="T335" s="175"/>
      <c r="U335" s="175"/>
      <c r="V335" s="175"/>
    </row>
    <row r="336" spans="1:22" ht="15.75" customHeight="1">
      <c r="A336" s="193"/>
      <c r="B336" s="194"/>
      <c r="C336" s="195"/>
      <c r="D336" s="196"/>
      <c r="E336" s="196"/>
      <c r="F336" s="197"/>
      <c r="G336" s="195"/>
      <c r="I336" s="175"/>
      <c r="J336" s="175"/>
      <c r="K336" s="175"/>
      <c r="L336" s="175"/>
      <c r="M336" s="175"/>
      <c r="N336" s="175"/>
      <c r="O336" s="175"/>
      <c r="P336" s="175"/>
      <c r="Q336" s="175"/>
      <c r="R336" s="175"/>
      <c r="S336" s="175"/>
      <c r="T336" s="175"/>
      <c r="U336" s="175"/>
      <c r="V336" s="175"/>
    </row>
    <row r="337" spans="1:22" ht="15.75" customHeight="1">
      <c r="A337" s="193"/>
      <c r="B337" s="194"/>
      <c r="C337" s="195"/>
      <c r="D337" s="196"/>
      <c r="E337" s="196"/>
      <c r="F337" s="197"/>
      <c r="G337" s="195"/>
      <c r="I337" s="175"/>
      <c r="J337" s="175"/>
      <c r="K337" s="175"/>
      <c r="L337" s="175"/>
      <c r="M337" s="175"/>
      <c r="N337" s="175"/>
      <c r="O337" s="175"/>
      <c r="P337" s="175"/>
      <c r="Q337" s="175"/>
      <c r="R337" s="175"/>
      <c r="S337" s="175"/>
      <c r="T337" s="175"/>
      <c r="U337" s="175"/>
      <c r="V337" s="175"/>
    </row>
    <row r="338" spans="1:22" ht="15.75" customHeight="1">
      <c r="A338" s="193"/>
      <c r="B338" s="194"/>
      <c r="C338" s="195"/>
      <c r="D338" s="196"/>
      <c r="E338" s="196"/>
      <c r="F338" s="197"/>
      <c r="G338" s="195"/>
      <c r="I338" s="175"/>
      <c r="J338" s="175"/>
      <c r="K338" s="175"/>
      <c r="L338" s="175"/>
      <c r="M338" s="175"/>
      <c r="N338" s="175"/>
      <c r="O338" s="175"/>
      <c r="P338" s="175"/>
      <c r="Q338" s="175"/>
      <c r="R338" s="175"/>
      <c r="S338" s="175"/>
      <c r="T338" s="175"/>
      <c r="U338" s="175"/>
      <c r="V338" s="175"/>
    </row>
    <row r="339" spans="1:22" ht="15.75" customHeight="1">
      <c r="A339" s="193"/>
      <c r="B339" s="194"/>
      <c r="C339" s="195"/>
      <c r="D339" s="196"/>
      <c r="E339" s="196"/>
      <c r="F339" s="197"/>
      <c r="G339" s="195"/>
      <c r="I339" s="175"/>
      <c r="J339" s="175"/>
      <c r="K339" s="175"/>
      <c r="L339" s="175"/>
      <c r="M339" s="175"/>
      <c r="N339" s="175"/>
      <c r="O339" s="175"/>
      <c r="P339" s="175"/>
      <c r="Q339" s="175"/>
      <c r="R339" s="175"/>
      <c r="S339" s="175"/>
      <c r="T339" s="175"/>
      <c r="U339" s="175"/>
      <c r="V339" s="175"/>
    </row>
    <row r="340" spans="1:22" ht="15.75" customHeight="1">
      <c r="A340" s="193"/>
      <c r="B340" s="194"/>
      <c r="C340" s="195"/>
      <c r="D340" s="196"/>
      <c r="E340" s="196"/>
      <c r="F340" s="197"/>
      <c r="G340" s="195"/>
      <c r="I340" s="175"/>
      <c r="J340" s="175"/>
      <c r="K340" s="175"/>
      <c r="L340" s="175"/>
      <c r="M340" s="175"/>
      <c r="N340" s="175"/>
      <c r="O340" s="175"/>
      <c r="P340" s="175"/>
      <c r="Q340" s="175"/>
      <c r="R340" s="175"/>
      <c r="S340" s="175"/>
      <c r="T340" s="175"/>
      <c r="U340" s="175"/>
      <c r="V340" s="175"/>
    </row>
    <row r="341" spans="1:22" ht="15.75" customHeight="1">
      <c r="A341" s="193"/>
      <c r="B341" s="194"/>
      <c r="C341" s="195"/>
      <c r="D341" s="196"/>
      <c r="E341" s="196"/>
      <c r="F341" s="197"/>
      <c r="G341" s="195"/>
      <c r="I341" s="175"/>
      <c r="J341" s="175"/>
      <c r="K341" s="175"/>
      <c r="L341" s="175"/>
      <c r="M341" s="175"/>
      <c r="N341" s="175"/>
      <c r="O341" s="175"/>
      <c r="P341" s="175"/>
      <c r="Q341" s="175"/>
      <c r="R341" s="175"/>
      <c r="S341" s="175"/>
      <c r="T341" s="175"/>
      <c r="U341" s="175"/>
      <c r="V341" s="175"/>
    </row>
    <row r="342" spans="1:22" ht="15.75" customHeight="1">
      <c r="A342" s="193"/>
      <c r="B342" s="194"/>
      <c r="C342" s="195"/>
      <c r="D342" s="196"/>
      <c r="E342" s="196"/>
      <c r="F342" s="197"/>
      <c r="G342" s="195"/>
      <c r="I342" s="175"/>
      <c r="J342" s="175"/>
      <c r="K342" s="175"/>
      <c r="L342" s="175"/>
      <c r="M342" s="175"/>
      <c r="N342" s="175"/>
      <c r="O342" s="175"/>
      <c r="P342" s="175"/>
      <c r="Q342" s="175"/>
      <c r="R342" s="175"/>
      <c r="S342" s="175"/>
      <c r="T342" s="175"/>
      <c r="U342" s="175"/>
      <c r="V342" s="175"/>
    </row>
    <row r="343" spans="1:22" ht="15.75" customHeight="1">
      <c r="A343" s="193"/>
      <c r="B343" s="194"/>
      <c r="C343" s="195"/>
      <c r="D343" s="196"/>
      <c r="E343" s="196"/>
      <c r="F343" s="197"/>
      <c r="G343" s="195"/>
      <c r="I343" s="175"/>
      <c r="J343" s="175"/>
      <c r="K343" s="175"/>
      <c r="L343" s="175"/>
      <c r="M343" s="175"/>
      <c r="N343" s="175"/>
      <c r="O343" s="175"/>
      <c r="P343" s="175"/>
      <c r="Q343" s="175"/>
      <c r="R343" s="175"/>
      <c r="S343" s="175"/>
      <c r="T343" s="175"/>
      <c r="U343" s="175"/>
      <c r="V343" s="175"/>
    </row>
    <row r="344" spans="1:22" ht="15.75" customHeight="1">
      <c r="A344" s="193"/>
      <c r="B344" s="194"/>
      <c r="C344" s="195"/>
      <c r="D344" s="196"/>
      <c r="E344" s="196"/>
      <c r="F344" s="197"/>
      <c r="G344" s="195"/>
      <c r="I344" s="175"/>
      <c r="J344" s="175"/>
      <c r="K344" s="175"/>
      <c r="L344" s="175"/>
      <c r="M344" s="175"/>
      <c r="N344" s="175"/>
      <c r="O344" s="175"/>
      <c r="P344" s="175"/>
      <c r="Q344" s="175"/>
      <c r="R344" s="175"/>
      <c r="S344" s="175"/>
      <c r="T344" s="175"/>
      <c r="U344" s="175"/>
      <c r="V344" s="175"/>
    </row>
    <row r="345" spans="1:22" ht="15.75" customHeight="1">
      <c r="A345" s="193"/>
      <c r="B345" s="194"/>
      <c r="C345" s="195"/>
      <c r="D345" s="196"/>
      <c r="E345" s="196"/>
      <c r="F345" s="197"/>
      <c r="G345" s="195"/>
      <c r="I345" s="175"/>
      <c r="J345" s="175"/>
      <c r="K345" s="175"/>
      <c r="L345" s="175"/>
      <c r="M345" s="175"/>
      <c r="N345" s="175"/>
      <c r="O345" s="175"/>
      <c r="P345" s="175"/>
      <c r="Q345" s="175"/>
      <c r="R345" s="175"/>
      <c r="S345" s="175"/>
      <c r="T345" s="175"/>
      <c r="U345" s="175"/>
      <c r="V345" s="175"/>
    </row>
    <row r="346" spans="1:22" ht="15.75" customHeight="1">
      <c r="A346" s="193"/>
      <c r="B346" s="194"/>
      <c r="C346" s="195"/>
      <c r="D346" s="196"/>
      <c r="E346" s="196"/>
      <c r="F346" s="197"/>
      <c r="G346" s="195"/>
      <c r="I346" s="175"/>
      <c r="J346" s="175"/>
      <c r="K346" s="175"/>
      <c r="L346" s="175"/>
      <c r="M346" s="175"/>
      <c r="N346" s="175"/>
      <c r="O346" s="175"/>
      <c r="P346" s="175"/>
      <c r="Q346" s="175"/>
      <c r="R346" s="175"/>
      <c r="S346" s="175"/>
      <c r="T346" s="175"/>
      <c r="U346" s="175"/>
      <c r="V346" s="175"/>
    </row>
    <row r="347" spans="1:22" ht="15.75" customHeight="1">
      <c r="A347" s="193"/>
      <c r="B347" s="194"/>
      <c r="C347" s="195"/>
      <c r="D347" s="196"/>
      <c r="E347" s="196"/>
      <c r="F347" s="197"/>
      <c r="G347" s="195"/>
      <c r="I347" s="175"/>
      <c r="J347" s="175"/>
      <c r="K347" s="175"/>
      <c r="L347" s="175"/>
      <c r="M347" s="175"/>
      <c r="N347" s="175"/>
      <c r="O347" s="175"/>
      <c r="P347" s="175"/>
      <c r="Q347" s="175"/>
      <c r="R347" s="175"/>
      <c r="S347" s="175"/>
      <c r="T347" s="175"/>
      <c r="U347" s="175"/>
      <c r="V347" s="175"/>
    </row>
    <row r="348" spans="1:22" ht="15.75" customHeight="1">
      <c r="A348" s="193"/>
      <c r="B348" s="194"/>
      <c r="C348" s="195"/>
      <c r="D348" s="196"/>
      <c r="E348" s="196"/>
      <c r="F348" s="197"/>
      <c r="G348" s="195"/>
      <c r="I348" s="175"/>
      <c r="J348" s="175"/>
      <c r="K348" s="175"/>
      <c r="L348" s="175"/>
      <c r="M348" s="175"/>
      <c r="N348" s="175"/>
      <c r="O348" s="175"/>
      <c r="P348" s="175"/>
      <c r="Q348" s="175"/>
      <c r="R348" s="175"/>
      <c r="S348" s="175"/>
      <c r="T348" s="175"/>
      <c r="U348" s="175"/>
      <c r="V348" s="175"/>
    </row>
    <row r="349" spans="1:22" ht="15.75" customHeight="1">
      <c r="A349" s="193"/>
      <c r="B349" s="194"/>
      <c r="C349" s="195"/>
      <c r="D349" s="196"/>
      <c r="E349" s="196"/>
      <c r="F349" s="197"/>
      <c r="G349" s="195"/>
      <c r="I349" s="175"/>
      <c r="J349" s="175"/>
      <c r="K349" s="175"/>
      <c r="L349" s="175"/>
      <c r="M349" s="175"/>
      <c r="N349" s="175"/>
      <c r="O349" s="175"/>
      <c r="P349" s="175"/>
      <c r="Q349" s="175"/>
      <c r="R349" s="175"/>
      <c r="S349" s="175"/>
      <c r="T349" s="175"/>
      <c r="U349" s="175"/>
      <c r="V349" s="175"/>
    </row>
    <row r="350" spans="1:22" ht="15.75" customHeight="1">
      <c r="A350" s="193"/>
      <c r="B350" s="194"/>
      <c r="C350" s="195"/>
      <c r="D350" s="196"/>
      <c r="E350" s="196"/>
      <c r="F350" s="197"/>
      <c r="G350" s="195"/>
      <c r="I350" s="175"/>
      <c r="J350" s="175"/>
      <c r="K350" s="175"/>
      <c r="L350" s="175"/>
      <c r="M350" s="175"/>
      <c r="N350" s="175"/>
      <c r="O350" s="175"/>
      <c r="P350" s="175"/>
      <c r="Q350" s="175"/>
      <c r="R350" s="175"/>
      <c r="S350" s="175"/>
      <c r="T350" s="175"/>
      <c r="U350" s="175"/>
      <c r="V350" s="175"/>
    </row>
    <row r="351" spans="1:22" ht="15.75" customHeight="1">
      <c r="A351" s="193"/>
      <c r="B351" s="194"/>
      <c r="C351" s="195"/>
      <c r="D351" s="196"/>
      <c r="E351" s="196"/>
      <c r="F351" s="197"/>
      <c r="G351" s="195"/>
      <c r="I351" s="175"/>
      <c r="J351" s="175"/>
      <c r="K351" s="175"/>
      <c r="L351" s="175"/>
      <c r="M351" s="175"/>
      <c r="N351" s="175"/>
      <c r="O351" s="175"/>
      <c r="P351" s="175"/>
      <c r="Q351" s="175"/>
      <c r="R351" s="175"/>
      <c r="S351" s="175"/>
      <c r="T351" s="175"/>
      <c r="U351" s="175"/>
      <c r="V351" s="175"/>
    </row>
    <row r="352" spans="1:22" ht="15.75" customHeight="1">
      <c r="A352" s="193"/>
      <c r="B352" s="194"/>
      <c r="C352" s="195"/>
      <c r="D352" s="196"/>
      <c r="E352" s="196"/>
      <c r="F352" s="197"/>
      <c r="G352" s="195"/>
      <c r="I352" s="175"/>
      <c r="J352" s="175"/>
      <c r="K352" s="175"/>
      <c r="L352" s="175"/>
      <c r="M352" s="175"/>
      <c r="N352" s="175"/>
      <c r="O352" s="175"/>
      <c r="P352" s="175"/>
      <c r="Q352" s="175"/>
      <c r="R352" s="175"/>
      <c r="S352" s="175"/>
      <c r="T352" s="175"/>
      <c r="U352" s="175"/>
      <c r="V352" s="175"/>
    </row>
    <row r="353" spans="1:22" ht="15.75" customHeight="1">
      <c r="A353" s="193"/>
      <c r="B353" s="194"/>
      <c r="C353" s="195"/>
      <c r="D353" s="196"/>
      <c r="E353" s="196"/>
      <c r="F353" s="197"/>
      <c r="G353" s="195"/>
      <c r="I353" s="175"/>
      <c r="J353" s="175"/>
      <c r="K353" s="175"/>
      <c r="L353" s="175"/>
      <c r="M353" s="175"/>
      <c r="N353" s="175"/>
      <c r="O353" s="175"/>
      <c r="P353" s="175"/>
      <c r="Q353" s="175"/>
      <c r="R353" s="175"/>
      <c r="S353" s="175"/>
      <c r="T353" s="175"/>
      <c r="U353" s="175"/>
      <c r="V353" s="175"/>
    </row>
    <row r="354" spans="1:22" ht="15.75" customHeight="1">
      <c r="A354" s="193"/>
      <c r="B354" s="194"/>
      <c r="C354" s="195"/>
      <c r="D354" s="196"/>
      <c r="E354" s="196"/>
      <c r="F354" s="197"/>
      <c r="G354" s="195"/>
      <c r="I354" s="175"/>
      <c r="J354" s="175"/>
      <c r="K354" s="175"/>
      <c r="L354" s="175"/>
      <c r="M354" s="175"/>
      <c r="N354" s="175"/>
      <c r="O354" s="175"/>
      <c r="P354" s="175"/>
      <c r="Q354" s="175"/>
      <c r="R354" s="175"/>
      <c r="S354" s="175"/>
      <c r="T354" s="175"/>
      <c r="U354" s="175"/>
      <c r="V354" s="175"/>
    </row>
    <row r="355" spans="1:22" ht="15.75" customHeight="1">
      <c r="A355" s="193"/>
      <c r="B355" s="194"/>
      <c r="C355" s="195"/>
      <c r="D355" s="196"/>
      <c r="E355" s="196"/>
      <c r="F355" s="197"/>
      <c r="G355" s="195"/>
      <c r="I355" s="175"/>
      <c r="J355" s="175"/>
      <c r="K355" s="175"/>
      <c r="L355" s="175"/>
      <c r="M355" s="175"/>
      <c r="N355" s="175"/>
      <c r="O355" s="175"/>
      <c r="P355" s="175"/>
      <c r="Q355" s="175"/>
      <c r="R355" s="175"/>
      <c r="S355" s="175"/>
      <c r="T355" s="175"/>
      <c r="U355" s="175"/>
      <c r="V355" s="175"/>
    </row>
    <row r="356" spans="1:22" ht="15.75" customHeight="1">
      <c r="A356" s="193"/>
      <c r="B356" s="194"/>
      <c r="C356" s="195"/>
      <c r="D356" s="196"/>
      <c r="E356" s="196"/>
      <c r="F356" s="197"/>
      <c r="G356" s="195"/>
      <c r="I356" s="175"/>
      <c r="J356" s="175"/>
      <c r="K356" s="175"/>
      <c r="L356" s="175"/>
      <c r="M356" s="175"/>
      <c r="N356" s="175"/>
      <c r="O356" s="175"/>
      <c r="P356" s="175"/>
      <c r="Q356" s="175"/>
      <c r="R356" s="175"/>
      <c r="S356" s="175"/>
      <c r="T356" s="175"/>
      <c r="U356" s="175"/>
      <c r="V356" s="175"/>
    </row>
    <row r="357" spans="1:22" ht="15.75" customHeight="1">
      <c r="A357" s="193"/>
      <c r="B357" s="194"/>
      <c r="C357" s="195"/>
      <c r="D357" s="196"/>
      <c r="E357" s="196"/>
      <c r="F357" s="197"/>
      <c r="G357" s="195"/>
      <c r="I357" s="175"/>
      <c r="J357" s="175"/>
      <c r="K357" s="175"/>
      <c r="L357" s="175"/>
      <c r="M357" s="175"/>
      <c r="N357" s="175"/>
      <c r="O357" s="175"/>
      <c r="P357" s="175"/>
      <c r="Q357" s="175"/>
      <c r="R357" s="175"/>
      <c r="S357" s="175"/>
      <c r="T357" s="175"/>
      <c r="U357" s="175"/>
      <c r="V357" s="175"/>
    </row>
    <row r="358" spans="1:22" ht="15.75" customHeight="1">
      <c r="A358" s="193"/>
      <c r="B358" s="194"/>
      <c r="C358" s="195"/>
      <c r="D358" s="196"/>
      <c r="E358" s="196"/>
      <c r="F358" s="197"/>
      <c r="G358" s="195"/>
      <c r="I358" s="175"/>
      <c r="J358" s="175"/>
      <c r="K358" s="175"/>
      <c r="L358" s="175"/>
      <c r="M358" s="175"/>
      <c r="N358" s="175"/>
      <c r="O358" s="175"/>
      <c r="P358" s="175"/>
      <c r="Q358" s="175"/>
      <c r="R358" s="175"/>
      <c r="S358" s="175"/>
      <c r="T358" s="175"/>
      <c r="U358" s="175"/>
      <c r="V358" s="175"/>
    </row>
    <row r="359" spans="1:22" ht="15.75" customHeight="1">
      <c r="A359" s="193"/>
      <c r="B359" s="194"/>
      <c r="C359" s="195"/>
      <c r="D359" s="196"/>
      <c r="E359" s="196"/>
      <c r="F359" s="197"/>
      <c r="G359" s="195"/>
      <c r="I359" s="175"/>
      <c r="J359" s="175"/>
      <c r="K359" s="175"/>
      <c r="L359" s="175"/>
      <c r="M359" s="175"/>
      <c r="N359" s="175"/>
      <c r="O359" s="175"/>
      <c r="P359" s="175"/>
      <c r="Q359" s="175"/>
      <c r="R359" s="175"/>
      <c r="S359" s="175"/>
      <c r="T359" s="175"/>
      <c r="U359" s="175"/>
      <c r="V359" s="175"/>
    </row>
    <row r="360" spans="1:22" ht="15.75" customHeight="1">
      <c r="A360" s="193"/>
      <c r="B360" s="194"/>
      <c r="C360" s="195"/>
      <c r="D360" s="196"/>
      <c r="E360" s="196"/>
      <c r="F360" s="197"/>
      <c r="G360" s="195"/>
      <c r="I360" s="175"/>
      <c r="J360" s="175"/>
      <c r="K360" s="175"/>
      <c r="L360" s="175"/>
      <c r="M360" s="175"/>
      <c r="N360" s="175"/>
      <c r="O360" s="175"/>
      <c r="P360" s="175"/>
      <c r="Q360" s="175"/>
      <c r="R360" s="175"/>
      <c r="S360" s="175"/>
      <c r="T360" s="175"/>
      <c r="U360" s="175"/>
      <c r="V360" s="175"/>
    </row>
    <row r="361" spans="1:22" ht="15.75" customHeight="1">
      <c r="A361" s="193"/>
      <c r="B361" s="194"/>
      <c r="C361" s="195"/>
      <c r="D361" s="196"/>
      <c r="E361" s="196"/>
      <c r="F361" s="197"/>
      <c r="G361" s="195"/>
      <c r="I361" s="175"/>
      <c r="J361" s="175"/>
      <c r="K361" s="175"/>
      <c r="L361" s="175"/>
      <c r="M361" s="175"/>
      <c r="N361" s="175"/>
      <c r="O361" s="175"/>
      <c r="P361" s="175"/>
      <c r="Q361" s="175"/>
      <c r="R361" s="175"/>
      <c r="S361" s="175"/>
      <c r="T361" s="175"/>
      <c r="U361" s="175"/>
      <c r="V361" s="175"/>
    </row>
    <row r="362" spans="1:22" ht="15.75" customHeight="1">
      <c r="A362" s="193"/>
      <c r="B362" s="194"/>
      <c r="C362" s="195"/>
      <c r="D362" s="196"/>
      <c r="E362" s="196"/>
      <c r="F362" s="197"/>
      <c r="G362" s="195"/>
      <c r="I362" s="175"/>
      <c r="J362" s="175"/>
      <c r="K362" s="175"/>
      <c r="L362" s="175"/>
      <c r="M362" s="175"/>
      <c r="N362" s="175"/>
      <c r="O362" s="175"/>
      <c r="P362" s="175"/>
      <c r="Q362" s="175"/>
      <c r="R362" s="175"/>
      <c r="S362" s="175"/>
      <c r="T362" s="175"/>
      <c r="U362" s="175"/>
      <c r="V362" s="175"/>
    </row>
    <row r="363" spans="1:22" ht="15.75" customHeight="1">
      <c r="A363" s="193"/>
      <c r="B363" s="194"/>
      <c r="C363" s="195"/>
      <c r="D363" s="196"/>
      <c r="E363" s="196"/>
      <c r="F363" s="197"/>
      <c r="G363" s="195"/>
      <c r="I363" s="175"/>
      <c r="J363" s="175"/>
      <c r="K363" s="175"/>
      <c r="L363" s="175"/>
      <c r="M363" s="175"/>
      <c r="N363" s="175"/>
      <c r="O363" s="175"/>
      <c r="P363" s="175"/>
      <c r="Q363" s="175"/>
      <c r="R363" s="175"/>
      <c r="S363" s="175"/>
      <c r="T363" s="175"/>
      <c r="U363" s="175"/>
      <c r="V363" s="175"/>
    </row>
    <row r="364" spans="1:22" ht="15.75" customHeight="1">
      <c r="A364" s="193"/>
      <c r="B364" s="194"/>
      <c r="C364" s="195"/>
      <c r="D364" s="196"/>
      <c r="E364" s="196"/>
      <c r="F364" s="197"/>
      <c r="G364" s="195"/>
      <c r="I364" s="175"/>
      <c r="J364" s="175"/>
      <c r="K364" s="175"/>
      <c r="L364" s="175"/>
      <c r="M364" s="175"/>
      <c r="N364" s="175"/>
      <c r="O364" s="175"/>
      <c r="P364" s="175"/>
      <c r="Q364" s="175"/>
      <c r="R364" s="175"/>
      <c r="S364" s="175"/>
      <c r="T364" s="175"/>
      <c r="U364" s="175"/>
      <c r="V364" s="175"/>
    </row>
    <row r="365" spans="1:22" ht="15.75" customHeight="1">
      <c r="A365" s="193"/>
      <c r="B365" s="194"/>
      <c r="C365" s="195"/>
      <c r="D365" s="196"/>
      <c r="E365" s="196"/>
      <c r="F365" s="197"/>
      <c r="G365" s="195"/>
      <c r="I365" s="175"/>
      <c r="J365" s="175"/>
      <c r="K365" s="175"/>
      <c r="L365" s="175"/>
      <c r="M365" s="175"/>
      <c r="N365" s="175"/>
      <c r="O365" s="175"/>
      <c r="P365" s="175"/>
      <c r="Q365" s="175"/>
      <c r="R365" s="175"/>
      <c r="S365" s="175"/>
      <c r="T365" s="175"/>
      <c r="U365" s="175"/>
      <c r="V365" s="175"/>
    </row>
    <row r="366" spans="1:22" ht="15.75" customHeight="1">
      <c r="A366" s="193"/>
      <c r="B366" s="194"/>
      <c r="C366" s="195"/>
      <c r="D366" s="196"/>
      <c r="E366" s="196"/>
      <c r="F366" s="197"/>
      <c r="G366" s="195"/>
      <c r="I366" s="175"/>
      <c r="J366" s="175"/>
      <c r="K366" s="175"/>
      <c r="L366" s="175"/>
      <c r="M366" s="175"/>
      <c r="N366" s="175"/>
      <c r="O366" s="175"/>
      <c r="P366" s="175"/>
      <c r="Q366" s="175"/>
      <c r="R366" s="175"/>
      <c r="S366" s="175"/>
      <c r="T366" s="175"/>
      <c r="U366" s="175"/>
      <c r="V366" s="175"/>
    </row>
    <row r="367" spans="1:22" ht="15.75" customHeight="1">
      <c r="A367" s="193"/>
      <c r="B367" s="194"/>
      <c r="C367" s="195"/>
      <c r="D367" s="196"/>
      <c r="E367" s="196"/>
      <c r="F367" s="197"/>
      <c r="G367" s="195"/>
      <c r="I367" s="175"/>
      <c r="J367" s="175"/>
      <c r="K367" s="175"/>
      <c r="L367" s="175"/>
      <c r="M367" s="175"/>
      <c r="N367" s="175"/>
      <c r="O367" s="175"/>
      <c r="P367" s="175"/>
      <c r="Q367" s="175"/>
      <c r="R367" s="175"/>
      <c r="S367" s="175"/>
      <c r="T367" s="175"/>
      <c r="U367" s="175"/>
      <c r="V367" s="175"/>
    </row>
    <row r="368" spans="1:22" ht="15.75" customHeight="1">
      <c r="A368" s="193"/>
      <c r="B368" s="194"/>
      <c r="C368" s="195"/>
      <c r="D368" s="196"/>
      <c r="E368" s="196"/>
      <c r="F368" s="197"/>
      <c r="G368" s="195"/>
      <c r="I368" s="175"/>
      <c r="J368" s="175"/>
      <c r="K368" s="175"/>
      <c r="L368" s="175"/>
      <c r="M368" s="175"/>
      <c r="N368" s="175"/>
      <c r="O368" s="175"/>
      <c r="P368" s="175"/>
      <c r="Q368" s="175"/>
      <c r="R368" s="175"/>
      <c r="S368" s="175"/>
      <c r="T368" s="175"/>
      <c r="U368" s="175"/>
      <c r="V368" s="175"/>
    </row>
    <row r="369" spans="1:22" ht="15.75" customHeight="1">
      <c r="A369" s="193"/>
      <c r="B369" s="194"/>
      <c r="C369" s="195"/>
      <c r="D369" s="196"/>
      <c r="E369" s="196"/>
      <c r="F369" s="197"/>
      <c r="G369" s="195"/>
      <c r="I369" s="175"/>
      <c r="J369" s="175"/>
      <c r="K369" s="175"/>
      <c r="L369" s="175"/>
      <c r="M369" s="175"/>
      <c r="N369" s="175"/>
      <c r="O369" s="175"/>
      <c r="P369" s="175"/>
      <c r="Q369" s="175"/>
      <c r="R369" s="175"/>
      <c r="S369" s="175"/>
      <c r="T369" s="175"/>
      <c r="U369" s="175"/>
      <c r="V369" s="175"/>
    </row>
    <row r="370" spans="1:22" ht="15.75" customHeight="1">
      <c r="A370" s="193"/>
      <c r="B370" s="194"/>
      <c r="C370" s="195"/>
      <c r="D370" s="196"/>
      <c r="E370" s="196"/>
      <c r="F370" s="197"/>
      <c r="G370" s="195"/>
      <c r="I370" s="175"/>
      <c r="J370" s="175"/>
      <c r="K370" s="175"/>
      <c r="L370" s="175"/>
      <c r="M370" s="175"/>
      <c r="N370" s="175"/>
      <c r="O370" s="175"/>
      <c r="P370" s="175"/>
      <c r="Q370" s="175"/>
      <c r="R370" s="175"/>
      <c r="S370" s="175"/>
      <c r="T370" s="175"/>
      <c r="U370" s="175"/>
      <c r="V370" s="175"/>
    </row>
    <row r="371" spans="1:22" ht="15.75" customHeight="1">
      <c r="A371" s="193"/>
      <c r="B371" s="194"/>
      <c r="C371" s="195"/>
      <c r="D371" s="196"/>
      <c r="E371" s="196"/>
      <c r="F371" s="197"/>
      <c r="G371" s="195"/>
      <c r="I371" s="175"/>
      <c r="J371" s="175"/>
      <c r="K371" s="175"/>
      <c r="L371" s="175"/>
      <c r="M371" s="175"/>
      <c r="N371" s="175"/>
      <c r="O371" s="175"/>
      <c r="P371" s="175"/>
      <c r="Q371" s="175"/>
      <c r="R371" s="175"/>
      <c r="S371" s="175"/>
      <c r="T371" s="175"/>
      <c r="U371" s="175"/>
      <c r="V371" s="175"/>
    </row>
    <row r="372" spans="1:22" ht="15.75" customHeight="1">
      <c r="A372" s="193"/>
      <c r="B372" s="194"/>
      <c r="C372" s="195"/>
      <c r="D372" s="196"/>
      <c r="E372" s="196"/>
      <c r="F372" s="197"/>
      <c r="G372" s="195"/>
      <c r="I372" s="175"/>
      <c r="J372" s="175"/>
      <c r="K372" s="175"/>
      <c r="L372" s="175"/>
      <c r="M372" s="175"/>
      <c r="N372" s="175"/>
      <c r="O372" s="175"/>
      <c r="P372" s="175"/>
      <c r="Q372" s="175"/>
      <c r="R372" s="175"/>
      <c r="S372" s="175"/>
      <c r="T372" s="175"/>
      <c r="U372" s="175"/>
      <c r="V372" s="175"/>
    </row>
    <row r="373" spans="1:22" ht="15.75" customHeight="1">
      <c r="A373" s="193"/>
      <c r="B373" s="194"/>
      <c r="C373" s="195"/>
      <c r="D373" s="196"/>
      <c r="E373" s="196"/>
      <c r="F373" s="197"/>
      <c r="G373" s="195"/>
      <c r="I373" s="175"/>
      <c r="J373" s="175"/>
      <c r="K373" s="175"/>
      <c r="L373" s="175"/>
      <c r="M373" s="175"/>
      <c r="N373" s="175"/>
      <c r="O373" s="175"/>
      <c r="P373" s="175"/>
      <c r="Q373" s="175"/>
      <c r="R373" s="175"/>
      <c r="S373" s="175"/>
      <c r="T373" s="175"/>
      <c r="U373" s="175"/>
      <c r="V373" s="175"/>
    </row>
    <row r="374" spans="1:22" ht="15.75" customHeight="1">
      <c r="A374" s="193"/>
      <c r="B374" s="194"/>
      <c r="C374" s="195"/>
      <c r="D374" s="196"/>
      <c r="E374" s="196"/>
      <c r="F374" s="197"/>
      <c r="G374" s="195"/>
      <c r="I374" s="175"/>
      <c r="J374" s="175"/>
      <c r="K374" s="175"/>
      <c r="L374" s="175"/>
      <c r="M374" s="175"/>
      <c r="N374" s="175"/>
      <c r="O374" s="175"/>
      <c r="P374" s="175"/>
      <c r="Q374" s="175"/>
      <c r="R374" s="175"/>
      <c r="S374" s="175"/>
      <c r="T374" s="175"/>
      <c r="U374" s="175"/>
      <c r="V374" s="175"/>
    </row>
    <row r="375" spans="1:22" ht="15.75" customHeight="1">
      <c r="A375" s="193"/>
      <c r="B375" s="194"/>
      <c r="C375" s="195"/>
      <c r="D375" s="196"/>
      <c r="E375" s="196"/>
      <c r="F375" s="197"/>
      <c r="G375" s="195"/>
      <c r="I375" s="175"/>
      <c r="J375" s="175"/>
      <c r="K375" s="175"/>
      <c r="L375" s="175"/>
      <c r="M375" s="175"/>
      <c r="N375" s="175"/>
      <c r="O375" s="175"/>
      <c r="P375" s="175"/>
      <c r="Q375" s="175"/>
      <c r="R375" s="175"/>
      <c r="S375" s="175"/>
      <c r="T375" s="175"/>
      <c r="U375" s="175"/>
      <c r="V375" s="175"/>
    </row>
    <row r="376" spans="1:22" ht="15.75" customHeight="1">
      <c r="A376" s="193"/>
      <c r="B376" s="194"/>
      <c r="C376" s="195"/>
      <c r="D376" s="196"/>
      <c r="E376" s="196"/>
      <c r="F376" s="197"/>
      <c r="G376" s="195"/>
      <c r="I376" s="175"/>
      <c r="J376" s="175"/>
      <c r="K376" s="175"/>
      <c r="L376" s="175"/>
      <c r="M376" s="175"/>
      <c r="N376" s="175"/>
      <c r="O376" s="175"/>
      <c r="P376" s="175"/>
      <c r="Q376" s="175"/>
      <c r="R376" s="175"/>
      <c r="S376" s="175"/>
      <c r="T376" s="175"/>
      <c r="U376" s="175"/>
      <c r="V376" s="175"/>
    </row>
    <row r="377" spans="1:22" ht="15.75" customHeight="1">
      <c r="A377" s="193"/>
      <c r="B377" s="194"/>
      <c r="C377" s="195"/>
      <c r="D377" s="196"/>
      <c r="E377" s="196"/>
      <c r="F377" s="197"/>
      <c r="G377" s="195"/>
      <c r="I377" s="175"/>
      <c r="J377" s="175"/>
      <c r="K377" s="175"/>
      <c r="L377" s="175"/>
      <c r="M377" s="175"/>
      <c r="N377" s="175"/>
      <c r="O377" s="175"/>
      <c r="P377" s="175"/>
      <c r="Q377" s="175"/>
      <c r="R377" s="175"/>
      <c r="S377" s="175"/>
      <c r="T377" s="175"/>
      <c r="U377" s="175"/>
      <c r="V377" s="175"/>
    </row>
    <row r="378" spans="1:22" ht="15.75" customHeight="1">
      <c r="A378" s="193"/>
      <c r="B378" s="194"/>
      <c r="C378" s="195"/>
      <c r="D378" s="196"/>
      <c r="E378" s="196"/>
      <c r="F378" s="197"/>
      <c r="G378" s="195"/>
      <c r="I378" s="175"/>
      <c r="J378" s="175"/>
      <c r="K378" s="175"/>
      <c r="L378" s="175"/>
      <c r="M378" s="175"/>
      <c r="N378" s="175"/>
      <c r="O378" s="175"/>
      <c r="P378" s="175"/>
      <c r="Q378" s="175"/>
      <c r="R378" s="175"/>
      <c r="S378" s="175"/>
      <c r="T378" s="175"/>
      <c r="U378" s="175"/>
      <c r="V378" s="175"/>
    </row>
    <row r="379" spans="1:22" ht="15.75" customHeight="1">
      <c r="A379" s="193"/>
      <c r="B379" s="194"/>
      <c r="C379" s="195"/>
      <c r="D379" s="196"/>
      <c r="E379" s="196"/>
      <c r="F379" s="197"/>
      <c r="G379" s="195"/>
      <c r="I379" s="175"/>
      <c r="J379" s="175"/>
      <c r="K379" s="175"/>
      <c r="L379" s="175"/>
      <c r="M379" s="175"/>
      <c r="N379" s="175"/>
      <c r="O379" s="175"/>
      <c r="P379" s="175"/>
      <c r="Q379" s="175"/>
      <c r="R379" s="175"/>
      <c r="S379" s="175"/>
      <c r="T379" s="175"/>
      <c r="U379" s="175"/>
      <c r="V379" s="175"/>
    </row>
    <row r="380" spans="1:22" ht="15.75" customHeight="1">
      <c r="A380" s="193"/>
      <c r="B380" s="194"/>
      <c r="C380" s="195"/>
      <c r="D380" s="196"/>
      <c r="E380" s="196"/>
      <c r="F380" s="197"/>
      <c r="G380" s="195"/>
      <c r="I380" s="175"/>
      <c r="J380" s="175"/>
      <c r="K380" s="175"/>
      <c r="L380" s="175"/>
      <c r="M380" s="175"/>
      <c r="N380" s="175"/>
      <c r="O380" s="175"/>
      <c r="P380" s="175"/>
      <c r="Q380" s="175"/>
      <c r="R380" s="175"/>
      <c r="S380" s="175"/>
      <c r="T380" s="175"/>
      <c r="U380" s="175"/>
      <c r="V380" s="175"/>
    </row>
    <row r="381" spans="1:22" ht="15.75" customHeight="1">
      <c r="A381" s="193"/>
      <c r="B381" s="194"/>
      <c r="C381" s="195"/>
      <c r="D381" s="196"/>
      <c r="E381" s="196"/>
      <c r="F381" s="197"/>
      <c r="G381" s="195"/>
      <c r="I381" s="175"/>
      <c r="J381" s="175"/>
      <c r="K381" s="175"/>
      <c r="L381" s="175"/>
      <c r="M381" s="175"/>
      <c r="N381" s="175"/>
      <c r="O381" s="175"/>
      <c r="P381" s="175"/>
      <c r="Q381" s="175"/>
      <c r="R381" s="175"/>
      <c r="S381" s="175"/>
      <c r="T381" s="175"/>
      <c r="U381" s="175"/>
      <c r="V381" s="175"/>
    </row>
    <row r="382" spans="1:22" ht="15.75" customHeight="1">
      <c r="A382" s="193"/>
      <c r="B382" s="194"/>
      <c r="C382" s="195"/>
      <c r="D382" s="196"/>
      <c r="E382" s="196"/>
      <c r="F382" s="197"/>
      <c r="G382" s="195"/>
      <c r="I382" s="175"/>
      <c r="J382" s="175"/>
      <c r="K382" s="175"/>
      <c r="L382" s="175"/>
      <c r="M382" s="175"/>
      <c r="N382" s="175"/>
      <c r="O382" s="175"/>
      <c r="P382" s="175"/>
      <c r="Q382" s="175"/>
      <c r="R382" s="175"/>
      <c r="S382" s="175"/>
      <c r="T382" s="175"/>
      <c r="U382" s="175"/>
      <c r="V382" s="175"/>
    </row>
    <row r="383" spans="1:22" ht="15.75" customHeight="1">
      <c r="A383" s="193"/>
      <c r="B383" s="194"/>
      <c r="C383" s="195"/>
      <c r="D383" s="196"/>
      <c r="E383" s="196"/>
      <c r="F383" s="197"/>
      <c r="G383" s="195"/>
      <c r="I383" s="175"/>
      <c r="J383" s="175"/>
      <c r="K383" s="175"/>
      <c r="L383" s="175"/>
      <c r="M383" s="175"/>
      <c r="N383" s="175"/>
      <c r="O383" s="175"/>
      <c r="P383" s="175"/>
      <c r="Q383" s="175"/>
      <c r="R383" s="175"/>
      <c r="S383" s="175"/>
      <c r="T383" s="175"/>
      <c r="U383" s="175"/>
      <c r="V383" s="175"/>
    </row>
    <row r="384" spans="1:22" ht="15.75" customHeight="1">
      <c r="A384" s="193"/>
      <c r="B384" s="194"/>
      <c r="C384" s="195"/>
      <c r="D384" s="196"/>
      <c r="E384" s="196"/>
      <c r="F384" s="197"/>
      <c r="G384" s="195"/>
      <c r="I384" s="175"/>
      <c r="J384" s="175"/>
      <c r="K384" s="175"/>
      <c r="L384" s="175"/>
      <c r="M384" s="175"/>
      <c r="N384" s="175"/>
      <c r="O384" s="175"/>
      <c r="P384" s="175"/>
      <c r="Q384" s="175"/>
      <c r="R384" s="175"/>
      <c r="S384" s="175"/>
      <c r="T384" s="175"/>
      <c r="U384" s="175"/>
      <c r="V384" s="175"/>
    </row>
    <row r="385" spans="1:22" ht="15.75" customHeight="1">
      <c r="A385" s="193"/>
      <c r="B385" s="194"/>
      <c r="C385" s="195"/>
      <c r="D385" s="196"/>
      <c r="E385" s="196"/>
      <c r="F385" s="197"/>
      <c r="G385" s="195"/>
      <c r="I385" s="175"/>
      <c r="J385" s="175"/>
      <c r="K385" s="175"/>
      <c r="L385" s="175"/>
      <c r="M385" s="175"/>
      <c r="N385" s="175"/>
      <c r="O385" s="175"/>
      <c r="P385" s="175"/>
      <c r="Q385" s="175"/>
      <c r="R385" s="175"/>
      <c r="S385" s="175"/>
      <c r="T385" s="175"/>
      <c r="U385" s="175"/>
      <c r="V385" s="175"/>
    </row>
    <row r="386" spans="1:22" ht="15.75" customHeight="1">
      <c r="A386" s="193"/>
      <c r="B386" s="194"/>
      <c r="C386" s="195"/>
      <c r="D386" s="196"/>
      <c r="E386" s="196"/>
      <c r="F386" s="197"/>
      <c r="G386" s="195"/>
      <c r="I386" s="175"/>
      <c r="J386" s="175"/>
      <c r="K386" s="175"/>
      <c r="L386" s="175"/>
      <c r="M386" s="175"/>
      <c r="N386" s="175"/>
      <c r="O386" s="175"/>
      <c r="P386" s="175"/>
      <c r="Q386" s="175"/>
      <c r="R386" s="175"/>
      <c r="S386" s="175"/>
      <c r="T386" s="175"/>
      <c r="U386" s="175"/>
      <c r="V386" s="175"/>
    </row>
    <row r="387" spans="1:22" ht="15.75" customHeight="1">
      <c r="A387" s="193"/>
      <c r="B387" s="194"/>
      <c r="C387" s="195"/>
      <c r="D387" s="196"/>
      <c r="E387" s="196"/>
      <c r="F387" s="197"/>
      <c r="G387" s="195"/>
      <c r="I387" s="175"/>
      <c r="J387" s="175"/>
      <c r="K387" s="175"/>
      <c r="L387" s="175"/>
      <c r="M387" s="175"/>
      <c r="N387" s="175"/>
      <c r="O387" s="175"/>
      <c r="P387" s="175"/>
      <c r="Q387" s="175"/>
      <c r="R387" s="175"/>
      <c r="S387" s="175"/>
      <c r="T387" s="175"/>
      <c r="U387" s="175"/>
      <c r="V387" s="175"/>
    </row>
    <row r="388" spans="1:22" ht="15.75" customHeight="1">
      <c r="A388" s="193"/>
      <c r="B388" s="194"/>
      <c r="C388" s="195"/>
      <c r="D388" s="196"/>
      <c r="E388" s="196"/>
      <c r="F388" s="197"/>
      <c r="G388" s="195"/>
      <c r="I388" s="175"/>
      <c r="J388" s="175"/>
      <c r="K388" s="175"/>
      <c r="L388" s="175"/>
      <c r="M388" s="175"/>
      <c r="N388" s="175"/>
      <c r="O388" s="175"/>
      <c r="P388" s="175"/>
      <c r="Q388" s="175"/>
      <c r="R388" s="175"/>
      <c r="S388" s="175"/>
      <c r="T388" s="175"/>
      <c r="U388" s="175"/>
      <c r="V388" s="175"/>
    </row>
    <row r="389" spans="1:22" ht="15.75" customHeight="1">
      <c r="A389" s="193"/>
      <c r="B389" s="194"/>
      <c r="C389" s="195"/>
      <c r="D389" s="196"/>
      <c r="E389" s="196"/>
      <c r="F389" s="197"/>
      <c r="G389" s="195"/>
      <c r="I389" s="175"/>
      <c r="J389" s="175"/>
      <c r="K389" s="175"/>
      <c r="L389" s="175"/>
      <c r="M389" s="175"/>
      <c r="N389" s="175"/>
      <c r="O389" s="175"/>
      <c r="P389" s="175"/>
      <c r="Q389" s="175"/>
      <c r="R389" s="175"/>
      <c r="S389" s="175"/>
      <c r="T389" s="175"/>
      <c r="U389" s="175"/>
      <c r="V389" s="175"/>
    </row>
    <row r="390" spans="1:22" ht="15.75" customHeight="1">
      <c r="A390" s="193"/>
      <c r="B390" s="194"/>
      <c r="C390" s="195"/>
      <c r="D390" s="196"/>
      <c r="E390" s="196"/>
      <c r="F390" s="197"/>
      <c r="G390" s="195"/>
      <c r="I390" s="175"/>
      <c r="J390" s="175"/>
      <c r="K390" s="175"/>
      <c r="L390" s="175"/>
      <c r="M390" s="175"/>
      <c r="N390" s="175"/>
      <c r="O390" s="175"/>
      <c r="P390" s="175"/>
      <c r="Q390" s="175"/>
      <c r="R390" s="175"/>
      <c r="S390" s="175"/>
      <c r="T390" s="175"/>
      <c r="U390" s="175"/>
      <c r="V390" s="175"/>
    </row>
    <row r="391" spans="1:22" ht="15.75" customHeight="1">
      <c r="A391" s="193"/>
      <c r="B391" s="194"/>
      <c r="C391" s="195"/>
      <c r="D391" s="196"/>
      <c r="E391" s="196"/>
      <c r="F391" s="197"/>
      <c r="G391" s="195"/>
      <c r="I391" s="175"/>
      <c r="J391" s="175"/>
      <c r="K391" s="175"/>
      <c r="L391" s="175"/>
      <c r="M391" s="175"/>
      <c r="N391" s="175"/>
      <c r="O391" s="175"/>
      <c r="P391" s="175"/>
      <c r="Q391" s="175"/>
      <c r="R391" s="175"/>
      <c r="S391" s="175"/>
      <c r="T391" s="175"/>
      <c r="U391" s="175"/>
      <c r="V391" s="175"/>
    </row>
    <row r="392" spans="1:22" ht="15.75" customHeight="1">
      <c r="A392" s="193"/>
      <c r="B392" s="194"/>
      <c r="C392" s="195"/>
      <c r="D392" s="196"/>
      <c r="E392" s="196"/>
      <c r="F392" s="197"/>
      <c r="G392" s="195"/>
      <c r="I392" s="175"/>
      <c r="J392" s="175"/>
      <c r="K392" s="175"/>
      <c r="L392" s="175"/>
      <c r="M392" s="175"/>
      <c r="N392" s="175"/>
      <c r="O392" s="175"/>
      <c r="P392" s="175"/>
      <c r="Q392" s="175"/>
      <c r="R392" s="175"/>
      <c r="S392" s="175"/>
      <c r="T392" s="175"/>
      <c r="U392" s="175"/>
      <c r="V392" s="175"/>
    </row>
    <row r="393" spans="1:22" ht="15.75" customHeight="1">
      <c r="A393" s="193"/>
      <c r="B393" s="194"/>
      <c r="C393" s="195"/>
      <c r="D393" s="196"/>
      <c r="E393" s="196"/>
      <c r="F393" s="197"/>
      <c r="G393" s="195"/>
      <c r="I393" s="175"/>
      <c r="J393" s="175"/>
      <c r="K393" s="175"/>
      <c r="L393" s="175"/>
      <c r="M393" s="175"/>
      <c r="N393" s="175"/>
      <c r="O393" s="175"/>
      <c r="P393" s="175"/>
      <c r="Q393" s="175"/>
      <c r="R393" s="175"/>
      <c r="S393" s="175"/>
      <c r="T393" s="175"/>
      <c r="U393" s="175"/>
      <c r="V393" s="175"/>
    </row>
    <row r="394" spans="1:22" ht="15.75" customHeight="1">
      <c r="A394" s="193"/>
      <c r="B394" s="194"/>
      <c r="C394" s="195"/>
      <c r="D394" s="196"/>
      <c r="E394" s="196"/>
      <c r="F394" s="197"/>
      <c r="G394" s="195"/>
      <c r="I394" s="175"/>
      <c r="J394" s="175"/>
      <c r="K394" s="175"/>
      <c r="L394" s="175"/>
      <c r="M394" s="175"/>
      <c r="N394" s="175"/>
      <c r="O394" s="175"/>
      <c r="P394" s="175"/>
      <c r="Q394" s="175"/>
      <c r="R394" s="175"/>
      <c r="S394" s="175"/>
      <c r="T394" s="175"/>
      <c r="U394" s="175"/>
      <c r="V394" s="175"/>
    </row>
    <row r="395" spans="1:22" ht="15.75" customHeight="1">
      <c r="A395" s="193"/>
      <c r="B395" s="194"/>
      <c r="C395" s="195"/>
      <c r="D395" s="196"/>
      <c r="E395" s="196"/>
      <c r="F395" s="197"/>
      <c r="G395" s="195"/>
      <c r="I395" s="175"/>
      <c r="J395" s="175"/>
      <c r="K395" s="175"/>
      <c r="L395" s="175"/>
      <c r="M395" s="175"/>
      <c r="N395" s="175"/>
      <c r="O395" s="175"/>
      <c r="P395" s="175"/>
      <c r="Q395" s="175"/>
      <c r="R395" s="175"/>
      <c r="S395" s="175"/>
      <c r="T395" s="175"/>
      <c r="U395" s="175"/>
      <c r="V395" s="175"/>
    </row>
    <row r="396" spans="1:22" ht="15.75" customHeight="1">
      <c r="A396" s="193"/>
      <c r="B396" s="194"/>
      <c r="C396" s="195"/>
      <c r="D396" s="196"/>
      <c r="E396" s="196"/>
      <c r="F396" s="197"/>
      <c r="G396" s="195"/>
      <c r="I396" s="175"/>
      <c r="J396" s="175"/>
      <c r="K396" s="175"/>
      <c r="L396" s="175"/>
      <c r="M396" s="175"/>
      <c r="N396" s="175"/>
      <c r="O396" s="175"/>
      <c r="P396" s="175"/>
      <c r="Q396" s="175"/>
      <c r="R396" s="175"/>
      <c r="S396" s="175"/>
      <c r="T396" s="175"/>
      <c r="U396" s="175"/>
      <c r="V396" s="175"/>
    </row>
    <row r="397" spans="1:22" ht="15.75" customHeight="1">
      <c r="A397" s="193"/>
      <c r="B397" s="194"/>
      <c r="C397" s="195"/>
      <c r="D397" s="196"/>
      <c r="E397" s="196"/>
      <c r="F397" s="197"/>
      <c r="G397" s="195"/>
      <c r="I397" s="175"/>
      <c r="J397" s="175"/>
      <c r="K397" s="175"/>
      <c r="L397" s="175"/>
      <c r="M397" s="175"/>
      <c r="N397" s="175"/>
      <c r="O397" s="175"/>
      <c r="P397" s="175"/>
      <c r="Q397" s="175"/>
      <c r="R397" s="175"/>
      <c r="S397" s="175"/>
      <c r="T397" s="175"/>
      <c r="U397" s="175"/>
      <c r="V397" s="175"/>
    </row>
    <row r="398" spans="1:22" ht="15.75" customHeight="1">
      <c r="A398" s="193"/>
      <c r="B398" s="194"/>
      <c r="C398" s="195"/>
      <c r="D398" s="196"/>
      <c r="E398" s="196"/>
      <c r="F398" s="197"/>
      <c r="G398" s="195"/>
      <c r="I398" s="175"/>
      <c r="J398" s="175"/>
      <c r="K398" s="175"/>
      <c r="L398" s="175"/>
      <c r="M398" s="175"/>
      <c r="N398" s="175"/>
      <c r="O398" s="175"/>
      <c r="P398" s="175"/>
      <c r="Q398" s="175"/>
      <c r="R398" s="175"/>
      <c r="S398" s="175"/>
      <c r="T398" s="175"/>
      <c r="U398" s="175"/>
      <c r="V398" s="175"/>
    </row>
    <row r="399" spans="1:22" ht="15.75" customHeight="1">
      <c r="A399" s="193"/>
      <c r="B399" s="194"/>
      <c r="C399" s="195"/>
      <c r="D399" s="196"/>
      <c r="E399" s="196"/>
      <c r="F399" s="197"/>
      <c r="G399" s="195"/>
      <c r="I399" s="175"/>
      <c r="J399" s="175"/>
      <c r="K399" s="175"/>
      <c r="L399" s="175"/>
      <c r="M399" s="175"/>
      <c r="N399" s="175"/>
      <c r="O399" s="175"/>
      <c r="P399" s="175"/>
      <c r="Q399" s="175"/>
      <c r="R399" s="175"/>
      <c r="S399" s="175"/>
      <c r="T399" s="175"/>
      <c r="U399" s="175"/>
      <c r="V399" s="175"/>
    </row>
    <row r="400" spans="1:22" ht="15.75" customHeight="1">
      <c r="A400" s="193"/>
      <c r="B400" s="194"/>
      <c r="C400" s="195"/>
      <c r="D400" s="196"/>
      <c r="E400" s="196"/>
      <c r="F400" s="197"/>
      <c r="G400" s="195"/>
      <c r="I400" s="175"/>
      <c r="J400" s="175"/>
      <c r="K400" s="175"/>
      <c r="L400" s="175"/>
      <c r="M400" s="175"/>
      <c r="N400" s="175"/>
      <c r="O400" s="175"/>
      <c r="P400" s="175"/>
      <c r="Q400" s="175"/>
      <c r="R400" s="175"/>
      <c r="S400" s="175"/>
      <c r="T400" s="175"/>
      <c r="U400" s="175"/>
      <c r="V400" s="175"/>
    </row>
    <row r="401" spans="1:22" ht="15.75" customHeight="1">
      <c r="A401" s="193"/>
      <c r="B401" s="194"/>
      <c r="C401" s="195"/>
      <c r="D401" s="196"/>
      <c r="E401" s="196"/>
      <c r="F401" s="197"/>
      <c r="G401" s="195"/>
      <c r="I401" s="175"/>
      <c r="J401" s="175"/>
      <c r="K401" s="175"/>
      <c r="L401" s="175"/>
      <c r="M401" s="175"/>
      <c r="N401" s="175"/>
      <c r="O401" s="175"/>
      <c r="P401" s="175"/>
      <c r="Q401" s="175"/>
      <c r="R401" s="175"/>
      <c r="S401" s="175"/>
      <c r="T401" s="175"/>
      <c r="U401" s="175"/>
      <c r="V401" s="175"/>
    </row>
    <row r="402" spans="1:22" ht="15.75" customHeight="1">
      <c r="A402" s="193"/>
      <c r="B402" s="194"/>
      <c r="C402" s="195"/>
      <c r="D402" s="196"/>
      <c r="E402" s="196"/>
      <c r="F402" s="197"/>
      <c r="G402" s="195"/>
      <c r="I402" s="175"/>
      <c r="J402" s="175"/>
      <c r="K402" s="175"/>
      <c r="L402" s="175"/>
      <c r="M402" s="175"/>
      <c r="N402" s="175"/>
      <c r="O402" s="175"/>
      <c r="P402" s="175"/>
      <c r="Q402" s="175"/>
      <c r="R402" s="175"/>
      <c r="S402" s="175"/>
      <c r="T402" s="175"/>
      <c r="U402" s="175"/>
      <c r="V402" s="175"/>
    </row>
    <row r="403" spans="1:22" ht="15.75" customHeight="1">
      <c r="A403" s="193"/>
      <c r="B403" s="194"/>
      <c r="C403" s="195"/>
      <c r="D403" s="196"/>
      <c r="E403" s="196"/>
      <c r="F403" s="197"/>
      <c r="G403" s="195"/>
      <c r="I403" s="175"/>
      <c r="J403" s="175"/>
      <c r="K403" s="175"/>
      <c r="L403" s="175"/>
      <c r="M403" s="175"/>
      <c r="N403" s="175"/>
      <c r="O403" s="175"/>
      <c r="P403" s="175"/>
      <c r="Q403" s="175"/>
      <c r="R403" s="175"/>
      <c r="S403" s="175"/>
      <c r="T403" s="175"/>
      <c r="U403" s="175"/>
      <c r="V403" s="175"/>
    </row>
    <row r="404" spans="1:22" ht="15.75" customHeight="1">
      <c r="A404" s="193"/>
      <c r="B404" s="194"/>
      <c r="C404" s="195"/>
      <c r="D404" s="196"/>
      <c r="E404" s="196"/>
      <c r="F404" s="197"/>
      <c r="G404" s="195"/>
      <c r="I404" s="175"/>
      <c r="J404" s="175"/>
      <c r="K404" s="175"/>
      <c r="L404" s="175"/>
      <c r="M404" s="175"/>
      <c r="N404" s="175"/>
      <c r="O404" s="175"/>
      <c r="P404" s="175"/>
      <c r="Q404" s="175"/>
      <c r="R404" s="175"/>
      <c r="S404" s="175"/>
      <c r="T404" s="175"/>
      <c r="U404" s="175"/>
      <c r="V404" s="175"/>
    </row>
    <row r="405" spans="1:22" ht="15.75" customHeight="1">
      <c r="A405" s="193"/>
      <c r="B405" s="194"/>
      <c r="C405" s="195"/>
      <c r="D405" s="196"/>
      <c r="E405" s="196"/>
      <c r="F405" s="197"/>
      <c r="G405" s="195"/>
      <c r="I405" s="175"/>
      <c r="J405" s="175"/>
      <c r="K405" s="175"/>
      <c r="L405" s="175"/>
      <c r="M405" s="175"/>
      <c r="N405" s="175"/>
      <c r="O405" s="175"/>
      <c r="P405" s="175"/>
      <c r="Q405" s="175"/>
      <c r="R405" s="175"/>
      <c r="S405" s="175"/>
      <c r="T405" s="175"/>
      <c r="U405" s="175"/>
      <c r="V405" s="175"/>
    </row>
    <row r="406" spans="1:22" ht="15.75" customHeight="1">
      <c r="A406" s="193"/>
      <c r="B406" s="194"/>
      <c r="C406" s="195"/>
      <c r="D406" s="196"/>
      <c r="E406" s="196"/>
      <c r="F406" s="197"/>
      <c r="G406" s="195"/>
      <c r="I406" s="175"/>
      <c r="J406" s="175"/>
      <c r="K406" s="175"/>
      <c r="L406" s="175"/>
      <c r="M406" s="175"/>
      <c r="N406" s="175"/>
      <c r="O406" s="175"/>
      <c r="P406" s="175"/>
      <c r="Q406" s="175"/>
      <c r="R406" s="175"/>
      <c r="S406" s="175"/>
      <c r="T406" s="175"/>
      <c r="U406" s="175"/>
      <c r="V406" s="175"/>
    </row>
    <row r="407" spans="1:22" ht="15.75" customHeight="1">
      <c r="A407" s="193"/>
      <c r="B407" s="194"/>
      <c r="C407" s="195"/>
      <c r="D407" s="196"/>
      <c r="E407" s="196"/>
      <c r="F407" s="197"/>
      <c r="G407" s="195"/>
      <c r="I407" s="175"/>
      <c r="J407" s="175"/>
      <c r="K407" s="175"/>
      <c r="L407" s="175"/>
      <c r="M407" s="175"/>
      <c r="N407" s="175"/>
      <c r="O407" s="175"/>
      <c r="P407" s="175"/>
      <c r="Q407" s="175"/>
      <c r="R407" s="175"/>
      <c r="S407" s="175"/>
      <c r="T407" s="175"/>
      <c r="U407" s="175"/>
      <c r="V407" s="175"/>
    </row>
    <row r="408" spans="1:22" ht="15.75" customHeight="1">
      <c r="A408" s="193"/>
      <c r="B408" s="194"/>
      <c r="C408" s="195"/>
      <c r="D408" s="196"/>
      <c r="E408" s="196"/>
      <c r="F408" s="197"/>
      <c r="G408" s="195"/>
      <c r="I408" s="175"/>
      <c r="J408" s="175"/>
      <c r="K408" s="175"/>
      <c r="L408" s="175"/>
      <c r="M408" s="175"/>
      <c r="N408" s="175"/>
      <c r="O408" s="175"/>
      <c r="P408" s="175"/>
      <c r="Q408" s="175"/>
      <c r="R408" s="175"/>
      <c r="S408" s="175"/>
      <c r="T408" s="175"/>
      <c r="U408" s="175"/>
      <c r="V408" s="175"/>
    </row>
    <row r="409" spans="1:22" ht="15.75" customHeight="1">
      <c r="A409" s="193"/>
      <c r="B409" s="194"/>
      <c r="C409" s="195"/>
      <c r="D409" s="196"/>
      <c r="E409" s="196"/>
      <c r="F409" s="197"/>
      <c r="G409" s="195"/>
      <c r="I409" s="175"/>
      <c r="J409" s="175"/>
      <c r="K409" s="175"/>
      <c r="L409" s="175"/>
      <c r="M409" s="175"/>
      <c r="N409" s="175"/>
      <c r="O409" s="175"/>
      <c r="P409" s="175"/>
      <c r="Q409" s="175"/>
      <c r="R409" s="175"/>
      <c r="S409" s="175"/>
      <c r="T409" s="175"/>
      <c r="U409" s="175"/>
      <c r="V409" s="175"/>
    </row>
    <row r="410" spans="1:22" ht="15.75" customHeight="1">
      <c r="A410" s="193"/>
      <c r="B410" s="194"/>
      <c r="C410" s="195"/>
      <c r="D410" s="196"/>
      <c r="E410" s="196"/>
      <c r="F410" s="197"/>
      <c r="G410" s="195"/>
      <c r="I410" s="175"/>
      <c r="J410" s="175"/>
      <c r="K410" s="175"/>
      <c r="L410" s="175"/>
      <c r="M410" s="175"/>
      <c r="N410" s="175"/>
      <c r="O410" s="175"/>
      <c r="P410" s="175"/>
      <c r="Q410" s="175"/>
      <c r="R410" s="175"/>
      <c r="S410" s="175"/>
      <c r="T410" s="175"/>
      <c r="U410" s="175"/>
      <c r="V410" s="175"/>
    </row>
    <row r="411" spans="1:22" ht="15.75" customHeight="1">
      <c r="A411" s="193"/>
      <c r="B411" s="194"/>
      <c r="C411" s="195"/>
      <c r="D411" s="196"/>
      <c r="E411" s="196"/>
      <c r="F411" s="197"/>
      <c r="G411" s="195"/>
      <c r="I411" s="175"/>
      <c r="J411" s="175"/>
      <c r="K411" s="175"/>
      <c r="L411" s="175"/>
      <c r="M411" s="175"/>
      <c r="N411" s="175"/>
      <c r="O411" s="175"/>
      <c r="P411" s="175"/>
      <c r="Q411" s="175"/>
      <c r="R411" s="175"/>
      <c r="S411" s="175"/>
      <c r="T411" s="175"/>
      <c r="U411" s="175"/>
      <c r="V411" s="175"/>
    </row>
    <row r="412" spans="1:22" ht="15.75" customHeight="1">
      <c r="A412" s="193"/>
      <c r="B412" s="194"/>
      <c r="C412" s="195"/>
      <c r="D412" s="196"/>
      <c r="E412" s="196"/>
      <c r="F412" s="197"/>
      <c r="G412" s="195"/>
      <c r="I412" s="175"/>
      <c r="J412" s="175"/>
      <c r="K412" s="175"/>
      <c r="L412" s="175"/>
      <c r="M412" s="175"/>
      <c r="N412" s="175"/>
      <c r="O412" s="175"/>
      <c r="P412" s="175"/>
      <c r="Q412" s="175"/>
      <c r="R412" s="175"/>
      <c r="S412" s="175"/>
      <c r="T412" s="175"/>
      <c r="U412" s="175"/>
      <c r="V412" s="175"/>
    </row>
    <row r="413" spans="1:22" ht="15.75" customHeight="1">
      <c r="A413" s="193"/>
      <c r="B413" s="194"/>
      <c r="C413" s="195"/>
      <c r="D413" s="196"/>
      <c r="E413" s="196"/>
      <c r="F413" s="197"/>
      <c r="G413" s="195"/>
      <c r="I413" s="175"/>
      <c r="J413" s="175"/>
      <c r="K413" s="175"/>
      <c r="L413" s="175"/>
      <c r="M413" s="175"/>
      <c r="N413" s="175"/>
      <c r="O413" s="175"/>
      <c r="P413" s="175"/>
      <c r="Q413" s="175"/>
      <c r="R413" s="175"/>
      <c r="S413" s="175"/>
      <c r="T413" s="175"/>
      <c r="U413" s="175"/>
      <c r="V413" s="175"/>
    </row>
    <row r="414" spans="1:22" ht="15.75" customHeight="1">
      <c r="A414" s="193"/>
      <c r="B414" s="194"/>
      <c r="C414" s="195"/>
      <c r="D414" s="196"/>
      <c r="E414" s="196"/>
      <c r="F414" s="197"/>
      <c r="G414" s="195"/>
      <c r="I414" s="175"/>
      <c r="J414" s="175"/>
      <c r="K414" s="175"/>
      <c r="L414" s="175"/>
      <c r="M414" s="175"/>
      <c r="N414" s="175"/>
      <c r="O414" s="175"/>
      <c r="P414" s="175"/>
      <c r="Q414" s="175"/>
      <c r="R414" s="175"/>
      <c r="S414" s="175"/>
      <c r="T414" s="175"/>
      <c r="U414" s="175"/>
      <c r="V414" s="175"/>
    </row>
    <row r="415" spans="1:22" ht="15.75" customHeight="1">
      <c r="A415" s="193"/>
      <c r="B415" s="194"/>
      <c r="C415" s="195"/>
      <c r="D415" s="196"/>
      <c r="E415" s="196"/>
      <c r="F415" s="197"/>
      <c r="G415" s="195"/>
      <c r="I415" s="175"/>
      <c r="J415" s="175"/>
      <c r="K415" s="175"/>
      <c r="L415" s="175"/>
      <c r="M415" s="175"/>
      <c r="N415" s="175"/>
      <c r="O415" s="175"/>
      <c r="P415" s="175"/>
      <c r="Q415" s="175"/>
      <c r="R415" s="175"/>
      <c r="S415" s="175"/>
      <c r="T415" s="175"/>
      <c r="U415" s="175"/>
      <c r="V415" s="175"/>
    </row>
    <row r="416" spans="1:22" ht="15.75" customHeight="1">
      <c r="A416" s="193"/>
      <c r="B416" s="194"/>
      <c r="C416" s="195"/>
      <c r="D416" s="196"/>
      <c r="E416" s="196"/>
      <c r="F416" s="197"/>
      <c r="G416" s="195"/>
      <c r="I416" s="175"/>
      <c r="J416" s="175"/>
      <c r="K416" s="175"/>
      <c r="L416" s="175"/>
      <c r="M416" s="175"/>
      <c r="N416" s="175"/>
      <c r="O416" s="175"/>
      <c r="P416" s="175"/>
      <c r="Q416" s="175"/>
      <c r="R416" s="175"/>
      <c r="S416" s="175"/>
      <c r="T416" s="175"/>
      <c r="U416" s="175"/>
      <c r="V416" s="175"/>
    </row>
    <row r="417" spans="1:22" ht="15.75" customHeight="1">
      <c r="A417" s="193"/>
      <c r="B417" s="194"/>
      <c r="C417" s="195"/>
      <c r="D417" s="196"/>
      <c r="E417" s="196"/>
      <c r="F417" s="197"/>
      <c r="G417" s="195"/>
      <c r="I417" s="175"/>
      <c r="J417" s="175"/>
      <c r="K417" s="175"/>
      <c r="L417" s="175"/>
      <c r="M417" s="175"/>
      <c r="N417" s="175"/>
      <c r="O417" s="175"/>
      <c r="P417" s="175"/>
      <c r="Q417" s="175"/>
      <c r="R417" s="175"/>
      <c r="S417" s="175"/>
      <c r="T417" s="175"/>
      <c r="U417" s="175"/>
      <c r="V417" s="175"/>
    </row>
    <row r="418" spans="1:22" ht="15.75" customHeight="1">
      <c r="A418" s="193"/>
      <c r="B418" s="194"/>
      <c r="C418" s="195"/>
      <c r="D418" s="196"/>
      <c r="E418" s="196"/>
      <c r="F418" s="197"/>
      <c r="G418" s="195"/>
      <c r="I418" s="175"/>
      <c r="J418" s="175"/>
      <c r="K418" s="175"/>
      <c r="L418" s="175"/>
      <c r="M418" s="175"/>
      <c r="N418" s="175"/>
      <c r="O418" s="175"/>
      <c r="P418" s="175"/>
      <c r="Q418" s="175"/>
      <c r="R418" s="175"/>
      <c r="S418" s="175"/>
      <c r="T418" s="175"/>
      <c r="U418" s="175"/>
      <c r="V418" s="175"/>
    </row>
    <row r="419" spans="1:22" ht="15.75" customHeight="1">
      <c r="A419" s="193"/>
      <c r="B419" s="194"/>
      <c r="C419" s="195"/>
      <c r="D419" s="196"/>
      <c r="E419" s="196"/>
      <c r="F419" s="197"/>
      <c r="G419" s="195"/>
      <c r="I419" s="175"/>
      <c r="J419" s="175"/>
      <c r="K419" s="175"/>
      <c r="L419" s="175"/>
      <c r="M419" s="175"/>
      <c r="N419" s="175"/>
      <c r="O419" s="175"/>
      <c r="P419" s="175"/>
      <c r="Q419" s="175"/>
      <c r="R419" s="175"/>
      <c r="S419" s="175"/>
      <c r="T419" s="175"/>
      <c r="U419" s="175"/>
      <c r="V419" s="175"/>
    </row>
    <row r="420" spans="1:22" ht="15.75" customHeight="1">
      <c r="A420" s="193"/>
      <c r="B420" s="194"/>
      <c r="C420" s="195"/>
      <c r="D420" s="196"/>
      <c r="E420" s="196"/>
      <c r="F420" s="197"/>
      <c r="G420" s="195"/>
      <c r="I420" s="175"/>
      <c r="J420" s="175"/>
      <c r="K420" s="175"/>
      <c r="L420" s="175"/>
      <c r="M420" s="175"/>
      <c r="N420" s="175"/>
      <c r="O420" s="175"/>
      <c r="P420" s="175"/>
      <c r="Q420" s="175"/>
      <c r="R420" s="175"/>
      <c r="S420" s="175"/>
      <c r="T420" s="175"/>
      <c r="U420" s="175"/>
      <c r="V420" s="175"/>
    </row>
    <row r="421" spans="1:22" ht="15.75" customHeight="1">
      <c r="A421" s="193"/>
      <c r="B421" s="194"/>
      <c r="C421" s="195"/>
      <c r="D421" s="196"/>
      <c r="E421" s="196"/>
      <c r="F421" s="197"/>
      <c r="G421" s="195"/>
      <c r="I421" s="175"/>
      <c r="J421" s="175"/>
      <c r="K421" s="175"/>
      <c r="L421" s="175"/>
      <c r="M421" s="175"/>
      <c r="N421" s="175"/>
      <c r="O421" s="175"/>
      <c r="P421" s="175"/>
      <c r="Q421" s="175"/>
      <c r="R421" s="175"/>
      <c r="S421" s="175"/>
      <c r="T421" s="175"/>
      <c r="U421" s="175"/>
      <c r="V421" s="175"/>
    </row>
    <row r="422" spans="1:22" ht="15.75" customHeight="1">
      <c r="A422" s="193"/>
      <c r="B422" s="194"/>
      <c r="C422" s="195"/>
      <c r="D422" s="196"/>
      <c r="E422" s="196"/>
      <c r="F422" s="197"/>
      <c r="G422" s="195"/>
      <c r="I422" s="175"/>
      <c r="J422" s="175"/>
      <c r="K422" s="175"/>
      <c r="L422" s="175"/>
      <c r="M422" s="175"/>
      <c r="N422" s="175"/>
      <c r="O422" s="175"/>
      <c r="P422" s="175"/>
      <c r="Q422" s="175"/>
      <c r="R422" s="175"/>
      <c r="S422" s="175"/>
      <c r="T422" s="175"/>
      <c r="U422" s="175"/>
      <c r="V422" s="175"/>
    </row>
    <row r="423" spans="1:22" ht="15.75" customHeight="1">
      <c r="A423" s="193"/>
      <c r="B423" s="194"/>
      <c r="C423" s="195"/>
      <c r="D423" s="196"/>
      <c r="E423" s="196"/>
      <c r="F423" s="197"/>
      <c r="G423" s="195"/>
      <c r="I423" s="175"/>
      <c r="J423" s="175"/>
      <c r="K423" s="175"/>
      <c r="L423" s="175"/>
      <c r="M423" s="175"/>
      <c r="N423" s="175"/>
      <c r="O423" s="175"/>
      <c r="P423" s="175"/>
      <c r="Q423" s="175"/>
      <c r="R423" s="175"/>
      <c r="S423" s="175"/>
      <c r="T423" s="175"/>
      <c r="U423" s="175"/>
      <c r="V423" s="175"/>
    </row>
    <row r="424" spans="1:22" ht="15.75" customHeight="1">
      <c r="A424" s="193"/>
      <c r="B424" s="194"/>
      <c r="C424" s="195"/>
      <c r="D424" s="196"/>
      <c r="E424" s="196"/>
      <c r="F424" s="197"/>
      <c r="G424" s="195"/>
      <c r="I424" s="175"/>
      <c r="J424" s="175"/>
      <c r="K424" s="175"/>
      <c r="L424" s="175"/>
      <c r="M424" s="175"/>
      <c r="N424" s="175"/>
      <c r="O424" s="175"/>
      <c r="P424" s="175"/>
      <c r="Q424" s="175"/>
      <c r="R424" s="175"/>
      <c r="S424" s="175"/>
      <c r="T424" s="175"/>
      <c r="U424" s="175"/>
      <c r="V424" s="175"/>
    </row>
    <row r="425" spans="1:22" ht="15.75" customHeight="1">
      <c r="A425" s="193"/>
      <c r="B425" s="194"/>
      <c r="C425" s="195"/>
      <c r="D425" s="196"/>
      <c r="E425" s="196"/>
      <c r="F425" s="197"/>
      <c r="G425" s="195"/>
      <c r="I425" s="175"/>
      <c r="J425" s="175"/>
      <c r="K425" s="175"/>
      <c r="L425" s="175"/>
      <c r="M425" s="175"/>
      <c r="N425" s="175"/>
      <c r="O425" s="175"/>
      <c r="P425" s="175"/>
      <c r="Q425" s="175"/>
      <c r="R425" s="175"/>
      <c r="S425" s="175"/>
      <c r="T425" s="175"/>
      <c r="U425" s="175"/>
      <c r="V425" s="175"/>
    </row>
    <row r="426" spans="1:22" ht="15.75" customHeight="1">
      <c r="A426" s="193"/>
      <c r="B426" s="194"/>
      <c r="C426" s="195"/>
      <c r="D426" s="196"/>
      <c r="E426" s="196"/>
      <c r="F426" s="197"/>
      <c r="G426" s="195"/>
      <c r="I426" s="175"/>
      <c r="J426" s="175"/>
      <c r="K426" s="175"/>
      <c r="L426" s="175"/>
      <c r="M426" s="175"/>
      <c r="N426" s="175"/>
      <c r="O426" s="175"/>
      <c r="P426" s="175"/>
      <c r="Q426" s="175"/>
      <c r="R426" s="175"/>
      <c r="S426" s="175"/>
      <c r="T426" s="175"/>
      <c r="U426" s="175"/>
      <c r="V426" s="175"/>
    </row>
    <row r="427" spans="1:22" ht="15.75" customHeight="1">
      <c r="A427" s="193"/>
      <c r="B427" s="194"/>
      <c r="C427" s="195"/>
      <c r="D427" s="196"/>
      <c r="E427" s="196"/>
      <c r="F427" s="197"/>
      <c r="G427" s="195"/>
      <c r="I427" s="175"/>
      <c r="J427" s="175"/>
      <c r="K427" s="175"/>
      <c r="L427" s="175"/>
      <c r="M427" s="175"/>
      <c r="N427" s="175"/>
      <c r="O427" s="175"/>
      <c r="P427" s="175"/>
      <c r="Q427" s="175"/>
      <c r="R427" s="175"/>
      <c r="S427" s="175"/>
      <c r="T427" s="175"/>
      <c r="U427" s="175"/>
      <c r="V427" s="175"/>
    </row>
    <row r="428" spans="1:22" ht="15.75" customHeight="1">
      <c r="A428" s="193"/>
      <c r="B428" s="194"/>
      <c r="C428" s="195"/>
      <c r="D428" s="196"/>
      <c r="E428" s="196"/>
      <c r="F428" s="197"/>
      <c r="G428" s="195"/>
      <c r="I428" s="175"/>
      <c r="J428" s="175"/>
      <c r="K428" s="175"/>
      <c r="L428" s="175"/>
      <c r="M428" s="175"/>
      <c r="N428" s="175"/>
      <c r="O428" s="175"/>
      <c r="P428" s="175"/>
      <c r="Q428" s="175"/>
      <c r="R428" s="175"/>
      <c r="S428" s="175"/>
      <c r="T428" s="175"/>
      <c r="U428" s="175"/>
      <c r="V428" s="175"/>
    </row>
    <row r="429" spans="1:22" ht="15.75" customHeight="1">
      <c r="A429" s="193"/>
      <c r="B429" s="194"/>
      <c r="C429" s="195"/>
      <c r="D429" s="196"/>
      <c r="E429" s="196"/>
      <c r="F429" s="197"/>
      <c r="G429" s="195"/>
      <c r="I429" s="175"/>
      <c r="J429" s="175"/>
      <c r="K429" s="175"/>
      <c r="L429" s="175"/>
      <c r="M429" s="175"/>
      <c r="N429" s="175"/>
      <c r="O429" s="175"/>
      <c r="P429" s="175"/>
      <c r="Q429" s="175"/>
      <c r="R429" s="175"/>
      <c r="S429" s="175"/>
      <c r="T429" s="175"/>
      <c r="U429" s="175"/>
      <c r="V429" s="175"/>
    </row>
    <row r="430" spans="1:22" ht="15.75" customHeight="1">
      <c r="A430" s="193"/>
      <c r="B430" s="194"/>
      <c r="C430" s="195"/>
      <c r="D430" s="196"/>
      <c r="E430" s="196"/>
      <c r="F430" s="197"/>
      <c r="G430" s="195"/>
      <c r="I430" s="175"/>
      <c r="J430" s="175"/>
      <c r="K430" s="175"/>
      <c r="L430" s="175"/>
      <c r="M430" s="175"/>
      <c r="N430" s="175"/>
      <c r="O430" s="175"/>
      <c r="P430" s="175"/>
      <c r="Q430" s="175"/>
      <c r="R430" s="175"/>
      <c r="S430" s="175"/>
      <c r="T430" s="175"/>
      <c r="U430" s="175"/>
      <c r="V430" s="175"/>
    </row>
    <row r="431" spans="1:22" ht="15.75" customHeight="1">
      <c r="A431" s="193"/>
      <c r="B431" s="194"/>
      <c r="C431" s="195"/>
      <c r="D431" s="196"/>
      <c r="E431" s="196"/>
      <c r="F431" s="197"/>
      <c r="G431" s="195"/>
      <c r="I431" s="175"/>
      <c r="J431" s="175"/>
      <c r="K431" s="175"/>
      <c r="L431" s="175"/>
      <c r="M431" s="175"/>
      <c r="N431" s="175"/>
      <c r="O431" s="175"/>
      <c r="P431" s="175"/>
      <c r="Q431" s="175"/>
      <c r="R431" s="175"/>
      <c r="S431" s="175"/>
      <c r="T431" s="175"/>
      <c r="U431" s="175"/>
      <c r="V431" s="175"/>
    </row>
    <row r="432" spans="1:22" ht="15.75" customHeight="1">
      <c r="A432" s="193"/>
      <c r="B432" s="194"/>
      <c r="C432" s="195"/>
      <c r="D432" s="196"/>
      <c r="E432" s="196"/>
      <c r="F432" s="197"/>
      <c r="G432" s="195"/>
      <c r="I432" s="175"/>
      <c r="J432" s="175"/>
      <c r="K432" s="175"/>
      <c r="L432" s="175"/>
      <c r="M432" s="175"/>
      <c r="N432" s="175"/>
      <c r="O432" s="175"/>
      <c r="P432" s="175"/>
      <c r="Q432" s="175"/>
      <c r="R432" s="175"/>
      <c r="S432" s="175"/>
      <c r="T432" s="175"/>
      <c r="U432" s="175"/>
      <c r="V432" s="175"/>
    </row>
    <row r="433" spans="1:22" ht="15.75" customHeight="1">
      <c r="A433" s="193"/>
      <c r="B433" s="194"/>
      <c r="C433" s="195"/>
      <c r="D433" s="196"/>
      <c r="E433" s="196"/>
      <c r="F433" s="197"/>
      <c r="G433" s="195"/>
      <c r="I433" s="175"/>
      <c r="J433" s="175"/>
      <c r="K433" s="175"/>
      <c r="L433" s="175"/>
      <c r="M433" s="175"/>
      <c r="N433" s="175"/>
      <c r="O433" s="175"/>
      <c r="P433" s="175"/>
      <c r="Q433" s="175"/>
      <c r="R433" s="175"/>
      <c r="S433" s="175"/>
      <c r="T433" s="175"/>
      <c r="U433" s="175"/>
      <c r="V433" s="175"/>
    </row>
    <row r="434" spans="1:22" ht="15.75" customHeight="1">
      <c r="A434" s="193"/>
      <c r="B434" s="194"/>
      <c r="C434" s="195"/>
      <c r="D434" s="196"/>
      <c r="E434" s="196"/>
      <c r="F434" s="197"/>
      <c r="G434" s="195"/>
      <c r="I434" s="175"/>
      <c r="J434" s="175"/>
      <c r="K434" s="175"/>
      <c r="L434" s="175"/>
      <c r="M434" s="175"/>
      <c r="N434" s="175"/>
      <c r="O434" s="175"/>
      <c r="P434" s="175"/>
      <c r="Q434" s="175"/>
      <c r="R434" s="175"/>
      <c r="S434" s="175"/>
      <c r="T434" s="175"/>
      <c r="U434" s="175"/>
      <c r="V434" s="175"/>
    </row>
    <row r="435" spans="1:22" ht="15.75" customHeight="1">
      <c r="A435" s="193"/>
      <c r="B435" s="194"/>
      <c r="C435" s="195"/>
      <c r="D435" s="196"/>
      <c r="E435" s="196"/>
      <c r="F435" s="197"/>
      <c r="G435" s="195"/>
      <c r="I435" s="175"/>
      <c r="J435" s="175"/>
      <c r="K435" s="175"/>
      <c r="L435" s="175"/>
      <c r="M435" s="175"/>
      <c r="N435" s="175"/>
      <c r="O435" s="175"/>
      <c r="P435" s="175"/>
      <c r="Q435" s="175"/>
      <c r="R435" s="175"/>
      <c r="S435" s="175"/>
      <c r="T435" s="175"/>
      <c r="U435" s="175"/>
      <c r="V435" s="175"/>
    </row>
    <row r="436" spans="1:22" ht="15.75" customHeight="1">
      <c r="A436" s="193"/>
      <c r="B436" s="194"/>
      <c r="C436" s="195"/>
      <c r="D436" s="196"/>
      <c r="E436" s="196"/>
      <c r="F436" s="197"/>
      <c r="G436" s="195"/>
      <c r="I436" s="175"/>
      <c r="J436" s="175"/>
      <c r="K436" s="175"/>
      <c r="L436" s="175"/>
      <c r="M436" s="175"/>
      <c r="N436" s="175"/>
      <c r="O436" s="175"/>
      <c r="P436" s="175"/>
      <c r="Q436" s="175"/>
      <c r="R436" s="175"/>
      <c r="S436" s="175"/>
      <c r="T436" s="175"/>
      <c r="U436" s="175"/>
      <c r="V436" s="175"/>
    </row>
    <row r="437" spans="1:22" ht="15.75" customHeight="1">
      <c r="A437" s="193"/>
      <c r="B437" s="194"/>
      <c r="C437" s="195"/>
      <c r="D437" s="196"/>
      <c r="E437" s="196"/>
      <c r="F437" s="197"/>
      <c r="G437" s="195"/>
      <c r="I437" s="175"/>
      <c r="J437" s="175"/>
      <c r="K437" s="175"/>
      <c r="L437" s="175"/>
      <c r="M437" s="175"/>
      <c r="N437" s="175"/>
      <c r="O437" s="175"/>
      <c r="P437" s="175"/>
      <c r="Q437" s="175"/>
      <c r="R437" s="175"/>
      <c r="S437" s="175"/>
      <c r="T437" s="175"/>
      <c r="U437" s="175"/>
      <c r="V437" s="175"/>
    </row>
    <row r="438" spans="1:22" ht="15.75" customHeight="1">
      <c r="A438" s="193"/>
      <c r="B438" s="194"/>
      <c r="C438" s="195"/>
      <c r="D438" s="196"/>
      <c r="E438" s="196"/>
      <c r="F438" s="197"/>
      <c r="G438" s="195"/>
      <c r="I438" s="175"/>
      <c r="J438" s="175"/>
      <c r="K438" s="175"/>
      <c r="L438" s="175"/>
      <c r="M438" s="175"/>
      <c r="N438" s="175"/>
      <c r="O438" s="175"/>
      <c r="P438" s="175"/>
      <c r="Q438" s="175"/>
      <c r="R438" s="175"/>
      <c r="S438" s="175"/>
      <c r="T438" s="175"/>
      <c r="U438" s="175"/>
      <c r="V438" s="175"/>
    </row>
    <row r="439" spans="1:22" ht="15.75" customHeight="1">
      <c r="A439" s="193"/>
      <c r="B439" s="194"/>
      <c r="C439" s="195"/>
      <c r="D439" s="196"/>
      <c r="E439" s="196"/>
      <c r="F439" s="197"/>
      <c r="G439" s="195"/>
      <c r="I439" s="175"/>
      <c r="J439" s="175"/>
      <c r="K439" s="175"/>
      <c r="L439" s="175"/>
      <c r="M439" s="175"/>
      <c r="N439" s="175"/>
      <c r="O439" s="175"/>
      <c r="P439" s="175"/>
      <c r="Q439" s="175"/>
      <c r="R439" s="175"/>
      <c r="S439" s="175"/>
      <c r="T439" s="175"/>
      <c r="U439" s="175"/>
      <c r="V439" s="175"/>
    </row>
    <row r="440" spans="1:22" ht="15.75" customHeight="1">
      <c r="A440" s="193"/>
      <c r="B440" s="194"/>
      <c r="C440" s="195"/>
      <c r="D440" s="196"/>
      <c r="E440" s="196"/>
      <c r="F440" s="197"/>
      <c r="G440" s="195"/>
      <c r="I440" s="175"/>
      <c r="J440" s="175"/>
      <c r="K440" s="175"/>
      <c r="L440" s="175"/>
      <c r="M440" s="175"/>
      <c r="N440" s="175"/>
      <c r="O440" s="175"/>
      <c r="P440" s="175"/>
      <c r="Q440" s="175"/>
      <c r="R440" s="175"/>
      <c r="S440" s="175"/>
      <c r="T440" s="175"/>
      <c r="U440" s="175"/>
      <c r="V440" s="175"/>
    </row>
    <row r="441" spans="1:22" ht="15.75" customHeight="1">
      <c r="A441" s="193"/>
      <c r="B441" s="194"/>
      <c r="C441" s="195"/>
      <c r="D441" s="196"/>
      <c r="E441" s="196"/>
      <c r="F441" s="197"/>
      <c r="G441" s="195"/>
      <c r="I441" s="175"/>
      <c r="J441" s="175"/>
      <c r="K441" s="175"/>
      <c r="L441" s="175"/>
      <c r="M441" s="175"/>
      <c r="N441" s="175"/>
      <c r="O441" s="175"/>
      <c r="P441" s="175"/>
      <c r="Q441" s="175"/>
      <c r="R441" s="175"/>
      <c r="S441" s="175"/>
      <c r="T441" s="175"/>
      <c r="U441" s="175"/>
      <c r="V441" s="175"/>
    </row>
    <row r="442" spans="1:22" ht="15.75" customHeight="1">
      <c r="A442" s="193"/>
      <c r="B442" s="194"/>
      <c r="C442" s="195"/>
      <c r="D442" s="196"/>
      <c r="E442" s="196"/>
      <c r="F442" s="197"/>
      <c r="G442" s="195"/>
      <c r="I442" s="175"/>
      <c r="J442" s="175"/>
      <c r="K442" s="175"/>
      <c r="L442" s="175"/>
      <c r="M442" s="175"/>
      <c r="N442" s="175"/>
      <c r="O442" s="175"/>
      <c r="P442" s="175"/>
      <c r="Q442" s="175"/>
      <c r="R442" s="175"/>
      <c r="S442" s="175"/>
      <c r="T442" s="175"/>
      <c r="U442" s="175"/>
      <c r="V442" s="175"/>
    </row>
    <row r="443" spans="1:22" ht="15.75" customHeight="1">
      <c r="A443" s="193"/>
      <c r="B443" s="194"/>
      <c r="C443" s="195"/>
      <c r="D443" s="196"/>
      <c r="E443" s="196"/>
      <c r="F443" s="197"/>
      <c r="G443" s="195"/>
      <c r="I443" s="175"/>
      <c r="J443" s="175"/>
      <c r="K443" s="175"/>
      <c r="L443" s="175"/>
      <c r="M443" s="175"/>
      <c r="N443" s="175"/>
      <c r="O443" s="175"/>
      <c r="P443" s="175"/>
      <c r="Q443" s="175"/>
      <c r="R443" s="175"/>
      <c r="S443" s="175"/>
      <c r="T443" s="175"/>
      <c r="U443" s="175"/>
      <c r="V443" s="175"/>
    </row>
    <row r="444" spans="1:22" ht="15.75" customHeight="1">
      <c r="A444" s="193"/>
      <c r="B444" s="194"/>
      <c r="C444" s="195"/>
      <c r="D444" s="196"/>
      <c r="E444" s="196"/>
      <c r="F444" s="197"/>
      <c r="G444" s="195"/>
      <c r="I444" s="175"/>
      <c r="J444" s="175"/>
      <c r="K444" s="175"/>
      <c r="L444" s="175"/>
      <c r="M444" s="175"/>
      <c r="N444" s="175"/>
      <c r="O444" s="175"/>
      <c r="P444" s="175"/>
      <c r="Q444" s="175"/>
      <c r="R444" s="175"/>
      <c r="S444" s="175"/>
      <c r="T444" s="175"/>
      <c r="U444" s="175"/>
      <c r="V444" s="175"/>
    </row>
    <row r="445" spans="1:22" ht="15.75" customHeight="1">
      <c r="A445" s="193"/>
      <c r="B445" s="194"/>
      <c r="C445" s="195"/>
      <c r="D445" s="196"/>
      <c r="E445" s="196"/>
      <c r="F445" s="197"/>
      <c r="G445" s="195"/>
      <c r="I445" s="175"/>
      <c r="J445" s="175"/>
      <c r="K445" s="175"/>
      <c r="L445" s="175"/>
      <c r="M445" s="175"/>
      <c r="N445" s="175"/>
      <c r="O445" s="175"/>
      <c r="P445" s="175"/>
      <c r="Q445" s="175"/>
      <c r="R445" s="175"/>
      <c r="S445" s="175"/>
      <c r="T445" s="175"/>
      <c r="U445" s="175"/>
      <c r="V445" s="175"/>
    </row>
    <row r="446" spans="1:22" ht="15.75" customHeight="1">
      <c r="A446" s="193"/>
      <c r="B446" s="194"/>
      <c r="C446" s="195"/>
      <c r="D446" s="196"/>
      <c r="E446" s="196"/>
      <c r="F446" s="197"/>
      <c r="G446" s="195"/>
      <c r="I446" s="175"/>
      <c r="J446" s="175"/>
      <c r="K446" s="175"/>
      <c r="L446" s="175"/>
      <c r="M446" s="175"/>
      <c r="N446" s="175"/>
      <c r="O446" s="175"/>
      <c r="P446" s="175"/>
      <c r="Q446" s="175"/>
      <c r="R446" s="175"/>
      <c r="S446" s="175"/>
      <c r="T446" s="175"/>
      <c r="U446" s="175"/>
      <c r="V446" s="175"/>
    </row>
    <row r="447" spans="1:22" ht="15.75" customHeight="1">
      <c r="A447" s="193"/>
      <c r="B447" s="194"/>
      <c r="C447" s="195"/>
      <c r="D447" s="196"/>
      <c r="E447" s="196"/>
      <c r="F447" s="197"/>
      <c r="G447" s="195"/>
      <c r="I447" s="175"/>
      <c r="J447" s="175"/>
      <c r="K447" s="175"/>
      <c r="L447" s="175"/>
      <c r="M447" s="175"/>
      <c r="N447" s="175"/>
      <c r="O447" s="175"/>
      <c r="P447" s="175"/>
      <c r="Q447" s="175"/>
      <c r="R447" s="175"/>
      <c r="S447" s="175"/>
      <c r="T447" s="175"/>
      <c r="U447" s="175"/>
      <c r="V447" s="175"/>
    </row>
    <row r="448" spans="1:22" ht="15.75" customHeight="1">
      <c r="A448" s="193"/>
      <c r="B448" s="194"/>
      <c r="C448" s="195"/>
      <c r="D448" s="196"/>
      <c r="E448" s="196"/>
      <c r="F448" s="197"/>
      <c r="G448" s="195"/>
      <c r="I448" s="175"/>
      <c r="J448" s="175"/>
      <c r="K448" s="175"/>
      <c r="L448" s="175"/>
      <c r="M448" s="175"/>
      <c r="N448" s="175"/>
      <c r="O448" s="175"/>
      <c r="P448" s="175"/>
      <c r="Q448" s="175"/>
      <c r="R448" s="175"/>
      <c r="S448" s="175"/>
      <c r="T448" s="175"/>
      <c r="U448" s="175"/>
      <c r="V448" s="175"/>
    </row>
    <row r="449" spans="1:22" ht="15.75" customHeight="1">
      <c r="A449" s="193"/>
      <c r="B449" s="194"/>
      <c r="C449" s="195"/>
      <c r="D449" s="196"/>
      <c r="E449" s="196"/>
      <c r="F449" s="197"/>
      <c r="G449" s="195"/>
      <c r="I449" s="175"/>
      <c r="J449" s="175"/>
      <c r="K449" s="175"/>
      <c r="L449" s="175"/>
      <c r="M449" s="175"/>
      <c r="N449" s="175"/>
      <c r="O449" s="175"/>
      <c r="P449" s="175"/>
      <c r="Q449" s="175"/>
      <c r="R449" s="175"/>
      <c r="S449" s="175"/>
      <c r="T449" s="175"/>
      <c r="U449" s="175"/>
      <c r="V449" s="175"/>
    </row>
    <row r="450" spans="1:22" ht="15.75" customHeight="1">
      <c r="A450" s="193"/>
      <c r="B450" s="194"/>
      <c r="C450" s="195"/>
      <c r="D450" s="196"/>
      <c r="E450" s="196"/>
      <c r="F450" s="197"/>
      <c r="G450" s="195"/>
      <c r="I450" s="175"/>
      <c r="J450" s="175"/>
      <c r="K450" s="175"/>
      <c r="L450" s="175"/>
      <c r="M450" s="175"/>
      <c r="N450" s="175"/>
      <c r="O450" s="175"/>
      <c r="P450" s="175"/>
      <c r="Q450" s="175"/>
      <c r="R450" s="175"/>
      <c r="S450" s="175"/>
      <c r="T450" s="175"/>
      <c r="U450" s="175"/>
      <c r="V450" s="175"/>
    </row>
    <row r="451" spans="1:22" ht="15.75" customHeight="1">
      <c r="A451" s="193"/>
      <c r="B451" s="194"/>
      <c r="C451" s="195"/>
      <c r="D451" s="196"/>
      <c r="E451" s="196"/>
      <c r="F451" s="197"/>
      <c r="G451" s="195"/>
      <c r="I451" s="175"/>
      <c r="J451" s="175"/>
      <c r="K451" s="175"/>
      <c r="L451" s="175"/>
      <c r="M451" s="175"/>
      <c r="N451" s="175"/>
      <c r="O451" s="175"/>
      <c r="P451" s="175"/>
      <c r="Q451" s="175"/>
      <c r="R451" s="175"/>
      <c r="S451" s="175"/>
      <c r="T451" s="175"/>
      <c r="U451" s="175"/>
      <c r="V451" s="175"/>
    </row>
    <row r="452" spans="1:22" ht="15.75" customHeight="1">
      <c r="A452" s="193"/>
      <c r="B452" s="194"/>
      <c r="C452" s="195"/>
      <c r="D452" s="196"/>
      <c r="E452" s="196"/>
      <c r="F452" s="197"/>
      <c r="G452" s="195"/>
      <c r="I452" s="175"/>
      <c r="J452" s="175"/>
      <c r="K452" s="175"/>
      <c r="L452" s="175"/>
      <c r="M452" s="175"/>
      <c r="N452" s="175"/>
      <c r="O452" s="175"/>
      <c r="P452" s="175"/>
      <c r="Q452" s="175"/>
      <c r="R452" s="175"/>
      <c r="S452" s="175"/>
      <c r="T452" s="175"/>
      <c r="U452" s="175"/>
      <c r="V452" s="175"/>
    </row>
    <row r="453" spans="1:22" ht="15.75" customHeight="1">
      <c r="A453" s="193"/>
      <c r="B453" s="194"/>
      <c r="C453" s="195"/>
      <c r="D453" s="196"/>
      <c r="E453" s="196"/>
      <c r="F453" s="197"/>
      <c r="G453" s="195"/>
      <c r="I453" s="175"/>
      <c r="J453" s="175"/>
      <c r="K453" s="175"/>
      <c r="L453" s="175"/>
      <c r="M453" s="175"/>
      <c r="N453" s="175"/>
      <c r="O453" s="175"/>
      <c r="P453" s="175"/>
      <c r="Q453" s="175"/>
      <c r="R453" s="175"/>
      <c r="S453" s="175"/>
      <c r="T453" s="175"/>
      <c r="U453" s="175"/>
      <c r="V453" s="175"/>
    </row>
    <row r="454" spans="1:22" ht="15.75" customHeight="1">
      <c r="A454" s="193"/>
      <c r="B454" s="194"/>
      <c r="C454" s="195"/>
      <c r="D454" s="196"/>
      <c r="E454" s="196"/>
      <c r="F454" s="197"/>
      <c r="G454" s="195"/>
      <c r="I454" s="175"/>
      <c r="J454" s="175"/>
      <c r="K454" s="175"/>
      <c r="L454" s="175"/>
      <c r="M454" s="175"/>
      <c r="N454" s="175"/>
      <c r="O454" s="175"/>
      <c r="P454" s="175"/>
      <c r="Q454" s="175"/>
      <c r="R454" s="175"/>
      <c r="S454" s="175"/>
      <c r="T454" s="175"/>
      <c r="U454" s="175"/>
      <c r="V454" s="175"/>
    </row>
    <row r="455" spans="1:22" ht="15.75" customHeight="1">
      <c r="A455" s="193"/>
      <c r="B455" s="194"/>
      <c r="C455" s="195"/>
      <c r="D455" s="196"/>
      <c r="E455" s="196"/>
      <c r="F455" s="197"/>
      <c r="G455" s="195"/>
      <c r="I455" s="175"/>
      <c r="J455" s="175"/>
      <c r="K455" s="175"/>
      <c r="L455" s="175"/>
      <c r="M455" s="175"/>
      <c r="N455" s="175"/>
      <c r="O455" s="175"/>
      <c r="P455" s="175"/>
      <c r="Q455" s="175"/>
      <c r="R455" s="175"/>
      <c r="S455" s="175"/>
      <c r="T455" s="175"/>
      <c r="U455" s="175"/>
      <c r="V455" s="175"/>
    </row>
    <row r="456" spans="1:22" ht="15.75" customHeight="1">
      <c r="A456" s="193"/>
      <c r="B456" s="194"/>
      <c r="C456" s="195"/>
      <c r="D456" s="196"/>
      <c r="E456" s="196"/>
      <c r="F456" s="197"/>
      <c r="G456" s="195"/>
      <c r="I456" s="175"/>
      <c r="J456" s="175"/>
      <c r="K456" s="175"/>
      <c r="L456" s="175"/>
      <c r="M456" s="175"/>
      <c r="N456" s="175"/>
      <c r="O456" s="175"/>
      <c r="P456" s="175"/>
      <c r="Q456" s="175"/>
      <c r="R456" s="175"/>
      <c r="S456" s="175"/>
      <c r="T456" s="175"/>
      <c r="U456" s="175"/>
      <c r="V456" s="175"/>
    </row>
    <row r="457" spans="1:22" ht="15.75" customHeight="1">
      <c r="A457" s="193"/>
      <c r="B457" s="194"/>
      <c r="C457" s="195"/>
      <c r="D457" s="196"/>
      <c r="E457" s="196"/>
      <c r="F457" s="197"/>
      <c r="G457" s="195"/>
      <c r="I457" s="175"/>
      <c r="J457" s="175"/>
      <c r="K457" s="175"/>
      <c r="L457" s="175"/>
      <c r="M457" s="175"/>
      <c r="N457" s="175"/>
      <c r="O457" s="175"/>
      <c r="P457" s="175"/>
      <c r="Q457" s="175"/>
      <c r="R457" s="175"/>
      <c r="S457" s="175"/>
      <c r="T457" s="175"/>
      <c r="U457" s="175"/>
      <c r="V457" s="175"/>
    </row>
    <row r="458" spans="1:22" ht="15.75" customHeight="1">
      <c r="A458" s="193"/>
      <c r="B458" s="194"/>
      <c r="C458" s="195"/>
      <c r="D458" s="196"/>
      <c r="E458" s="196"/>
      <c r="F458" s="197"/>
      <c r="G458" s="195"/>
      <c r="I458" s="175"/>
      <c r="J458" s="175"/>
      <c r="K458" s="175"/>
      <c r="L458" s="175"/>
      <c r="M458" s="175"/>
      <c r="N458" s="175"/>
      <c r="O458" s="175"/>
      <c r="P458" s="175"/>
      <c r="Q458" s="175"/>
      <c r="R458" s="175"/>
      <c r="S458" s="175"/>
      <c r="T458" s="175"/>
      <c r="U458" s="175"/>
      <c r="V458" s="175"/>
    </row>
    <row r="459" spans="1:22" ht="15.75" customHeight="1">
      <c r="A459" s="193"/>
      <c r="B459" s="194"/>
      <c r="C459" s="195"/>
      <c r="D459" s="196"/>
      <c r="E459" s="196"/>
      <c r="F459" s="197"/>
      <c r="G459" s="195"/>
      <c r="I459" s="175"/>
      <c r="J459" s="175"/>
      <c r="K459" s="175"/>
      <c r="L459" s="175"/>
      <c r="M459" s="175"/>
      <c r="N459" s="175"/>
      <c r="O459" s="175"/>
      <c r="P459" s="175"/>
      <c r="Q459" s="175"/>
      <c r="R459" s="175"/>
      <c r="S459" s="175"/>
      <c r="T459" s="175"/>
      <c r="U459" s="175"/>
      <c r="V459" s="175"/>
    </row>
    <row r="460" spans="1:22" ht="15.75" customHeight="1">
      <c r="A460" s="193"/>
      <c r="B460" s="194"/>
      <c r="C460" s="195"/>
      <c r="D460" s="196"/>
      <c r="E460" s="196"/>
      <c r="F460" s="197"/>
      <c r="G460" s="195"/>
      <c r="I460" s="175"/>
      <c r="J460" s="175"/>
      <c r="K460" s="175"/>
      <c r="L460" s="175"/>
      <c r="M460" s="175"/>
      <c r="N460" s="175"/>
      <c r="O460" s="175"/>
      <c r="P460" s="175"/>
      <c r="Q460" s="175"/>
      <c r="R460" s="175"/>
      <c r="S460" s="175"/>
      <c r="T460" s="175"/>
      <c r="U460" s="175"/>
      <c r="V460" s="175"/>
    </row>
    <row r="461" spans="1:22" ht="15.75" customHeight="1">
      <c r="A461" s="193"/>
      <c r="B461" s="194"/>
      <c r="C461" s="195"/>
      <c r="D461" s="196"/>
      <c r="E461" s="196"/>
      <c r="F461" s="197"/>
      <c r="G461" s="195"/>
      <c r="I461" s="175"/>
      <c r="J461" s="175"/>
      <c r="K461" s="175"/>
      <c r="L461" s="175"/>
      <c r="M461" s="175"/>
      <c r="N461" s="175"/>
      <c r="O461" s="175"/>
      <c r="P461" s="175"/>
      <c r="Q461" s="175"/>
      <c r="R461" s="175"/>
      <c r="S461" s="175"/>
      <c r="T461" s="175"/>
      <c r="U461" s="175"/>
      <c r="V461" s="175"/>
    </row>
    <row r="462" spans="1:22" ht="15.75" customHeight="1">
      <c r="A462" s="193"/>
      <c r="B462" s="194"/>
      <c r="C462" s="195"/>
      <c r="D462" s="196"/>
      <c r="E462" s="196"/>
      <c r="F462" s="197"/>
      <c r="G462" s="195"/>
      <c r="I462" s="175"/>
      <c r="J462" s="175"/>
      <c r="K462" s="175"/>
      <c r="L462" s="175"/>
      <c r="M462" s="175"/>
      <c r="N462" s="175"/>
      <c r="O462" s="175"/>
      <c r="P462" s="175"/>
      <c r="Q462" s="175"/>
      <c r="R462" s="175"/>
      <c r="S462" s="175"/>
      <c r="T462" s="175"/>
      <c r="U462" s="175"/>
      <c r="V462" s="175"/>
    </row>
    <row r="463" spans="1:22" ht="15.75" customHeight="1">
      <c r="A463" s="193"/>
      <c r="B463" s="194"/>
      <c r="C463" s="195"/>
      <c r="D463" s="196"/>
      <c r="E463" s="196"/>
      <c r="F463" s="197"/>
      <c r="G463" s="195"/>
      <c r="I463" s="175"/>
      <c r="J463" s="175"/>
      <c r="K463" s="175"/>
      <c r="L463" s="175"/>
      <c r="M463" s="175"/>
      <c r="N463" s="175"/>
      <c r="O463" s="175"/>
      <c r="P463" s="175"/>
      <c r="Q463" s="175"/>
      <c r="R463" s="175"/>
      <c r="S463" s="175"/>
      <c r="T463" s="175"/>
      <c r="U463" s="175"/>
      <c r="V463" s="175"/>
    </row>
    <row r="464" spans="1:22" ht="15.75" customHeight="1">
      <c r="A464" s="193"/>
      <c r="B464" s="194"/>
      <c r="C464" s="195"/>
      <c r="D464" s="196"/>
      <c r="E464" s="196"/>
      <c r="F464" s="197"/>
      <c r="G464" s="195"/>
      <c r="I464" s="175"/>
      <c r="J464" s="175"/>
      <c r="K464" s="175"/>
      <c r="L464" s="175"/>
      <c r="M464" s="175"/>
      <c r="N464" s="175"/>
      <c r="O464" s="175"/>
      <c r="P464" s="175"/>
      <c r="Q464" s="175"/>
      <c r="R464" s="175"/>
      <c r="S464" s="175"/>
      <c r="T464" s="175"/>
      <c r="U464" s="175"/>
      <c r="V464" s="175"/>
    </row>
    <row r="465" spans="1:22" ht="15.75" customHeight="1">
      <c r="A465" s="193"/>
      <c r="B465" s="194"/>
      <c r="C465" s="195"/>
      <c r="D465" s="196"/>
      <c r="E465" s="196"/>
      <c r="F465" s="197"/>
      <c r="G465" s="195"/>
      <c r="I465" s="175"/>
      <c r="J465" s="175"/>
      <c r="K465" s="175"/>
      <c r="L465" s="175"/>
      <c r="M465" s="175"/>
      <c r="N465" s="175"/>
      <c r="O465" s="175"/>
      <c r="P465" s="175"/>
      <c r="Q465" s="175"/>
      <c r="R465" s="175"/>
      <c r="S465" s="175"/>
      <c r="T465" s="175"/>
      <c r="U465" s="175"/>
      <c r="V465" s="175"/>
    </row>
    <row r="466" spans="1:22" ht="15.75" customHeight="1">
      <c r="A466" s="193"/>
      <c r="B466" s="194"/>
      <c r="C466" s="195"/>
      <c r="D466" s="196"/>
      <c r="E466" s="196"/>
      <c r="F466" s="197"/>
      <c r="G466" s="195"/>
      <c r="I466" s="175"/>
      <c r="J466" s="175"/>
      <c r="K466" s="175"/>
      <c r="L466" s="175"/>
      <c r="M466" s="175"/>
      <c r="N466" s="175"/>
      <c r="O466" s="175"/>
      <c r="P466" s="175"/>
      <c r="Q466" s="175"/>
      <c r="R466" s="175"/>
      <c r="S466" s="175"/>
      <c r="T466" s="175"/>
      <c r="U466" s="175"/>
      <c r="V466" s="175"/>
    </row>
    <row r="467" spans="1:22" ht="15.75" customHeight="1">
      <c r="A467" s="193"/>
      <c r="B467" s="194"/>
      <c r="C467" s="195"/>
      <c r="D467" s="196"/>
      <c r="E467" s="196"/>
      <c r="F467" s="197"/>
      <c r="G467" s="195"/>
      <c r="I467" s="175"/>
      <c r="J467" s="175"/>
      <c r="K467" s="175"/>
      <c r="L467" s="175"/>
      <c r="M467" s="175"/>
      <c r="N467" s="175"/>
      <c r="O467" s="175"/>
      <c r="P467" s="175"/>
      <c r="Q467" s="175"/>
      <c r="R467" s="175"/>
      <c r="S467" s="175"/>
      <c r="T467" s="175"/>
      <c r="U467" s="175"/>
      <c r="V467" s="175"/>
    </row>
    <row r="468" spans="1:22" ht="15.75" customHeight="1">
      <c r="A468" s="193"/>
      <c r="B468" s="194"/>
      <c r="C468" s="195"/>
      <c r="D468" s="196"/>
      <c r="E468" s="196"/>
      <c r="F468" s="197"/>
      <c r="G468" s="195"/>
      <c r="I468" s="175"/>
      <c r="J468" s="175"/>
      <c r="K468" s="175"/>
      <c r="L468" s="175"/>
      <c r="M468" s="175"/>
      <c r="N468" s="175"/>
      <c r="O468" s="175"/>
      <c r="P468" s="175"/>
      <c r="Q468" s="175"/>
      <c r="R468" s="175"/>
      <c r="S468" s="175"/>
      <c r="T468" s="175"/>
      <c r="U468" s="175"/>
      <c r="V468" s="175"/>
    </row>
    <row r="469" spans="1:22" ht="15.75" customHeight="1">
      <c r="A469" s="193"/>
      <c r="B469" s="194"/>
      <c r="C469" s="195"/>
      <c r="D469" s="196"/>
      <c r="E469" s="196"/>
      <c r="F469" s="197"/>
      <c r="G469" s="195"/>
      <c r="I469" s="175"/>
      <c r="J469" s="175"/>
      <c r="K469" s="175"/>
      <c r="L469" s="175"/>
      <c r="M469" s="175"/>
      <c r="N469" s="175"/>
      <c r="O469" s="175"/>
      <c r="P469" s="175"/>
      <c r="Q469" s="175"/>
      <c r="R469" s="175"/>
      <c r="S469" s="175"/>
      <c r="T469" s="175"/>
      <c r="U469" s="175"/>
      <c r="V469" s="175"/>
    </row>
    <row r="470" spans="1:22" ht="15.75" customHeight="1">
      <c r="A470" s="193"/>
      <c r="B470" s="194"/>
      <c r="C470" s="195"/>
      <c r="D470" s="196"/>
      <c r="E470" s="196"/>
      <c r="F470" s="197"/>
      <c r="G470" s="195"/>
      <c r="I470" s="175"/>
      <c r="J470" s="175"/>
      <c r="K470" s="175"/>
      <c r="L470" s="175"/>
      <c r="M470" s="175"/>
      <c r="N470" s="175"/>
      <c r="O470" s="175"/>
      <c r="P470" s="175"/>
      <c r="Q470" s="175"/>
      <c r="R470" s="175"/>
      <c r="S470" s="175"/>
      <c r="T470" s="175"/>
      <c r="U470" s="175"/>
      <c r="V470" s="175"/>
    </row>
    <row r="471" spans="1:22" ht="15.75" customHeight="1">
      <c r="A471" s="193"/>
      <c r="B471" s="194"/>
      <c r="C471" s="195"/>
      <c r="D471" s="196"/>
      <c r="E471" s="196"/>
      <c r="F471" s="197"/>
      <c r="G471" s="195"/>
      <c r="I471" s="175"/>
      <c r="J471" s="175"/>
      <c r="K471" s="175"/>
      <c r="L471" s="175"/>
      <c r="M471" s="175"/>
      <c r="N471" s="175"/>
      <c r="O471" s="175"/>
      <c r="P471" s="175"/>
      <c r="Q471" s="175"/>
      <c r="R471" s="175"/>
      <c r="S471" s="175"/>
      <c r="T471" s="175"/>
      <c r="U471" s="175"/>
      <c r="V471" s="175"/>
    </row>
    <row r="472" spans="1:22" ht="15.75" customHeight="1">
      <c r="A472" s="193"/>
      <c r="B472" s="194"/>
      <c r="C472" s="195"/>
      <c r="D472" s="196"/>
      <c r="E472" s="196"/>
      <c r="F472" s="197"/>
      <c r="G472" s="195"/>
      <c r="I472" s="175"/>
      <c r="J472" s="175"/>
      <c r="K472" s="175"/>
      <c r="L472" s="175"/>
      <c r="M472" s="175"/>
      <c r="N472" s="175"/>
      <c r="O472" s="175"/>
      <c r="P472" s="175"/>
      <c r="Q472" s="175"/>
      <c r="R472" s="175"/>
      <c r="S472" s="175"/>
      <c r="T472" s="175"/>
      <c r="U472" s="175"/>
      <c r="V472" s="175"/>
    </row>
    <row r="473" spans="1:22" ht="15.75" customHeight="1">
      <c r="A473" s="193"/>
      <c r="B473" s="194"/>
      <c r="C473" s="195"/>
      <c r="D473" s="196"/>
      <c r="E473" s="196"/>
      <c r="F473" s="197"/>
      <c r="G473" s="195"/>
      <c r="I473" s="175"/>
      <c r="J473" s="175"/>
      <c r="K473" s="175"/>
      <c r="L473" s="175"/>
      <c r="M473" s="175"/>
      <c r="N473" s="175"/>
      <c r="O473" s="175"/>
      <c r="P473" s="175"/>
      <c r="Q473" s="175"/>
      <c r="R473" s="175"/>
      <c r="S473" s="175"/>
      <c r="T473" s="175"/>
      <c r="U473" s="175"/>
      <c r="V473" s="175"/>
    </row>
    <row r="474" spans="1:22" ht="15.75" customHeight="1">
      <c r="A474" s="193"/>
      <c r="B474" s="194"/>
      <c r="C474" s="195"/>
      <c r="D474" s="196"/>
      <c r="E474" s="196"/>
      <c r="F474" s="197"/>
      <c r="G474" s="195"/>
      <c r="I474" s="175"/>
      <c r="J474" s="175"/>
      <c r="K474" s="175"/>
      <c r="L474" s="175"/>
      <c r="M474" s="175"/>
      <c r="N474" s="175"/>
      <c r="O474" s="175"/>
      <c r="P474" s="175"/>
      <c r="Q474" s="175"/>
      <c r="R474" s="175"/>
      <c r="S474" s="175"/>
      <c r="T474" s="175"/>
      <c r="U474" s="175"/>
      <c r="V474" s="175"/>
    </row>
    <row r="475" spans="1:22" ht="15.75" customHeight="1">
      <c r="A475" s="193"/>
      <c r="B475" s="194"/>
      <c r="C475" s="195"/>
      <c r="D475" s="196"/>
      <c r="E475" s="196"/>
      <c r="F475" s="197"/>
      <c r="G475" s="195"/>
      <c r="I475" s="175"/>
      <c r="J475" s="175"/>
      <c r="K475" s="175"/>
      <c r="L475" s="175"/>
      <c r="M475" s="175"/>
      <c r="N475" s="175"/>
      <c r="O475" s="175"/>
      <c r="P475" s="175"/>
      <c r="Q475" s="175"/>
      <c r="R475" s="175"/>
      <c r="S475" s="175"/>
      <c r="T475" s="175"/>
      <c r="U475" s="175"/>
      <c r="V475" s="175"/>
    </row>
    <row r="476" spans="1:22" ht="15.75" customHeight="1">
      <c r="A476" s="193"/>
      <c r="B476" s="194"/>
      <c r="C476" s="195"/>
      <c r="D476" s="196"/>
      <c r="E476" s="196"/>
      <c r="F476" s="197"/>
      <c r="G476" s="195"/>
      <c r="I476" s="175"/>
      <c r="J476" s="175"/>
      <c r="K476" s="175"/>
      <c r="L476" s="175"/>
      <c r="M476" s="175"/>
      <c r="N476" s="175"/>
      <c r="O476" s="175"/>
      <c r="P476" s="175"/>
      <c r="Q476" s="175"/>
      <c r="R476" s="175"/>
      <c r="S476" s="175"/>
      <c r="T476" s="175"/>
      <c r="U476" s="175"/>
      <c r="V476" s="175"/>
    </row>
    <row r="477" spans="1:22" ht="15.75" customHeight="1">
      <c r="A477" s="193"/>
      <c r="B477" s="194"/>
      <c r="C477" s="195"/>
      <c r="D477" s="196"/>
      <c r="E477" s="196"/>
      <c r="F477" s="197"/>
      <c r="G477" s="195"/>
      <c r="I477" s="175"/>
      <c r="J477" s="175"/>
      <c r="K477" s="175"/>
      <c r="L477" s="175"/>
      <c r="M477" s="175"/>
      <c r="N477" s="175"/>
      <c r="O477" s="175"/>
      <c r="P477" s="175"/>
      <c r="Q477" s="175"/>
      <c r="R477" s="175"/>
      <c r="S477" s="175"/>
      <c r="T477" s="175"/>
      <c r="U477" s="175"/>
      <c r="V477" s="175"/>
    </row>
    <row r="478" spans="1:22" ht="15.75" customHeight="1">
      <c r="A478" s="193"/>
      <c r="B478" s="194"/>
      <c r="C478" s="195"/>
      <c r="D478" s="196"/>
      <c r="E478" s="196"/>
      <c r="F478" s="197"/>
      <c r="G478" s="195"/>
      <c r="I478" s="175"/>
      <c r="J478" s="175"/>
      <c r="K478" s="175"/>
      <c r="L478" s="175"/>
      <c r="M478" s="175"/>
      <c r="N478" s="175"/>
      <c r="O478" s="175"/>
      <c r="P478" s="175"/>
      <c r="Q478" s="175"/>
      <c r="R478" s="175"/>
      <c r="S478" s="175"/>
      <c r="T478" s="175"/>
      <c r="U478" s="175"/>
      <c r="V478" s="175"/>
    </row>
    <row r="479" spans="1:22" ht="15.75" customHeight="1">
      <c r="A479" s="193"/>
      <c r="B479" s="194"/>
      <c r="C479" s="195"/>
      <c r="D479" s="196"/>
      <c r="E479" s="196"/>
      <c r="F479" s="197"/>
      <c r="G479" s="195"/>
      <c r="I479" s="175"/>
      <c r="J479" s="175"/>
      <c r="K479" s="175"/>
      <c r="L479" s="175"/>
      <c r="M479" s="175"/>
      <c r="N479" s="175"/>
      <c r="O479" s="175"/>
      <c r="P479" s="175"/>
      <c r="Q479" s="175"/>
      <c r="R479" s="175"/>
      <c r="S479" s="175"/>
      <c r="T479" s="175"/>
      <c r="U479" s="175"/>
      <c r="V479" s="175"/>
    </row>
    <row r="480" spans="1:22" ht="15.75" customHeight="1">
      <c r="A480" s="193"/>
      <c r="B480" s="194"/>
      <c r="C480" s="195"/>
      <c r="D480" s="196"/>
      <c r="E480" s="196"/>
      <c r="F480" s="197"/>
      <c r="G480" s="195"/>
      <c r="I480" s="175"/>
      <c r="J480" s="175"/>
      <c r="K480" s="175"/>
      <c r="L480" s="175"/>
      <c r="M480" s="175"/>
      <c r="N480" s="175"/>
      <c r="O480" s="175"/>
      <c r="P480" s="175"/>
      <c r="Q480" s="175"/>
      <c r="R480" s="175"/>
      <c r="S480" s="175"/>
      <c r="T480" s="175"/>
      <c r="U480" s="175"/>
      <c r="V480" s="175"/>
    </row>
    <row r="481" spans="1:22" ht="15.75" customHeight="1">
      <c r="A481" s="193"/>
      <c r="B481" s="194"/>
      <c r="C481" s="195"/>
      <c r="D481" s="196"/>
      <c r="E481" s="196"/>
      <c r="F481" s="197"/>
      <c r="G481" s="195"/>
      <c r="I481" s="175"/>
      <c r="J481" s="175"/>
      <c r="K481" s="175"/>
      <c r="L481" s="175"/>
      <c r="M481" s="175"/>
      <c r="N481" s="175"/>
      <c r="O481" s="175"/>
      <c r="P481" s="175"/>
      <c r="Q481" s="175"/>
      <c r="R481" s="175"/>
      <c r="S481" s="175"/>
      <c r="T481" s="175"/>
      <c r="U481" s="175"/>
      <c r="V481" s="175"/>
    </row>
    <row r="482" spans="1:22" ht="15.75" customHeight="1">
      <c r="A482" s="193"/>
      <c r="B482" s="194"/>
      <c r="C482" s="195"/>
      <c r="D482" s="196"/>
      <c r="E482" s="196"/>
      <c r="F482" s="197"/>
      <c r="G482" s="195"/>
      <c r="I482" s="175"/>
      <c r="J482" s="175"/>
      <c r="K482" s="175"/>
      <c r="L482" s="175"/>
      <c r="M482" s="175"/>
      <c r="N482" s="175"/>
      <c r="O482" s="175"/>
      <c r="P482" s="175"/>
      <c r="Q482" s="175"/>
      <c r="R482" s="175"/>
      <c r="S482" s="175"/>
      <c r="T482" s="175"/>
      <c r="U482" s="175"/>
      <c r="V482" s="175"/>
    </row>
    <row r="483" spans="1:22" ht="15.75" customHeight="1">
      <c r="A483" s="193"/>
      <c r="B483" s="194"/>
      <c r="C483" s="195"/>
      <c r="D483" s="196"/>
      <c r="E483" s="196"/>
      <c r="F483" s="197"/>
      <c r="G483" s="195"/>
      <c r="I483" s="175"/>
      <c r="J483" s="175"/>
      <c r="K483" s="175"/>
      <c r="L483" s="175"/>
      <c r="M483" s="175"/>
      <c r="N483" s="175"/>
      <c r="O483" s="175"/>
      <c r="P483" s="175"/>
      <c r="Q483" s="175"/>
      <c r="R483" s="175"/>
      <c r="S483" s="175"/>
      <c r="T483" s="175"/>
      <c r="U483" s="175"/>
      <c r="V483" s="175"/>
    </row>
    <row r="484" spans="1:22" ht="15.75" customHeight="1">
      <c r="A484" s="193"/>
      <c r="B484" s="194"/>
      <c r="C484" s="195"/>
      <c r="D484" s="196"/>
      <c r="E484" s="196"/>
      <c r="F484" s="197"/>
      <c r="G484" s="195"/>
      <c r="I484" s="175"/>
      <c r="J484" s="175"/>
      <c r="K484" s="175"/>
      <c r="L484" s="175"/>
      <c r="M484" s="175"/>
      <c r="N484" s="175"/>
      <c r="O484" s="175"/>
      <c r="P484" s="175"/>
      <c r="Q484" s="175"/>
      <c r="R484" s="175"/>
      <c r="S484" s="175"/>
      <c r="T484" s="175"/>
      <c r="U484" s="175"/>
      <c r="V484" s="175"/>
    </row>
    <row r="485" spans="1:22" ht="15.75" customHeight="1">
      <c r="A485" s="193"/>
      <c r="B485" s="194"/>
      <c r="C485" s="195"/>
      <c r="D485" s="196"/>
      <c r="E485" s="196"/>
      <c r="F485" s="197"/>
      <c r="G485" s="195"/>
      <c r="I485" s="175"/>
      <c r="J485" s="175"/>
      <c r="K485" s="175"/>
      <c r="L485" s="175"/>
      <c r="M485" s="175"/>
      <c r="N485" s="175"/>
      <c r="O485" s="175"/>
      <c r="P485" s="175"/>
      <c r="Q485" s="175"/>
      <c r="R485" s="175"/>
      <c r="S485" s="175"/>
      <c r="T485" s="175"/>
      <c r="U485" s="175"/>
      <c r="V485" s="175"/>
    </row>
    <row r="486" spans="1:22" ht="15.75" customHeight="1">
      <c r="A486" s="193"/>
      <c r="B486" s="194"/>
      <c r="C486" s="195"/>
      <c r="D486" s="196"/>
      <c r="E486" s="196"/>
      <c r="F486" s="197"/>
      <c r="G486" s="195"/>
      <c r="I486" s="175"/>
      <c r="J486" s="175"/>
      <c r="K486" s="175"/>
      <c r="L486" s="175"/>
      <c r="M486" s="175"/>
      <c r="N486" s="175"/>
      <c r="O486" s="175"/>
      <c r="P486" s="175"/>
      <c r="Q486" s="175"/>
      <c r="R486" s="175"/>
      <c r="S486" s="175"/>
      <c r="T486" s="175"/>
      <c r="U486" s="175"/>
      <c r="V486" s="175"/>
    </row>
    <row r="487" spans="1:22" ht="15.75" customHeight="1">
      <c r="A487" s="193"/>
      <c r="B487" s="194"/>
      <c r="C487" s="195"/>
      <c r="D487" s="196"/>
      <c r="E487" s="196"/>
      <c r="F487" s="197"/>
      <c r="G487" s="195"/>
      <c r="I487" s="175"/>
      <c r="J487" s="175"/>
      <c r="K487" s="175"/>
      <c r="L487" s="175"/>
      <c r="M487" s="175"/>
      <c r="N487" s="175"/>
      <c r="O487" s="175"/>
      <c r="P487" s="175"/>
      <c r="Q487" s="175"/>
      <c r="R487" s="175"/>
      <c r="S487" s="175"/>
      <c r="T487" s="175"/>
      <c r="U487" s="175"/>
      <c r="V487" s="175"/>
    </row>
    <row r="488" spans="1:22" ht="15.75" customHeight="1">
      <c r="A488" s="193"/>
      <c r="B488" s="194"/>
      <c r="C488" s="195"/>
      <c r="D488" s="196"/>
      <c r="E488" s="196"/>
      <c r="F488" s="197"/>
      <c r="G488" s="195"/>
      <c r="I488" s="175"/>
      <c r="J488" s="175"/>
      <c r="K488" s="175"/>
      <c r="L488" s="175"/>
      <c r="M488" s="175"/>
      <c r="N488" s="175"/>
      <c r="O488" s="175"/>
      <c r="P488" s="175"/>
      <c r="Q488" s="175"/>
      <c r="R488" s="175"/>
      <c r="S488" s="175"/>
      <c r="T488" s="175"/>
      <c r="U488" s="175"/>
      <c r="V488" s="175"/>
    </row>
    <row r="489" spans="1:22" ht="15.75" customHeight="1">
      <c r="A489" s="193"/>
      <c r="B489" s="194"/>
      <c r="C489" s="195"/>
      <c r="D489" s="196"/>
      <c r="E489" s="196"/>
      <c r="F489" s="197"/>
      <c r="G489" s="195"/>
      <c r="I489" s="175"/>
      <c r="J489" s="175"/>
      <c r="K489" s="175"/>
      <c r="L489" s="175"/>
      <c r="M489" s="175"/>
      <c r="N489" s="175"/>
      <c r="O489" s="175"/>
      <c r="P489" s="175"/>
      <c r="Q489" s="175"/>
      <c r="R489" s="175"/>
      <c r="S489" s="175"/>
      <c r="T489" s="175"/>
      <c r="U489" s="175"/>
      <c r="V489" s="175"/>
    </row>
    <row r="490" spans="1:22" ht="15.75" customHeight="1">
      <c r="A490" s="193"/>
      <c r="B490" s="194"/>
      <c r="C490" s="195"/>
      <c r="D490" s="196"/>
      <c r="E490" s="196"/>
      <c r="F490" s="197"/>
      <c r="G490" s="195"/>
      <c r="I490" s="175"/>
      <c r="J490" s="175"/>
      <c r="K490" s="175"/>
      <c r="L490" s="175"/>
      <c r="M490" s="175"/>
      <c r="N490" s="175"/>
      <c r="O490" s="175"/>
      <c r="P490" s="175"/>
      <c r="Q490" s="175"/>
      <c r="R490" s="175"/>
      <c r="S490" s="175"/>
      <c r="T490" s="175"/>
      <c r="U490" s="175"/>
      <c r="V490" s="175"/>
    </row>
    <row r="491" spans="1:22" ht="15.75" customHeight="1">
      <c r="A491" s="193"/>
      <c r="B491" s="194"/>
      <c r="C491" s="195"/>
      <c r="D491" s="196"/>
      <c r="E491" s="196"/>
      <c r="F491" s="197"/>
      <c r="G491" s="195"/>
      <c r="I491" s="175"/>
      <c r="J491" s="175"/>
      <c r="K491" s="175"/>
      <c r="L491" s="175"/>
      <c r="M491" s="175"/>
      <c r="N491" s="175"/>
      <c r="O491" s="175"/>
      <c r="P491" s="175"/>
      <c r="Q491" s="175"/>
      <c r="R491" s="175"/>
      <c r="S491" s="175"/>
      <c r="T491" s="175"/>
      <c r="U491" s="175"/>
      <c r="V491" s="175"/>
    </row>
    <row r="492" spans="1:22" ht="15.75" customHeight="1">
      <c r="A492" s="193"/>
      <c r="B492" s="194"/>
      <c r="C492" s="195"/>
      <c r="D492" s="196"/>
      <c r="E492" s="196"/>
      <c r="F492" s="197"/>
      <c r="G492" s="195"/>
      <c r="I492" s="175"/>
      <c r="J492" s="175"/>
      <c r="K492" s="175"/>
      <c r="L492" s="175"/>
      <c r="M492" s="175"/>
      <c r="N492" s="175"/>
      <c r="O492" s="175"/>
      <c r="P492" s="175"/>
      <c r="Q492" s="175"/>
      <c r="R492" s="175"/>
      <c r="S492" s="175"/>
      <c r="T492" s="175"/>
      <c r="U492" s="175"/>
      <c r="V492" s="175"/>
    </row>
    <row r="493" spans="1:22" ht="15.75" customHeight="1">
      <c r="A493" s="193"/>
      <c r="B493" s="194"/>
      <c r="C493" s="195"/>
      <c r="D493" s="196"/>
      <c r="E493" s="196"/>
      <c r="F493" s="197"/>
      <c r="G493" s="195"/>
      <c r="I493" s="175"/>
      <c r="J493" s="175"/>
      <c r="K493" s="175"/>
      <c r="L493" s="175"/>
      <c r="M493" s="175"/>
      <c r="N493" s="175"/>
      <c r="O493" s="175"/>
      <c r="P493" s="175"/>
      <c r="Q493" s="175"/>
      <c r="R493" s="175"/>
      <c r="S493" s="175"/>
      <c r="T493" s="175"/>
      <c r="U493" s="175"/>
      <c r="V493" s="175"/>
    </row>
    <row r="494" spans="1:22" ht="15.75" customHeight="1">
      <c r="A494" s="193"/>
      <c r="B494" s="194"/>
      <c r="C494" s="195"/>
      <c r="D494" s="196"/>
      <c r="E494" s="196"/>
      <c r="F494" s="197"/>
      <c r="G494" s="195"/>
      <c r="I494" s="175"/>
      <c r="J494" s="175"/>
      <c r="K494" s="175"/>
      <c r="L494" s="175"/>
      <c r="M494" s="175"/>
      <c r="N494" s="175"/>
      <c r="O494" s="175"/>
      <c r="P494" s="175"/>
      <c r="Q494" s="175"/>
      <c r="R494" s="175"/>
      <c r="S494" s="175"/>
      <c r="T494" s="175"/>
      <c r="U494" s="175"/>
      <c r="V494" s="175"/>
    </row>
    <row r="495" spans="1:22" ht="15.75" customHeight="1">
      <c r="A495" s="193"/>
      <c r="B495" s="194"/>
      <c r="C495" s="195"/>
      <c r="D495" s="196"/>
      <c r="E495" s="196"/>
      <c r="F495" s="197"/>
      <c r="G495" s="195"/>
      <c r="I495" s="175"/>
      <c r="J495" s="175"/>
      <c r="K495" s="175"/>
      <c r="L495" s="175"/>
      <c r="M495" s="175"/>
      <c r="N495" s="175"/>
      <c r="O495" s="175"/>
      <c r="P495" s="175"/>
      <c r="Q495" s="175"/>
      <c r="R495" s="175"/>
      <c r="S495" s="175"/>
      <c r="T495" s="175"/>
      <c r="U495" s="175"/>
      <c r="V495" s="175"/>
    </row>
    <row r="496" spans="1:22" ht="15.75" customHeight="1">
      <c r="A496" s="193"/>
      <c r="B496" s="194"/>
      <c r="C496" s="195"/>
      <c r="D496" s="196"/>
      <c r="E496" s="196"/>
      <c r="F496" s="197"/>
      <c r="G496" s="195"/>
      <c r="I496" s="175"/>
      <c r="J496" s="175"/>
      <c r="K496" s="175"/>
      <c r="L496" s="175"/>
      <c r="M496" s="175"/>
      <c r="N496" s="175"/>
      <c r="O496" s="175"/>
      <c r="P496" s="175"/>
      <c r="Q496" s="175"/>
      <c r="R496" s="175"/>
      <c r="S496" s="175"/>
      <c r="T496" s="175"/>
      <c r="U496" s="175"/>
      <c r="V496" s="175"/>
    </row>
    <row r="497" spans="1:22" ht="15.75" customHeight="1">
      <c r="A497" s="193"/>
      <c r="B497" s="194"/>
      <c r="C497" s="195"/>
      <c r="D497" s="196"/>
      <c r="E497" s="196"/>
      <c r="F497" s="197"/>
      <c r="G497" s="195"/>
      <c r="I497" s="175"/>
      <c r="J497" s="175"/>
      <c r="K497" s="175"/>
      <c r="L497" s="175"/>
      <c r="M497" s="175"/>
      <c r="N497" s="175"/>
      <c r="O497" s="175"/>
      <c r="P497" s="175"/>
      <c r="Q497" s="175"/>
      <c r="R497" s="175"/>
      <c r="S497" s="175"/>
      <c r="T497" s="175"/>
      <c r="U497" s="175"/>
      <c r="V497" s="175"/>
    </row>
    <row r="498" spans="1:22" ht="15.75" customHeight="1">
      <c r="A498" s="193"/>
      <c r="B498" s="194"/>
      <c r="C498" s="195"/>
      <c r="D498" s="196"/>
      <c r="E498" s="196"/>
      <c r="F498" s="197"/>
      <c r="G498" s="195"/>
      <c r="I498" s="175"/>
      <c r="J498" s="175"/>
      <c r="K498" s="175"/>
      <c r="L498" s="175"/>
      <c r="M498" s="175"/>
      <c r="N498" s="175"/>
      <c r="O498" s="175"/>
      <c r="P498" s="175"/>
      <c r="Q498" s="175"/>
      <c r="R498" s="175"/>
      <c r="S498" s="175"/>
      <c r="T498" s="175"/>
      <c r="U498" s="175"/>
      <c r="V498" s="175"/>
    </row>
    <row r="499" spans="1:22" ht="15.75" customHeight="1">
      <c r="A499" s="193"/>
      <c r="B499" s="194"/>
      <c r="C499" s="195"/>
      <c r="D499" s="196"/>
      <c r="E499" s="196"/>
      <c r="F499" s="197"/>
      <c r="G499" s="195"/>
      <c r="I499" s="175"/>
      <c r="J499" s="175"/>
      <c r="K499" s="175"/>
      <c r="L499" s="175"/>
      <c r="M499" s="175"/>
      <c r="N499" s="175"/>
      <c r="O499" s="175"/>
      <c r="P499" s="175"/>
      <c r="Q499" s="175"/>
      <c r="R499" s="175"/>
      <c r="S499" s="175"/>
      <c r="T499" s="175"/>
      <c r="U499" s="175"/>
      <c r="V499" s="175"/>
    </row>
    <row r="500" spans="1:22" ht="15.75" customHeight="1">
      <c r="A500" s="193"/>
      <c r="B500" s="194"/>
      <c r="C500" s="195"/>
      <c r="D500" s="196"/>
      <c r="E500" s="196"/>
      <c r="F500" s="197"/>
      <c r="G500" s="195"/>
      <c r="I500" s="175"/>
      <c r="J500" s="175"/>
      <c r="K500" s="175"/>
      <c r="L500" s="175"/>
      <c r="M500" s="175"/>
      <c r="N500" s="175"/>
      <c r="O500" s="175"/>
      <c r="P500" s="175"/>
      <c r="Q500" s="175"/>
      <c r="R500" s="175"/>
      <c r="S500" s="175"/>
      <c r="T500" s="175"/>
      <c r="U500" s="175"/>
      <c r="V500" s="175"/>
    </row>
    <row r="501" spans="1:22" ht="15.75" customHeight="1">
      <c r="A501" s="193"/>
      <c r="B501" s="194"/>
      <c r="C501" s="195"/>
      <c r="D501" s="196"/>
      <c r="E501" s="196"/>
      <c r="F501" s="197"/>
      <c r="G501" s="195"/>
      <c r="I501" s="175"/>
      <c r="J501" s="175"/>
      <c r="K501" s="175"/>
      <c r="L501" s="175"/>
      <c r="M501" s="175"/>
      <c r="N501" s="175"/>
      <c r="O501" s="175"/>
      <c r="P501" s="175"/>
      <c r="Q501" s="175"/>
      <c r="R501" s="175"/>
      <c r="S501" s="175"/>
      <c r="T501" s="175"/>
      <c r="U501" s="175"/>
      <c r="V501" s="175"/>
    </row>
    <row r="502" spans="1:22" ht="15.75" customHeight="1">
      <c r="A502" s="193"/>
      <c r="B502" s="194"/>
      <c r="C502" s="195"/>
      <c r="D502" s="196"/>
      <c r="E502" s="196"/>
      <c r="F502" s="197"/>
      <c r="G502" s="195"/>
      <c r="I502" s="175"/>
      <c r="J502" s="175"/>
      <c r="K502" s="175"/>
      <c r="L502" s="175"/>
      <c r="M502" s="175"/>
      <c r="N502" s="175"/>
      <c r="O502" s="175"/>
      <c r="P502" s="175"/>
      <c r="Q502" s="175"/>
      <c r="R502" s="175"/>
      <c r="S502" s="175"/>
      <c r="T502" s="175"/>
      <c r="U502" s="175"/>
      <c r="V502" s="175"/>
    </row>
    <row r="503" spans="1:22" ht="15.75" customHeight="1">
      <c r="A503" s="193"/>
      <c r="B503" s="194"/>
      <c r="C503" s="195"/>
      <c r="D503" s="196"/>
      <c r="E503" s="196"/>
      <c r="F503" s="197"/>
      <c r="G503" s="195"/>
      <c r="I503" s="175"/>
      <c r="J503" s="175"/>
      <c r="K503" s="175"/>
      <c r="L503" s="175"/>
      <c r="M503" s="175"/>
      <c r="N503" s="175"/>
      <c r="O503" s="175"/>
      <c r="P503" s="175"/>
      <c r="Q503" s="175"/>
      <c r="R503" s="175"/>
      <c r="S503" s="175"/>
      <c r="T503" s="175"/>
      <c r="U503" s="175"/>
      <c r="V503" s="175"/>
    </row>
    <row r="504" spans="1:22" ht="15.75" customHeight="1">
      <c r="A504" s="193"/>
      <c r="B504" s="194"/>
      <c r="C504" s="195"/>
      <c r="D504" s="196"/>
      <c r="E504" s="196"/>
      <c r="F504" s="197"/>
      <c r="G504" s="195"/>
      <c r="I504" s="175"/>
      <c r="J504" s="175"/>
      <c r="K504" s="175"/>
      <c r="L504" s="175"/>
      <c r="M504" s="175"/>
      <c r="N504" s="175"/>
      <c r="O504" s="175"/>
      <c r="P504" s="175"/>
      <c r="Q504" s="175"/>
      <c r="R504" s="175"/>
      <c r="S504" s="175"/>
      <c r="T504" s="175"/>
      <c r="U504" s="175"/>
      <c r="V504" s="175"/>
    </row>
    <row r="505" spans="1:22" ht="15.75" customHeight="1">
      <c r="A505" s="193"/>
      <c r="B505" s="194"/>
      <c r="C505" s="195"/>
      <c r="D505" s="196"/>
      <c r="E505" s="196"/>
      <c r="F505" s="197"/>
      <c r="G505" s="195"/>
      <c r="I505" s="175"/>
      <c r="J505" s="175"/>
      <c r="K505" s="175"/>
      <c r="L505" s="175"/>
      <c r="M505" s="175"/>
      <c r="N505" s="175"/>
      <c r="O505" s="175"/>
      <c r="P505" s="175"/>
      <c r="Q505" s="175"/>
      <c r="R505" s="175"/>
      <c r="S505" s="175"/>
      <c r="T505" s="175"/>
      <c r="U505" s="175"/>
      <c r="V505" s="175"/>
    </row>
    <row r="506" spans="1:22" ht="15.75" customHeight="1">
      <c r="A506" s="193"/>
      <c r="B506" s="194"/>
      <c r="C506" s="195"/>
      <c r="D506" s="196"/>
      <c r="E506" s="196"/>
      <c r="F506" s="197"/>
      <c r="G506" s="195"/>
      <c r="I506" s="175"/>
      <c r="J506" s="175"/>
      <c r="K506" s="175"/>
      <c r="L506" s="175"/>
      <c r="M506" s="175"/>
      <c r="N506" s="175"/>
      <c r="O506" s="175"/>
      <c r="P506" s="175"/>
      <c r="Q506" s="175"/>
      <c r="R506" s="175"/>
      <c r="S506" s="175"/>
      <c r="T506" s="175"/>
      <c r="U506" s="175"/>
      <c r="V506" s="175"/>
    </row>
    <row r="507" spans="1:22" ht="15.75" customHeight="1">
      <c r="A507" s="193"/>
      <c r="B507" s="194"/>
      <c r="C507" s="195"/>
      <c r="D507" s="196"/>
      <c r="E507" s="196"/>
      <c r="F507" s="197"/>
      <c r="G507" s="195"/>
      <c r="I507" s="175"/>
      <c r="J507" s="175"/>
      <c r="K507" s="175"/>
      <c r="L507" s="175"/>
      <c r="M507" s="175"/>
      <c r="N507" s="175"/>
      <c r="O507" s="175"/>
      <c r="P507" s="175"/>
      <c r="Q507" s="175"/>
      <c r="R507" s="175"/>
      <c r="S507" s="175"/>
      <c r="T507" s="175"/>
      <c r="U507" s="175"/>
      <c r="V507" s="175"/>
    </row>
    <row r="508" spans="1:22" ht="15.75" customHeight="1">
      <c r="A508" s="193"/>
      <c r="B508" s="194"/>
      <c r="C508" s="195"/>
      <c r="D508" s="196"/>
      <c r="E508" s="196"/>
      <c r="F508" s="197"/>
      <c r="G508" s="195"/>
      <c r="I508" s="175"/>
      <c r="J508" s="175"/>
      <c r="K508" s="175"/>
      <c r="L508" s="175"/>
      <c r="M508" s="175"/>
      <c r="N508" s="175"/>
      <c r="O508" s="175"/>
      <c r="P508" s="175"/>
      <c r="Q508" s="175"/>
      <c r="R508" s="175"/>
      <c r="S508" s="175"/>
      <c r="T508" s="175"/>
      <c r="U508" s="175"/>
      <c r="V508" s="175"/>
    </row>
    <row r="509" spans="1:22" ht="15.75" customHeight="1">
      <c r="A509" s="193"/>
      <c r="B509" s="194"/>
      <c r="C509" s="195"/>
      <c r="D509" s="196"/>
      <c r="E509" s="196"/>
      <c r="F509" s="197"/>
      <c r="G509" s="195"/>
      <c r="I509" s="175"/>
      <c r="J509" s="175"/>
      <c r="K509" s="175"/>
      <c r="L509" s="175"/>
      <c r="M509" s="175"/>
      <c r="N509" s="175"/>
      <c r="O509" s="175"/>
      <c r="P509" s="175"/>
      <c r="Q509" s="175"/>
      <c r="R509" s="175"/>
      <c r="S509" s="175"/>
      <c r="T509" s="175"/>
      <c r="U509" s="175"/>
      <c r="V509" s="175"/>
    </row>
    <row r="510" spans="1:22" ht="15.75" customHeight="1">
      <c r="A510" s="193"/>
      <c r="B510" s="194"/>
      <c r="C510" s="195"/>
      <c r="D510" s="196"/>
      <c r="E510" s="196"/>
      <c r="F510" s="197"/>
      <c r="G510" s="195"/>
      <c r="I510" s="175"/>
      <c r="J510" s="175"/>
      <c r="K510" s="175"/>
      <c r="L510" s="175"/>
      <c r="M510" s="175"/>
      <c r="N510" s="175"/>
      <c r="O510" s="175"/>
      <c r="P510" s="175"/>
      <c r="Q510" s="175"/>
      <c r="R510" s="175"/>
      <c r="S510" s="175"/>
      <c r="T510" s="175"/>
      <c r="U510" s="175"/>
      <c r="V510" s="175"/>
    </row>
    <row r="511" spans="1:22" ht="15.75" customHeight="1">
      <c r="A511" s="193"/>
      <c r="B511" s="194"/>
      <c r="C511" s="195"/>
      <c r="D511" s="196"/>
      <c r="E511" s="196"/>
      <c r="F511" s="197"/>
      <c r="G511" s="195"/>
      <c r="I511" s="175"/>
      <c r="J511" s="175"/>
      <c r="K511" s="175"/>
      <c r="L511" s="175"/>
      <c r="M511" s="175"/>
      <c r="N511" s="175"/>
      <c r="O511" s="175"/>
      <c r="P511" s="175"/>
      <c r="Q511" s="175"/>
      <c r="R511" s="175"/>
      <c r="S511" s="175"/>
      <c r="T511" s="175"/>
      <c r="U511" s="175"/>
      <c r="V511" s="175"/>
    </row>
    <row r="512" spans="1:22" ht="15.75" customHeight="1">
      <c r="A512" s="193"/>
      <c r="B512" s="194"/>
      <c r="C512" s="195"/>
      <c r="D512" s="196"/>
      <c r="E512" s="196"/>
      <c r="F512" s="197"/>
      <c r="G512" s="195"/>
      <c r="I512" s="175"/>
      <c r="J512" s="175"/>
      <c r="K512" s="175"/>
      <c r="L512" s="175"/>
      <c r="M512" s="175"/>
      <c r="N512" s="175"/>
      <c r="O512" s="175"/>
      <c r="P512" s="175"/>
      <c r="Q512" s="175"/>
      <c r="R512" s="175"/>
      <c r="S512" s="175"/>
      <c r="T512" s="175"/>
      <c r="U512" s="175"/>
      <c r="V512" s="175"/>
    </row>
    <row r="513" spans="1:22" ht="15.75" customHeight="1">
      <c r="A513" s="193"/>
      <c r="B513" s="194"/>
      <c r="C513" s="195"/>
      <c r="D513" s="196"/>
      <c r="E513" s="196"/>
      <c r="F513" s="197"/>
      <c r="G513" s="195"/>
      <c r="I513" s="175"/>
      <c r="J513" s="175"/>
      <c r="K513" s="175"/>
      <c r="L513" s="175"/>
      <c r="M513" s="175"/>
      <c r="N513" s="175"/>
      <c r="O513" s="175"/>
      <c r="P513" s="175"/>
      <c r="Q513" s="175"/>
      <c r="R513" s="175"/>
      <c r="S513" s="175"/>
      <c r="T513" s="175"/>
      <c r="U513" s="175"/>
      <c r="V513" s="175"/>
    </row>
    <row r="514" spans="1:22" ht="15.75" customHeight="1">
      <c r="A514" s="193"/>
      <c r="B514" s="194"/>
      <c r="C514" s="195"/>
      <c r="D514" s="196"/>
      <c r="E514" s="196"/>
      <c r="F514" s="197"/>
      <c r="G514" s="195"/>
      <c r="I514" s="175"/>
      <c r="J514" s="175"/>
      <c r="K514" s="175"/>
      <c r="L514" s="175"/>
      <c r="M514" s="175"/>
      <c r="N514" s="175"/>
      <c r="O514" s="175"/>
      <c r="P514" s="175"/>
      <c r="Q514" s="175"/>
      <c r="R514" s="175"/>
      <c r="S514" s="175"/>
      <c r="T514" s="175"/>
      <c r="U514" s="175"/>
      <c r="V514" s="175"/>
    </row>
    <row r="515" spans="1:22" ht="15.75" customHeight="1">
      <c r="A515" s="193"/>
      <c r="B515" s="194"/>
      <c r="C515" s="195"/>
      <c r="D515" s="196"/>
      <c r="E515" s="196"/>
      <c r="F515" s="197"/>
      <c r="G515" s="195"/>
      <c r="I515" s="175"/>
      <c r="J515" s="175"/>
      <c r="K515" s="175"/>
      <c r="L515" s="175"/>
      <c r="M515" s="175"/>
      <c r="N515" s="175"/>
      <c r="O515" s="175"/>
      <c r="P515" s="175"/>
      <c r="Q515" s="175"/>
      <c r="R515" s="175"/>
      <c r="S515" s="175"/>
      <c r="T515" s="175"/>
      <c r="U515" s="175"/>
      <c r="V515" s="175"/>
    </row>
    <row r="516" spans="1:22" ht="15.75" customHeight="1">
      <c r="A516" s="193"/>
      <c r="B516" s="194"/>
      <c r="C516" s="195"/>
      <c r="D516" s="196"/>
      <c r="E516" s="196"/>
      <c r="F516" s="197"/>
      <c r="G516" s="195"/>
      <c r="I516" s="175"/>
      <c r="J516" s="175"/>
      <c r="K516" s="175"/>
      <c r="L516" s="175"/>
      <c r="M516" s="175"/>
      <c r="N516" s="175"/>
      <c r="O516" s="175"/>
      <c r="P516" s="175"/>
      <c r="Q516" s="175"/>
      <c r="R516" s="175"/>
      <c r="S516" s="175"/>
      <c r="T516" s="175"/>
      <c r="U516" s="175"/>
      <c r="V516" s="175"/>
    </row>
    <row r="517" spans="1:22" ht="15.75" customHeight="1">
      <c r="A517" s="193"/>
      <c r="B517" s="194"/>
      <c r="C517" s="195"/>
      <c r="D517" s="196"/>
      <c r="E517" s="196"/>
      <c r="F517" s="197"/>
      <c r="G517" s="195"/>
      <c r="I517" s="175"/>
      <c r="J517" s="175"/>
      <c r="K517" s="175"/>
      <c r="L517" s="175"/>
      <c r="M517" s="175"/>
      <c r="N517" s="175"/>
      <c r="O517" s="175"/>
      <c r="P517" s="175"/>
      <c r="Q517" s="175"/>
      <c r="R517" s="175"/>
      <c r="S517" s="175"/>
      <c r="T517" s="175"/>
      <c r="U517" s="175"/>
      <c r="V517" s="175"/>
    </row>
    <row r="518" spans="1:22" ht="15.75" customHeight="1">
      <c r="A518" s="193"/>
      <c r="B518" s="194"/>
      <c r="C518" s="195"/>
      <c r="D518" s="196"/>
      <c r="E518" s="196"/>
      <c r="F518" s="197"/>
      <c r="G518" s="195"/>
      <c r="I518" s="175"/>
      <c r="J518" s="175"/>
      <c r="K518" s="175"/>
      <c r="L518" s="175"/>
      <c r="M518" s="175"/>
      <c r="N518" s="175"/>
      <c r="O518" s="175"/>
      <c r="P518" s="175"/>
      <c r="Q518" s="175"/>
      <c r="R518" s="175"/>
      <c r="S518" s="175"/>
      <c r="T518" s="175"/>
      <c r="U518" s="175"/>
      <c r="V518" s="175"/>
    </row>
    <row r="519" spans="1:22" ht="15.75" customHeight="1">
      <c r="A519" s="193"/>
      <c r="B519" s="194"/>
      <c r="C519" s="195"/>
      <c r="D519" s="196"/>
      <c r="E519" s="196"/>
      <c r="F519" s="197"/>
      <c r="G519" s="195"/>
      <c r="I519" s="175"/>
      <c r="J519" s="175"/>
      <c r="K519" s="175"/>
      <c r="L519" s="175"/>
      <c r="M519" s="175"/>
      <c r="N519" s="175"/>
      <c r="O519" s="175"/>
      <c r="P519" s="175"/>
      <c r="Q519" s="175"/>
      <c r="R519" s="175"/>
      <c r="S519" s="175"/>
      <c r="T519" s="175"/>
      <c r="U519" s="175"/>
      <c r="V519" s="175"/>
    </row>
    <row r="520" spans="1:22" ht="15.75" customHeight="1">
      <c r="A520" s="193"/>
      <c r="B520" s="194"/>
      <c r="C520" s="195"/>
      <c r="D520" s="196"/>
      <c r="E520" s="196"/>
      <c r="F520" s="197"/>
      <c r="G520" s="195"/>
      <c r="I520" s="175"/>
      <c r="J520" s="175"/>
      <c r="K520" s="175"/>
      <c r="L520" s="175"/>
      <c r="M520" s="175"/>
      <c r="N520" s="175"/>
      <c r="O520" s="175"/>
      <c r="P520" s="175"/>
      <c r="Q520" s="175"/>
      <c r="R520" s="175"/>
      <c r="S520" s="175"/>
      <c r="T520" s="175"/>
      <c r="U520" s="175"/>
      <c r="V520" s="175"/>
    </row>
    <row r="521" spans="1:22" ht="15.75" customHeight="1">
      <c r="A521" s="193"/>
      <c r="B521" s="194"/>
      <c r="C521" s="195"/>
      <c r="D521" s="196"/>
      <c r="E521" s="196"/>
      <c r="F521" s="197"/>
      <c r="G521" s="195"/>
      <c r="I521" s="175"/>
      <c r="J521" s="175"/>
      <c r="K521" s="175"/>
      <c r="L521" s="175"/>
      <c r="M521" s="175"/>
      <c r="N521" s="175"/>
      <c r="O521" s="175"/>
      <c r="P521" s="175"/>
      <c r="Q521" s="175"/>
      <c r="R521" s="175"/>
      <c r="S521" s="175"/>
      <c r="T521" s="175"/>
      <c r="U521" s="175"/>
      <c r="V521" s="175"/>
    </row>
    <row r="522" spans="1:22" ht="15.75" customHeight="1">
      <c r="A522" s="193"/>
      <c r="B522" s="194"/>
      <c r="C522" s="195"/>
      <c r="D522" s="196"/>
      <c r="E522" s="196"/>
      <c r="F522" s="197"/>
      <c r="G522" s="195"/>
      <c r="I522" s="175"/>
      <c r="J522" s="175"/>
      <c r="K522" s="175"/>
      <c r="L522" s="175"/>
      <c r="M522" s="175"/>
      <c r="N522" s="175"/>
      <c r="O522" s="175"/>
      <c r="P522" s="175"/>
      <c r="Q522" s="175"/>
      <c r="R522" s="175"/>
      <c r="S522" s="175"/>
      <c r="T522" s="175"/>
      <c r="U522" s="175"/>
      <c r="V522" s="175"/>
    </row>
    <row r="523" spans="1:22" ht="15.75" customHeight="1">
      <c r="A523" s="193"/>
      <c r="B523" s="194"/>
      <c r="C523" s="195"/>
      <c r="D523" s="196"/>
      <c r="E523" s="196"/>
      <c r="F523" s="197"/>
      <c r="G523" s="195"/>
      <c r="I523" s="175"/>
      <c r="J523" s="175"/>
      <c r="K523" s="175"/>
      <c r="L523" s="175"/>
      <c r="M523" s="175"/>
      <c r="N523" s="175"/>
      <c r="O523" s="175"/>
      <c r="P523" s="175"/>
      <c r="Q523" s="175"/>
      <c r="R523" s="175"/>
      <c r="S523" s="175"/>
      <c r="T523" s="175"/>
      <c r="U523" s="175"/>
      <c r="V523" s="175"/>
    </row>
    <row r="524" spans="1:22" ht="15.75" customHeight="1">
      <c r="A524" s="193"/>
      <c r="B524" s="194"/>
      <c r="C524" s="195"/>
      <c r="D524" s="196"/>
      <c r="E524" s="196"/>
      <c r="F524" s="197"/>
      <c r="G524" s="195"/>
      <c r="I524" s="175"/>
      <c r="J524" s="175"/>
      <c r="K524" s="175"/>
      <c r="L524" s="175"/>
      <c r="M524" s="175"/>
      <c r="N524" s="175"/>
      <c r="O524" s="175"/>
      <c r="P524" s="175"/>
      <c r="Q524" s="175"/>
      <c r="R524" s="175"/>
      <c r="S524" s="175"/>
      <c r="T524" s="175"/>
      <c r="U524" s="175"/>
      <c r="V524" s="175"/>
    </row>
    <row r="525" spans="1:22" ht="15.75" customHeight="1">
      <c r="A525" s="193"/>
      <c r="B525" s="194"/>
      <c r="C525" s="195"/>
      <c r="D525" s="196"/>
      <c r="E525" s="196"/>
      <c r="F525" s="197"/>
      <c r="G525" s="195"/>
      <c r="I525" s="175"/>
      <c r="J525" s="175"/>
      <c r="K525" s="175"/>
      <c r="L525" s="175"/>
      <c r="M525" s="175"/>
      <c r="N525" s="175"/>
      <c r="O525" s="175"/>
      <c r="P525" s="175"/>
      <c r="Q525" s="175"/>
      <c r="R525" s="175"/>
      <c r="S525" s="175"/>
      <c r="T525" s="175"/>
      <c r="U525" s="175"/>
      <c r="V525" s="175"/>
    </row>
    <row r="526" spans="1:22" ht="15.75" customHeight="1">
      <c r="A526" s="193"/>
      <c r="B526" s="194"/>
      <c r="C526" s="195"/>
      <c r="D526" s="196"/>
      <c r="E526" s="196"/>
      <c r="F526" s="197"/>
      <c r="G526" s="195"/>
      <c r="I526" s="175"/>
      <c r="J526" s="175"/>
      <c r="K526" s="175"/>
      <c r="L526" s="175"/>
      <c r="M526" s="175"/>
      <c r="N526" s="175"/>
      <c r="O526" s="175"/>
      <c r="P526" s="175"/>
      <c r="Q526" s="175"/>
      <c r="R526" s="175"/>
      <c r="S526" s="175"/>
      <c r="T526" s="175"/>
      <c r="U526" s="175"/>
      <c r="V526" s="175"/>
    </row>
    <row r="527" spans="1:22" ht="15.75" customHeight="1">
      <c r="A527" s="193"/>
      <c r="B527" s="194"/>
      <c r="C527" s="195"/>
      <c r="D527" s="196"/>
      <c r="E527" s="196"/>
      <c r="F527" s="197"/>
      <c r="G527" s="195"/>
      <c r="I527" s="175"/>
      <c r="J527" s="175"/>
      <c r="K527" s="175"/>
      <c r="L527" s="175"/>
      <c r="M527" s="175"/>
      <c r="N527" s="175"/>
      <c r="O527" s="175"/>
      <c r="P527" s="175"/>
      <c r="Q527" s="175"/>
      <c r="R527" s="175"/>
      <c r="S527" s="175"/>
      <c r="T527" s="175"/>
      <c r="U527" s="175"/>
      <c r="V527" s="175"/>
    </row>
    <row r="528" spans="1:22" ht="15.75" customHeight="1">
      <c r="A528" s="193"/>
      <c r="B528" s="194"/>
      <c r="C528" s="195"/>
      <c r="D528" s="196"/>
      <c r="E528" s="196"/>
      <c r="F528" s="197"/>
      <c r="G528" s="195"/>
      <c r="I528" s="175"/>
      <c r="J528" s="175"/>
      <c r="K528" s="175"/>
      <c r="L528" s="175"/>
      <c r="M528" s="175"/>
      <c r="N528" s="175"/>
      <c r="O528" s="175"/>
      <c r="P528" s="175"/>
      <c r="Q528" s="175"/>
      <c r="R528" s="175"/>
      <c r="S528" s="175"/>
      <c r="T528" s="175"/>
      <c r="U528" s="175"/>
      <c r="V528" s="175"/>
    </row>
    <row r="529" spans="1:22" ht="15.75" customHeight="1">
      <c r="A529" s="193"/>
      <c r="B529" s="194"/>
      <c r="C529" s="195"/>
      <c r="D529" s="196"/>
      <c r="E529" s="196"/>
      <c r="F529" s="197"/>
      <c r="G529" s="195"/>
      <c r="I529" s="175"/>
      <c r="J529" s="175"/>
      <c r="K529" s="175"/>
      <c r="L529" s="175"/>
      <c r="M529" s="175"/>
      <c r="N529" s="175"/>
      <c r="O529" s="175"/>
      <c r="P529" s="175"/>
      <c r="Q529" s="175"/>
      <c r="R529" s="175"/>
      <c r="S529" s="175"/>
      <c r="T529" s="175"/>
      <c r="U529" s="175"/>
      <c r="V529" s="175"/>
    </row>
    <row r="530" spans="1:22" ht="15.75" customHeight="1">
      <c r="A530" s="193"/>
      <c r="B530" s="194"/>
      <c r="C530" s="195"/>
      <c r="D530" s="196"/>
      <c r="E530" s="196"/>
      <c r="F530" s="197"/>
      <c r="G530" s="195"/>
      <c r="I530" s="175"/>
      <c r="J530" s="175"/>
      <c r="K530" s="175"/>
      <c r="L530" s="175"/>
      <c r="M530" s="175"/>
      <c r="N530" s="175"/>
      <c r="O530" s="175"/>
      <c r="P530" s="175"/>
      <c r="Q530" s="175"/>
      <c r="R530" s="175"/>
      <c r="S530" s="175"/>
      <c r="T530" s="175"/>
      <c r="U530" s="175"/>
      <c r="V530" s="175"/>
    </row>
    <row r="531" spans="1:22" ht="15.75" customHeight="1">
      <c r="A531" s="193"/>
      <c r="B531" s="194"/>
      <c r="C531" s="195"/>
      <c r="D531" s="196"/>
      <c r="E531" s="196"/>
      <c r="F531" s="197"/>
      <c r="G531" s="195"/>
      <c r="I531" s="175"/>
      <c r="J531" s="175"/>
      <c r="K531" s="175"/>
      <c r="L531" s="175"/>
      <c r="M531" s="175"/>
      <c r="N531" s="175"/>
      <c r="O531" s="175"/>
      <c r="P531" s="175"/>
      <c r="Q531" s="175"/>
      <c r="R531" s="175"/>
      <c r="S531" s="175"/>
      <c r="T531" s="175"/>
      <c r="U531" s="175"/>
      <c r="V531" s="175"/>
    </row>
    <row r="532" spans="1:22" ht="15.75" customHeight="1">
      <c r="A532" s="193"/>
      <c r="B532" s="194"/>
      <c r="C532" s="195"/>
      <c r="D532" s="196"/>
      <c r="E532" s="196"/>
      <c r="F532" s="197"/>
      <c r="G532" s="195"/>
      <c r="I532" s="175"/>
      <c r="J532" s="175"/>
      <c r="K532" s="175"/>
      <c r="L532" s="175"/>
      <c r="M532" s="175"/>
      <c r="N532" s="175"/>
      <c r="O532" s="175"/>
      <c r="P532" s="175"/>
      <c r="Q532" s="175"/>
      <c r="R532" s="175"/>
      <c r="S532" s="175"/>
      <c r="T532" s="175"/>
      <c r="U532" s="175"/>
      <c r="V532" s="175"/>
    </row>
    <row r="533" spans="1:22" ht="15.75" customHeight="1">
      <c r="A533" s="193"/>
      <c r="B533" s="194"/>
      <c r="C533" s="195"/>
      <c r="D533" s="196"/>
      <c r="E533" s="196"/>
      <c r="F533" s="197"/>
      <c r="G533" s="195"/>
      <c r="I533" s="175"/>
      <c r="J533" s="175"/>
      <c r="K533" s="175"/>
      <c r="L533" s="175"/>
      <c r="M533" s="175"/>
      <c r="N533" s="175"/>
      <c r="O533" s="175"/>
      <c r="P533" s="175"/>
      <c r="Q533" s="175"/>
      <c r="R533" s="175"/>
      <c r="S533" s="175"/>
      <c r="T533" s="175"/>
      <c r="U533" s="175"/>
      <c r="V533" s="175"/>
    </row>
    <row r="534" spans="1:22" ht="15.75" customHeight="1">
      <c r="A534" s="193"/>
      <c r="B534" s="194"/>
      <c r="C534" s="195"/>
      <c r="D534" s="196"/>
      <c r="E534" s="196"/>
      <c r="F534" s="197"/>
      <c r="G534" s="195"/>
      <c r="I534" s="175"/>
      <c r="J534" s="175"/>
      <c r="K534" s="175"/>
      <c r="L534" s="175"/>
      <c r="M534" s="175"/>
      <c r="N534" s="175"/>
      <c r="O534" s="175"/>
      <c r="P534" s="175"/>
      <c r="Q534" s="175"/>
      <c r="R534" s="175"/>
      <c r="S534" s="175"/>
      <c r="T534" s="175"/>
      <c r="U534" s="175"/>
      <c r="V534" s="175"/>
    </row>
    <row r="535" spans="1:22" ht="15.75" customHeight="1">
      <c r="A535" s="193"/>
      <c r="B535" s="194"/>
      <c r="C535" s="195"/>
      <c r="D535" s="196"/>
      <c r="E535" s="196"/>
      <c r="F535" s="197"/>
      <c r="G535" s="195"/>
      <c r="I535" s="175"/>
      <c r="J535" s="175"/>
      <c r="K535" s="175"/>
      <c r="L535" s="175"/>
      <c r="M535" s="175"/>
      <c r="N535" s="175"/>
      <c r="O535" s="175"/>
      <c r="P535" s="175"/>
      <c r="Q535" s="175"/>
      <c r="R535" s="175"/>
      <c r="S535" s="175"/>
      <c r="T535" s="175"/>
      <c r="U535" s="175"/>
      <c r="V535" s="175"/>
    </row>
    <row r="536" spans="1:22" ht="15.75" customHeight="1">
      <c r="A536" s="193"/>
      <c r="B536" s="194"/>
      <c r="C536" s="195"/>
      <c r="D536" s="196"/>
      <c r="E536" s="196"/>
      <c r="F536" s="197"/>
      <c r="G536" s="195"/>
      <c r="I536" s="175"/>
      <c r="J536" s="175"/>
      <c r="K536" s="175"/>
      <c r="L536" s="175"/>
      <c r="M536" s="175"/>
      <c r="N536" s="175"/>
      <c r="O536" s="175"/>
      <c r="P536" s="175"/>
      <c r="Q536" s="175"/>
      <c r="R536" s="175"/>
      <c r="S536" s="175"/>
      <c r="T536" s="175"/>
      <c r="U536" s="175"/>
      <c r="V536" s="175"/>
    </row>
    <row r="537" spans="1:22" ht="15.75" customHeight="1">
      <c r="A537" s="193"/>
      <c r="B537" s="194"/>
      <c r="C537" s="195"/>
      <c r="D537" s="196"/>
      <c r="E537" s="196"/>
      <c r="F537" s="197"/>
      <c r="G537" s="195"/>
      <c r="I537" s="175"/>
      <c r="J537" s="175"/>
      <c r="K537" s="175"/>
      <c r="L537" s="175"/>
      <c r="M537" s="175"/>
      <c r="N537" s="175"/>
      <c r="O537" s="175"/>
      <c r="P537" s="175"/>
      <c r="Q537" s="175"/>
      <c r="R537" s="175"/>
      <c r="S537" s="175"/>
      <c r="T537" s="175"/>
      <c r="U537" s="175"/>
      <c r="V537" s="175"/>
    </row>
    <row r="538" spans="1:22" ht="15.75" customHeight="1">
      <c r="A538" s="193"/>
      <c r="B538" s="194"/>
      <c r="C538" s="195"/>
      <c r="D538" s="196"/>
      <c r="E538" s="196"/>
      <c r="F538" s="197"/>
      <c r="G538" s="195"/>
      <c r="I538" s="175"/>
      <c r="J538" s="175"/>
      <c r="K538" s="175"/>
      <c r="L538" s="175"/>
      <c r="M538" s="175"/>
      <c r="N538" s="175"/>
      <c r="O538" s="175"/>
      <c r="P538" s="175"/>
      <c r="Q538" s="175"/>
      <c r="R538" s="175"/>
      <c r="S538" s="175"/>
      <c r="T538" s="175"/>
      <c r="U538" s="175"/>
      <c r="V538" s="175"/>
    </row>
    <row r="539" spans="1:22" ht="15.75" customHeight="1">
      <c r="A539" s="193"/>
      <c r="B539" s="194"/>
      <c r="C539" s="195"/>
      <c r="D539" s="196"/>
      <c r="E539" s="196"/>
      <c r="F539" s="197"/>
      <c r="G539" s="195"/>
      <c r="I539" s="175"/>
      <c r="J539" s="175"/>
      <c r="K539" s="175"/>
      <c r="L539" s="175"/>
      <c r="M539" s="175"/>
      <c r="N539" s="175"/>
      <c r="O539" s="175"/>
      <c r="P539" s="175"/>
      <c r="Q539" s="175"/>
      <c r="R539" s="175"/>
      <c r="S539" s="175"/>
      <c r="T539" s="175"/>
      <c r="U539" s="175"/>
      <c r="V539" s="175"/>
    </row>
    <row r="540" spans="1:22" ht="15.75" customHeight="1">
      <c r="A540" s="193"/>
      <c r="B540" s="194"/>
      <c r="C540" s="195"/>
      <c r="D540" s="196"/>
      <c r="E540" s="196"/>
      <c r="F540" s="197"/>
      <c r="G540" s="195"/>
      <c r="I540" s="175"/>
      <c r="J540" s="175"/>
      <c r="K540" s="175"/>
      <c r="L540" s="175"/>
      <c r="M540" s="175"/>
      <c r="N540" s="175"/>
      <c r="O540" s="175"/>
      <c r="P540" s="175"/>
      <c r="Q540" s="175"/>
      <c r="R540" s="175"/>
      <c r="S540" s="175"/>
      <c r="T540" s="175"/>
      <c r="U540" s="175"/>
      <c r="V540" s="175"/>
    </row>
    <row r="541" spans="1:22" ht="15.75" customHeight="1">
      <c r="A541" s="193"/>
      <c r="B541" s="194"/>
      <c r="C541" s="195"/>
      <c r="D541" s="196"/>
      <c r="E541" s="196"/>
      <c r="F541" s="197"/>
      <c r="G541" s="195"/>
      <c r="I541" s="175"/>
      <c r="J541" s="175"/>
      <c r="K541" s="175"/>
      <c r="L541" s="175"/>
      <c r="M541" s="175"/>
      <c r="N541" s="175"/>
      <c r="O541" s="175"/>
      <c r="P541" s="175"/>
      <c r="Q541" s="175"/>
      <c r="R541" s="175"/>
      <c r="S541" s="175"/>
      <c r="T541" s="175"/>
      <c r="U541" s="175"/>
      <c r="V541" s="175"/>
    </row>
    <row r="542" spans="1:22" ht="15.75" customHeight="1">
      <c r="A542" s="193"/>
      <c r="B542" s="194"/>
      <c r="C542" s="195"/>
      <c r="D542" s="196"/>
      <c r="E542" s="196"/>
      <c r="F542" s="197"/>
      <c r="G542" s="195"/>
      <c r="I542" s="175"/>
      <c r="J542" s="175"/>
      <c r="K542" s="175"/>
      <c r="L542" s="175"/>
      <c r="M542" s="175"/>
      <c r="N542" s="175"/>
      <c r="O542" s="175"/>
      <c r="P542" s="175"/>
      <c r="Q542" s="175"/>
      <c r="R542" s="175"/>
      <c r="S542" s="175"/>
      <c r="T542" s="175"/>
      <c r="U542" s="175"/>
      <c r="V542" s="175"/>
    </row>
    <row r="543" spans="1:22" ht="15.75" customHeight="1">
      <c r="A543" s="193"/>
      <c r="B543" s="194"/>
      <c r="C543" s="195"/>
      <c r="D543" s="196"/>
      <c r="E543" s="196"/>
      <c r="F543" s="197"/>
      <c r="G543" s="195"/>
      <c r="I543" s="175"/>
      <c r="J543" s="175"/>
      <c r="K543" s="175"/>
      <c r="L543" s="175"/>
      <c r="M543" s="175"/>
      <c r="N543" s="175"/>
      <c r="O543" s="175"/>
      <c r="P543" s="175"/>
      <c r="Q543" s="175"/>
      <c r="R543" s="175"/>
      <c r="S543" s="175"/>
      <c r="T543" s="175"/>
      <c r="U543" s="175"/>
      <c r="V543" s="175"/>
    </row>
    <row r="544" spans="1:22" ht="15.75" customHeight="1">
      <c r="A544" s="193"/>
      <c r="B544" s="194"/>
      <c r="C544" s="195"/>
      <c r="D544" s="196"/>
      <c r="E544" s="196"/>
      <c r="F544" s="197"/>
      <c r="G544" s="195"/>
      <c r="I544" s="175"/>
      <c r="J544" s="175"/>
      <c r="K544" s="175"/>
      <c r="L544" s="175"/>
      <c r="M544" s="175"/>
      <c r="N544" s="175"/>
      <c r="O544" s="175"/>
      <c r="P544" s="175"/>
      <c r="Q544" s="175"/>
      <c r="R544" s="175"/>
      <c r="S544" s="175"/>
      <c r="T544" s="175"/>
      <c r="U544" s="175"/>
      <c r="V544" s="175"/>
    </row>
    <row r="545" spans="1:22" ht="15.75" customHeight="1">
      <c r="A545" s="193"/>
      <c r="B545" s="194"/>
      <c r="C545" s="195"/>
      <c r="D545" s="196"/>
      <c r="E545" s="196"/>
      <c r="F545" s="197"/>
      <c r="G545" s="195"/>
      <c r="I545" s="175"/>
      <c r="J545" s="175"/>
      <c r="K545" s="175"/>
      <c r="L545" s="175"/>
      <c r="M545" s="175"/>
      <c r="N545" s="175"/>
      <c r="O545" s="175"/>
      <c r="P545" s="175"/>
      <c r="Q545" s="175"/>
      <c r="R545" s="175"/>
      <c r="S545" s="175"/>
      <c r="T545" s="175"/>
      <c r="U545" s="175"/>
      <c r="V545" s="175"/>
    </row>
    <row r="546" spans="1:22" ht="15.75" customHeight="1">
      <c r="A546" s="193"/>
      <c r="B546" s="194"/>
      <c r="C546" s="195"/>
      <c r="D546" s="196"/>
      <c r="E546" s="196"/>
      <c r="F546" s="197"/>
      <c r="G546" s="195"/>
      <c r="I546" s="175"/>
      <c r="J546" s="175"/>
      <c r="K546" s="175"/>
      <c r="L546" s="175"/>
      <c r="M546" s="175"/>
      <c r="N546" s="175"/>
      <c r="O546" s="175"/>
      <c r="P546" s="175"/>
      <c r="Q546" s="175"/>
      <c r="R546" s="175"/>
      <c r="S546" s="175"/>
      <c r="T546" s="175"/>
      <c r="U546" s="175"/>
      <c r="V546" s="175"/>
    </row>
    <row r="547" spans="1:22" ht="15.75" customHeight="1">
      <c r="A547" s="193"/>
      <c r="B547" s="194"/>
      <c r="C547" s="195"/>
      <c r="D547" s="196"/>
      <c r="E547" s="196"/>
      <c r="F547" s="197"/>
      <c r="G547" s="195"/>
      <c r="I547" s="175"/>
      <c r="J547" s="175"/>
      <c r="K547" s="175"/>
      <c r="L547" s="175"/>
      <c r="M547" s="175"/>
      <c r="N547" s="175"/>
      <c r="O547" s="175"/>
      <c r="P547" s="175"/>
      <c r="Q547" s="175"/>
      <c r="R547" s="175"/>
      <c r="S547" s="175"/>
      <c r="T547" s="175"/>
      <c r="U547" s="175"/>
      <c r="V547" s="175"/>
    </row>
    <row r="548" spans="1:22" ht="15.75" customHeight="1">
      <c r="A548" s="193"/>
      <c r="B548" s="194"/>
      <c r="C548" s="195"/>
      <c r="D548" s="196"/>
      <c r="E548" s="196"/>
      <c r="F548" s="197"/>
      <c r="G548" s="195"/>
      <c r="I548" s="175"/>
      <c r="J548" s="175"/>
      <c r="K548" s="175"/>
      <c r="L548" s="175"/>
      <c r="M548" s="175"/>
      <c r="N548" s="175"/>
      <c r="O548" s="175"/>
      <c r="P548" s="175"/>
      <c r="Q548" s="175"/>
      <c r="R548" s="175"/>
      <c r="S548" s="175"/>
      <c r="T548" s="175"/>
      <c r="U548" s="175"/>
      <c r="V548" s="175"/>
    </row>
    <row r="549" spans="1:22" ht="15.75" customHeight="1">
      <c r="A549" s="193"/>
      <c r="B549" s="194"/>
      <c r="C549" s="195"/>
      <c r="D549" s="196"/>
      <c r="E549" s="196"/>
      <c r="F549" s="197"/>
      <c r="G549" s="195"/>
      <c r="I549" s="175"/>
      <c r="J549" s="175"/>
      <c r="K549" s="175"/>
      <c r="L549" s="175"/>
      <c r="M549" s="175"/>
      <c r="N549" s="175"/>
      <c r="O549" s="175"/>
      <c r="P549" s="175"/>
      <c r="Q549" s="175"/>
      <c r="R549" s="175"/>
      <c r="S549" s="175"/>
      <c r="T549" s="175"/>
      <c r="U549" s="175"/>
      <c r="V549" s="175"/>
    </row>
    <row r="550" spans="1:22" ht="15.75" customHeight="1">
      <c r="A550" s="193"/>
      <c r="B550" s="194"/>
      <c r="C550" s="195"/>
      <c r="D550" s="196"/>
      <c r="E550" s="196"/>
      <c r="F550" s="197"/>
      <c r="G550" s="195"/>
      <c r="I550" s="175"/>
      <c r="J550" s="175"/>
      <c r="K550" s="175"/>
      <c r="L550" s="175"/>
      <c r="M550" s="175"/>
      <c r="N550" s="175"/>
      <c r="O550" s="175"/>
      <c r="P550" s="175"/>
      <c r="Q550" s="175"/>
      <c r="R550" s="175"/>
      <c r="S550" s="175"/>
      <c r="T550" s="175"/>
      <c r="U550" s="175"/>
      <c r="V550" s="175"/>
    </row>
    <row r="551" spans="1:22" ht="15.75" customHeight="1">
      <c r="A551" s="193"/>
      <c r="B551" s="194"/>
      <c r="C551" s="195"/>
      <c r="D551" s="196"/>
      <c r="E551" s="196"/>
      <c r="F551" s="197"/>
      <c r="G551" s="195"/>
      <c r="I551" s="175"/>
      <c r="J551" s="175"/>
      <c r="K551" s="175"/>
      <c r="L551" s="175"/>
      <c r="M551" s="175"/>
      <c r="N551" s="175"/>
      <c r="O551" s="175"/>
      <c r="P551" s="175"/>
      <c r="Q551" s="175"/>
      <c r="R551" s="175"/>
      <c r="S551" s="175"/>
      <c r="T551" s="175"/>
      <c r="U551" s="175"/>
      <c r="V551" s="175"/>
    </row>
    <row r="552" spans="1:22" ht="15.75" customHeight="1">
      <c r="A552" s="193"/>
      <c r="B552" s="194"/>
      <c r="C552" s="195"/>
      <c r="D552" s="196"/>
      <c r="E552" s="196"/>
      <c r="F552" s="197"/>
      <c r="G552" s="195"/>
      <c r="I552" s="175"/>
      <c r="J552" s="175"/>
      <c r="K552" s="175"/>
      <c r="L552" s="175"/>
      <c r="M552" s="175"/>
      <c r="N552" s="175"/>
      <c r="O552" s="175"/>
      <c r="P552" s="175"/>
      <c r="Q552" s="175"/>
      <c r="R552" s="175"/>
      <c r="S552" s="175"/>
      <c r="T552" s="175"/>
      <c r="U552" s="175"/>
      <c r="V552" s="175"/>
    </row>
    <row r="553" spans="1:22" ht="15.75" customHeight="1">
      <c r="A553" s="193"/>
      <c r="B553" s="194"/>
      <c r="C553" s="195"/>
      <c r="D553" s="196"/>
      <c r="E553" s="196"/>
      <c r="F553" s="197"/>
      <c r="G553" s="195"/>
      <c r="I553" s="175"/>
      <c r="J553" s="175"/>
      <c r="K553" s="175"/>
      <c r="L553" s="175"/>
      <c r="M553" s="175"/>
      <c r="N553" s="175"/>
      <c r="O553" s="175"/>
      <c r="P553" s="175"/>
      <c r="Q553" s="175"/>
      <c r="R553" s="175"/>
      <c r="S553" s="175"/>
      <c r="T553" s="175"/>
      <c r="U553" s="175"/>
      <c r="V553" s="175"/>
    </row>
    <row r="554" spans="1:22" ht="15.75" customHeight="1">
      <c r="A554" s="193"/>
      <c r="B554" s="194"/>
      <c r="C554" s="195"/>
      <c r="D554" s="196"/>
      <c r="E554" s="196"/>
      <c r="F554" s="197"/>
      <c r="G554" s="195"/>
      <c r="I554" s="175"/>
      <c r="J554" s="175"/>
      <c r="K554" s="175"/>
      <c r="L554" s="175"/>
      <c r="M554" s="175"/>
      <c r="N554" s="175"/>
      <c r="O554" s="175"/>
      <c r="P554" s="175"/>
      <c r="Q554" s="175"/>
      <c r="R554" s="175"/>
      <c r="S554" s="175"/>
      <c r="T554" s="175"/>
      <c r="U554" s="175"/>
      <c r="V554" s="175"/>
    </row>
    <row r="555" spans="1:22" ht="15.75" customHeight="1">
      <c r="A555" s="193"/>
      <c r="B555" s="194"/>
      <c r="C555" s="195"/>
      <c r="D555" s="196"/>
      <c r="E555" s="196"/>
      <c r="F555" s="197"/>
      <c r="G555" s="195"/>
      <c r="I555" s="175"/>
      <c r="J555" s="175"/>
      <c r="K555" s="175"/>
      <c r="L555" s="175"/>
      <c r="M555" s="175"/>
      <c r="N555" s="175"/>
      <c r="O555" s="175"/>
      <c r="P555" s="175"/>
      <c r="Q555" s="175"/>
      <c r="R555" s="175"/>
      <c r="S555" s="175"/>
      <c r="T555" s="175"/>
      <c r="U555" s="175"/>
      <c r="V555" s="175"/>
    </row>
    <row r="556" spans="1:22" ht="15.75" customHeight="1">
      <c r="A556" s="193"/>
      <c r="B556" s="194"/>
      <c r="C556" s="195"/>
      <c r="D556" s="196"/>
      <c r="E556" s="196"/>
      <c r="F556" s="197"/>
      <c r="G556" s="195"/>
      <c r="I556" s="175"/>
      <c r="J556" s="175"/>
      <c r="K556" s="175"/>
      <c r="L556" s="175"/>
      <c r="M556" s="175"/>
      <c r="N556" s="175"/>
      <c r="O556" s="175"/>
      <c r="P556" s="175"/>
      <c r="Q556" s="175"/>
      <c r="R556" s="175"/>
      <c r="S556" s="175"/>
      <c r="T556" s="175"/>
      <c r="U556" s="175"/>
      <c r="V556" s="175"/>
    </row>
    <row r="557" spans="1:22" ht="15.75" customHeight="1">
      <c r="A557" s="193"/>
      <c r="B557" s="194"/>
      <c r="C557" s="195"/>
      <c r="D557" s="196"/>
      <c r="E557" s="196"/>
      <c r="F557" s="197"/>
      <c r="G557" s="195"/>
      <c r="I557" s="175"/>
      <c r="J557" s="175"/>
      <c r="K557" s="175"/>
      <c r="L557" s="175"/>
      <c r="M557" s="175"/>
      <c r="N557" s="175"/>
      <c r="O557" s="175"/>
      <c r="P557" s="175"/>
      <c r="Q557" s="175"/>
      <c r="R557" s="175"/>
      <c r="S557" s="175"/>
      <c r="T557" s="175"/>
      <c r="U557" s="175"/>
      <c r="V557" s="175"/>
    </row>
    <row r="558" spans="1:22" ht="15.75" customHeight="1">
      <c r="A558" s="193"/>
      <c r="B558" s="194"/>
      <c r="C558" s="195"/>
      <c r="D558" s="196"/>
      <c r="E558" s="196"/>
      <c r="F558" s="197"/>
      <c r="G558" s="195"/>
      <c r="I558" s="175"/>
      <c r="J558" s="175"/>
      <c r="K558" s="175"/>
      <c r="L558" s="175"/>
      <c r="M558" s="175"/>
      <c r="N558" s="175"/>
      <c r="O558" s="175"/>
      <c r="P558" s="175"/>
      <c r="Q558" s="175"/>
      <c r="R558" s="175"/>
      <c r="S558" s="175"/>
      <c r="T558" s="175"/>
      <c r="U558" s="175"/>
      <c r="V558" s="175"/>
    </row>
    <row r="559" spans="1:22" ht="15.75" customHeight="1">
      <c r="A559" s="193"/>
      <c r="B559" s="194"/>
      <c r="C559" s="195"/>
      <c r="D559" s="196"/>
      <c r="E559" s="196"/>
      <c r="F559" s="197"/>
      <c r="G559" s="195"/>
      <c r="I559" s="175"/>
      <c r="J559" s="175"/>
      <c r="K559" s="175"/>
      <c r="L559" s="175"/>
      <c r="M559" s="175"/>
      <c r="N559" s="175"/>
      <c r="O559" s="175"/>
      <c r="P559" s="175"/>
      <c r="Q559" s="175"/>
      <c r="R559" s="175"/>
      <c r="S559" s="175"/>
      <c r="T559" s="175"/>
      <c r="U559" s="175"/>
      <c r="V559" s="175"/>
    </row>
    <row r="560" spans="1:22" ht="15.75" customHeight="1">
      <c r="A560" s="193"/>
      <c r="B560" s="194"/>
      <c r="C560" s="195"/>
      <c r="D560" s="196"/>
      <c r="E560" s="196"/>
      <c r="F560" s="197"/>
      <c r="G560" s="195"/>
      <c r="I560" s="175"/>
      <c r="J560" s="175"/>
      <c r="K560" s="175"/>
      <c r="L560" s="175"/>
      <c r="M560" s="175"/>
      <c r="N560" s="175"/>
      <c r="O560" s="175"/>
      <c r="P560" s="175"/>
      <c r="Q560" s="175"/>
      <c r="R560" s="175"/>
      <c r="S560" s="175"/>
      <c r="T560" s="175"/>
      <c r="U560" s="175"/>
      <c r="V560" s="175"/>
    </row>
    <row r="561" spans="1:22" ht="15.75" customHeight="1">
      <c r="A561" s="193"/>
      <c r="B561" s="194"/>
      <c r="C561" s="195"/>
      <c r="D561" s="196"/>
      <c r="E561" s="196"/>
      <c r="F561" s="197"/>
      <c r="G561" s="195"/>
      <c r="I561" s="175"/>
      <c r="J561" s="175"/>
      <c r="K561" s="175"/>
      <c r="L561" s="175"/>
      <c r="M561" s="175"/>
      <c r="N561" s="175"/>
      <c r="O561" s="175"/>
      <c r="P561" s="175"/>
      <c r="Q561" s="175"/>
      <c r="R561" s="175"/>
      <c r="S561" s="175"/>
      <c r="T561" s="175"/>
      <c r="U561" s="175"/>
      <c r="V561" s="175"/>
    </row>
    <row r="562" spans="1:22" ht="15.75" customHeight="1">
      <c r="A562" s="193"/>
      <c r="B562" s="194"/>
      <c r="C562" s="195"/>
      <c r="D562" s="196"/>
      <c r="E562" s="196"/>
      <c r="F562" s="197"/>
      <c r="G562" s="195"/>
      <c r="I562" s="175"/>
      <c r="J562" s="175"/>
      <c r="K562" s="175"/>
      <c r="L562" s="175"/>
      <c r="M562" s="175"/>
      <c r="N562" s="175"/>
      <c r="O562" s="175"/>
      <c r="P562" s="175"/>
      <c r="Q562" s="175"/>
      <c r="R562" s="175"/>
      <c r="S562" s="175"/>
      <c r="T562" s="175"/>
      <c r="U562" s="175"/>
      <c r="V562" s="175"/>
    </row>
    <row r="563" spans="1:22" ht="15.75" customHeight="1">
      <c r="A563" s="193"/>
      <c r="B563" s="194"/>
      <c r="C563" s="195"/>
      <c r="D563" s="196"/>
      <c r="E563" s="196"/>
      <c r="F563" s="197"/>
      <c r="G563" s="195"/>
      <c r="I563" s="175"/>
      <c r="J563" s="175"/>
      <c r="K563" s="175"/>
      <c r="L563" s="175"/>
      <c r="M563" s="175"/>
      <c r="N563" s="175"/>
      <c r="O563" s="175"/>
      <c r="P563" s="175"/>
      <c r="Q563" s="175"/>
      <c r="R563" s="175"/>
      <c r="S563" s="175"/>
      <c r="T563" s="175"/>
      <c r="U563" s="175"/>
      <c r="V563" s="175"/>
    </row>
    <row r="564" spans="1:22" ht="15.75" customHeight="1">
      <c r="A564" s="193"/>
      <c r="B564" s="194"/>
      <c r="C564" s="195"/>
      <c r="D564" s="196"/>
      <c r="E564" s="196"/>
      <c r="F564" s="197"/>
      <c r="G564" s="195"/>
      <c r="I564" s="175"/>
      <c r="J564" s="175"/>
      <c r="K564" s="175"/>
      <c r="L564" s="175"/>
      <c r="M564" s="175"/>
      <c r="N564" s="175"/>
      <c r="O564" s="175"/>
      <c r="P564" s="175"/>
      <c r="Q564" s="175"/>
      <c r="R564" s="175"/>
      <c r="S564" s="175"/>
      <c r="T564" s="175"/>
      <c r="U564" s="175"/>
      <c r="V564" s="175"/>
    </row>
    <row r="565" spans="1:22" ht="15.75" customHeight="1">
      <c r="A565" s="193"/>
      <c r="B565" s="194"/>
      <c r="C565" s="195"/>
      <c r="D565" s="196"/>
      <c r="E565" s="196"/>
      <c r="F565" s="197"/>
      <c r="G565" s="195"/>
      <c r="I565" s="175"/>
      <c r="J565" s="175"/>
      <c r="K565" s="175"/>
      <c r="L565" s="175"/>
      <c r="M565" s="175"/>
      <c r="N565" s="175"/>
      <c r="O565" s="175"/>
      <c r="P565" s="175"/>
      <c r="Q565" s="175"/>
      <c r="R565" s="175"/>
      <c r="S565" s="175"/>
      <c r="T565" s="175"/>
      <c r="U565" s="175"/>
      <c r="V565" s="175"/>
    </row>
    <row r="566" spans="1:22" ht="15.75" customHeight="1">
      <c r="A566" s="193"/>
      <c r="B566" s="194"/>
      <c r="C566" s="195"/>
      <c r="D566" s="196"/>
      <c r="E566" s="196"/>
      <c r="F566" s="197"/>
      <c r="G566" s="195"/>
      <c r="I566" s="175"/>
      <c r="J566" s="175"/>
      <c r="K566" s="175"/>
      <c r="L566" s="175"/>
      <c r="M566" s="175"/>
      <c r="N566" s="175"/>
      <c r="O566" s="175"/>
      <c r="P566" s="175"/>
      <c r="Q566" s="175"/>
      <c r="R566" s="175"/>
      <c r="S566" s="175"/>
      <c r="T566" s="175"/>
      <c r="U566" s="175"/>
      <c r="V566" s="175"/>
    </row>
    <row r="567" spans="1:22" ht="15.75" customHeight="1">
      <c r="A567" s="193"/>
      <c r="B567" s="194"/>
      <c r="C567" s="195"/>
      <c r="D567" s="196"/>
      <c r="E567" s="196"/>
      <c r="F567" s="197"/>
      <c r="G567" s="195"/>
      <c r="I567" s="175"/>
      <c r="J567" s="175"/>
      <c r="K567" s="175"/>
      <c r="L567" s="175"/>
      <c r="M567" s="175"/>
      <c r="N567" s="175"/>
      <c r="O567" s="175"/>
      <c r="P567" s="175"/>
      <c r="Q567" s="175"/>
      <c r="R567" s="175"/>
      <c r="S567" s="175"/>
      <c r="T567" s="175"/>
      <c r="U567" s="175"/>
      <c r="V567" s="175"/>
    </row>
    <row r="568" spans="1:22" ht="15.75" customHeight="1">
      <c r="A568" s="193"/>
      <c r="B568" s="194"/>
      <c r="C568" s="195"/>
      <c r="D568" s="196"/>
      <c r="E568" s="196"/>
      <c r="F568" s="197"/>
      <c r="G568" s="195"/>
      <c r="I568" s="175"/>
      <c r="J568" s="175"/>
      <c r="K568" s="175"/>
      <c r="L568" s="175"/>
      <c r="M568" s="175"/>
      <c r="N568" s="175"/>
      <c r="O568" s="175"/>
      <c r="P568" s="175"/>
      <c r="Q568" s="175"/>
      <c r="R568" s="175"/>
      <c r="S568" s="175"/>
      <c r="T568" s="175"/>
      <c r="U568" s="175"/>
      <c r="V568" s="175"/>
    </row>
    <row r="569" spans="1:22" ht="15.75" customHeight="1">
      <c r="A569" s="193"/>
      <c r="B569" s="194"/>
      <c r="C569" s="195"/>
      <c r="D569" s="196"/>
      <c r="E569" s="196"/>
      <c r="F569" s="197"/>
      <c r="G569" s="195"/>
      <c r="I569" s="175"/>
      <c r="J569" s="175"/>
      <c r="K569" s="175"/>
      <c r="L569" s="175"/>
      <c r="M569" s="175"/>
      <c r="N569" s="175"/>
      <c r="O569" s="175"/>
      <c r="P569" s="175"/>
      <c r="Q569" s="175"/>
      <c r="R569" s="175"/>
      <c r="S569" s="175"/>
      <c r="T569" s="175"/>
      <c r="U569" s="175"/>
      <c r="V569" s="175"/>
    </row>
    <row r="570" spans="1:22" ht="15.75" customHeight="1">
      <c r="A570" s="193"/>
      <c r="B570" s="194"/>
      <c r="C570" s="195"/>
      <c r="D570" s="196"/>
      <c r="E570" s="196"/>
      <c r="F570" s="197"/>
      <c r="G570" s="195"/>
      <c r="I570" s="175"/>
      <c r="J570" s="175"/>
      <c r="K570" s="175"/>
      <c r="L570" s="175"/>
      <c r="M570" s="175"/>
      <c r="N570" s="175"/>
      <c r="O570" s="175"/>
      <c r="P570" s="175"/>
      <c r="Q570" s="175"/>
      <c r="R570" s="175"/>
      <c r="S570" s="175"/>
      <c r="T570" s="175"/>
      <c r="U570" s="175"/>
      <c r="V570" s="175"/>
    </row>
    <row r="571" spans="1:22" ht="15.75" customHeight="1">
      <c r="A571" s="193"/>
      <c r="B571" s="194"/>
      <c r="C571" s="195"/>
      <c r="D571" s="196"/>
      <c r="E571" s="196"/>
      <c r="F571" s="197"/>
      <c r="G571" s="195"/>
      <c r="I571" s="175"/>
      <c r="J571" s="175"/>
      <c r="K571" s="175"/>
      <c r="L571" s="175"/>
      <c r="M571" s="175"/>
      <c r="N571" s="175"/>
      <c r="O571" s="175"/>
      <c r="P571" s="175"/>
      <c r="Q571" s="175"/>
      <c r="R571" s="175"/>
      <c r="S571" s="175"/>
      <c r="T571" s="175"/>
      <c r="U571" s="175"/>
      <c r="V571" s="175"/>
    </row>
    <row r="572" spans="1:22" ht="15.75" customHeight="1">
      <c r="A572" s="193"/>
      <c r="B572" s="194"/>
      <c r="C572" s="195"/>
      <c r="D572" s="196"/>
      <c r="E572" s="196"/>
      <c r="F572" s="197"/>
      <c r="G572" s="195"/>
      <c r="I572" s="175"/>
      <c r="J572" s="175"/>
      <c r="K572" s="175"/>
      <c r="L572" s="175"/>
      <c r="M572" s="175"/>
      <c r="N572" s="175"/>
      <c r="O572" s="175"/>
      <c r="P572" s="175"/>
      <c r="Q572" s="175"/>
      <c r="R572" s="175"/>
      <c r="S572" s="175"/>
      <c r="T572" s="175"/>
      <c r="U572" s="175"/>
      <c r="V572" s="175"/>
    </row>
    <row r="573" spans="1:22" ht="15.75" customHeight="1">
      <c r="A573" s="193"/>
      <c r="B573" s="194"/>
      <c r="C573" s="195"/>
      <c r="D573" s="196"/>
      <c r="E573" s="196"/>
      <c r="F573" s="197"/>
      <c r="G573" s="195"/>
      <c r="I573" s="175"/>
      <c r="J573" s="175"/>
      <c r="K573" s="175"/>
      <c r="L573" s="175"/>
      <c r="M573" s="175"/>
      <c r="N573" s="175"/>
      <c r="O573" s="175"/>
      <c r="P573" s="175"/>
      <c r="Q573" s="175"/>
      <c r="R573" s="175"/>
      <c r="S573" s="175"/>
      <c r="T573" s="175"/>
      <c r="U573" s="175"/>
      <c r="V573" s="175"/>
    </row>
    <row r="574" spans="1:22" ht="15.75" customHeight="1">
      <c r="A574" s="193"/>
      <c r="B574" s="194"/>
      <c r="C574" s="195"/>
      <c r="D574" s="196"/>
      <c r="E574" s="196"/>
      <c r="F574" s="197"/>
      <c r="G574" s="195"/>
      <c r="I574" s="175"/>
      <c r="J574" s="175"/>
      <c r="K574" s="175"/>
      <c r="L574" s="175"/>
      <c r="M574" s="175"/>
      <c r="N574" s="175"/>
      <c r="O574" s="175"/>
      <c r="P574" s="175"/>
      <c r="Q574" s="175"/>
      <c r="R574" s="175"/>
      <c r="S574" s="175"/>
      <c r="T574" s="175"/>
      <c r="U574" s="175"/>
      <c r="V574" s="175"/>
    </row>
    <row r="575" spans="1:22" ht="15.75" customHeight="1">
      <c r="A575" s="193"/>
      <c r="B575" s="194"/>
      <c r="C575" s="195"/>
      <c r="D575" s="196"/>
      <c r="E575" s="196"/>
      <c r="F575" s="197"/>
      <c r="G575" s="195"/>
      <c r="I575" s="175"/>
      <c r="J575" s="175"/>
      <c r="K575" s="175"/>
      <c r="L575" s="175"/>
      <c r="M575" s="175"/>
      <c r="N575" s="175"/>
      <c r="O575" s="175"/>
      <c r="P575" s="175"/>
      <c r="Q575" s="175"/>
      <c r="R575" s="175"/>
      <c r="S575" s="175"/>
      <c r="T575" s="175"/>
      <c r="U575" s="175"/>
      <c r="V575" s="175"/>
    </row>
    <row r="576" spans="1:22" ht="15.75" customHeight="1">
      <c r="A576" s="193"/>
      <c r="B576" s="194"/>
      <c r="C576" s="195"/>
      <c r="D576" s="196"/>
      <c r="E576" s="196"/>
      <c r="F576" s="197"/>
      <c r="G576" s="195"/>
      <c r="I576" s="175"/>
      <c r="J576" s="175"/>
      <c r="K576" s="175"/>
      <c r="L576" s="175"/>
      <c r="M576" s="175"/>
      <c r="N576" s="175"/>
      <c r="O576" s="175"/>
      <c r="P576" s="175"/>
      <c r="Q576" s="175"/>
      <c r="R576" s="175"/>
      <c r="S576" s="175"/>
      <c r="T576" s="175"/>
      <c r="U576" s="175"/>
      <c r="V576" s="175"/>
    </row>
    <row r="577" spans="1:22" ht="15.75" customHeight="1">
      <c r="A577" s="193"/>
      <c r="B577" s="194"/>
      <c r="C577" s="195"/>
      <c r="D577" s="196"/>
      <c r="E577" s="196"/>
      <c r="F577" s="197"/>
      <c r="G577" s="195"/>
      <c r="I577" s="175"/>
      <c r="J577" s="175"/>
      <c r="K577" s="175"/>
      <c r="L577" s="175"/>
      <c r="M577" s="175"/>
      <c r="N577" s="175"/>
      <c r="O577" s="175"/>
      <c r="P577" s="175"/>
      <c r="Q577" s="175"/>
      <c r="R577" s="175"/>
      <c r="S577" s="175"/>
      <c r="T577" s="175"/>
      <c r="U577" s="175"/>
      <c r="V577" s="175"/>
    </row>
    <row r="578" spans="1:22" ht="15.75" customHeight="1">
      <c r="A578" s="193"/>
      <c r="B578" s="194"/>
      <c r="C578" s="195"/>
      <c r="D578" s="196"/>
      <c r="E578" s="196"/>
      <c r="F578" s="197"/>
      <c r="G578" s="195"/>
      <c r="I578" s="175"/>
      <c r="J578" s="175"/>
      <c r="K578" s="175"/>
      <c r="L578" s="175"/>
      <c r="M578" s="175"/>
      <c r="N578" s="175"/>
      <c r="O578" s="175"/>
      <c r="P578" s="175"/>
      <c r="Q578" s="175"/>
      <c r="R578" s="175"/>
      <c r="S578" s="175"/>
      <c r="T578" s="175"/>
      <c r="U578" s="175"/>
      <c r="V578" s="175"/>
    </row>
    <row r="579" spans="1:22" ht="15.75" customHeight="1">
      <c r="A579" s="193"/>
      <c r="B579" s="194"/>
      <c r="C579" s="195"/>
      <c r="D579" s="196"/>
      <c r="E579" s="196"/>
      <c r="F579" s="197"/>
      <c r="G579" s="195"/>
      <c r="I579" s="175"/>
      <c r="J579" s="175"/>
      <c r="K579" s="175"/>
      <c r="L579" s="175"/>
      <c r="M579" s="175"/>
      <c r="N579" s="175"/>
      <c r="O579" s="175"/>
      <c r="P579" s="175"/>
      <c r="Q579" s="175"/>
      <c r="R579" s="175"/>
      <c r="S579" s="175"/>
      <c r="T579" s="175"/>
      <c r="U579" s="175"/>
      <c r="V579" s="175"/>
    </row>
    <row r="580" spans="1:22" ht="15.75" customHeight="1">
      <c r="A580" s="193"/>
      <c r="B580" s="194"/>
      <c r="C580" s="195"/>
      <c r="D580" s="196"/>
      <c r="E580" s="196"/>
      <c r="F580" s="197"/>
      <c r="G580" s="195"/>
      <c r="I580" s="175"/>
      <c r="J580" s="175"/>
      <c r="K580" s="175"/>
      <c r="L580" s="175"/>
      <c r="M580" s="175"/>
      <c r="N580" s="175"/>
      <c r="O580" s="175"/>
      <c r="P580" s="175"/>
      <c r="Q580" s="175"/>
      <c r="R580" s="175"/>
      <c r="S580" s="175"/>
      <c r="T580" s="175"/>
      <c r="U580" s="175"/>
      <c r="V580" s="175"/>
    </row>
    <row r="581" spans="1:22" ht="15.75" customHeight="1">
      <c r="A581" s="193"/>
      <c r="B581" s="194"/>
      <c r="C581" s="195"/>
      <c r="D581" s="196"/>
      <c r="E581" s="196"/>
      <c r="F581" s="197"/>
      <c r="G581" s="195"/>
      <c r="I581" s="175"/>
      <c r="J581" s="175"/>
      <c r="K581" s="175"/>
      <c r="L581" s="175"/>
      <c r="M581" s="175"/>
      <c r="N581" s="175"/>
      <c r="O581" s="175"/>
      <c r="P581" s="175"/>
      <c r="Q581" s="175"/>
      <c r="R581" s="175"/>
      <c r="S581" s="175"/>
      <c r="T581" s="175"/>
      <c r="U581" s="175"/>
      <c r="V581" s="175"/>
    </row>
    <row r="582" spans="1:22" ht="15.75" customHeight="1">
      <c r="A582" s="193"/>
      <c r="B582" s="194"/>
      <c r="C582" s="195"/>
      <c r="D582" s="196"/>
      <c r="E582" s="196"/>
      <c r="F582" s="197"/>
      <c r="G582" s="195"/>
      <c r="I582" s="175"/>
      <c r="J582" s="175"/>
      <c r="K582" s="175"/>
      <c r="L582" s="175"/>
      <c r="M582" s="175"/>
      <c r="N582" s="175"/>
      <c r="O582" s="175"/>
      <c r="P582" s="175"/>
      <c r="Q582" s="175"/>
      <c r="R582" s="175"/>
      <c r="S582" s="175"/>
      <c r="T582" s="175"/>
      <c r="U582" s="175"/>
      <c r="V582" s="175"/>
    </row>
    <row r="583" spans="1:22" ht="15.75" customHeight="1">
      <c r="A583" s="193"/>
      <c r="B583" s="194"/>
      <c r="C583" s="195"/>
      <c r="D583" s="196"/>
      <c r="E583" s="196"/>
      <c r="F583" s="197"/>
      <c r="G583" s="195"/>
      <c r="I583" s="175"/>
      <c r="J583" s="175"/>
      <c r="K583" s="175"/>
      <c r="L583" s="175"/>
      <c r="M583" s="175"/>
      <c r="N583" s="175"/>
      <c r="O583" s="175"/>
      <c r="P583" s="175"/>
      <c r="Q583" s="175"/>
      <c r="R583" s="175"/>
      <c r="S583" s="175"/>
      <c r="T583" s="175"/>
      <c r="U583" s="175"/>
      <c r="V583" s="175"/>
    </row>
    <row r="584" spans="1:22" ht="15.75" customHeight="1">
      <c r="A584" s="193"/>
      <c r="B584" s="194"/>
      <c r="C584" s="195"/>
      <c r="D584" s="196"/>
      <c r="E584" s="196"/>
      <c r="F584" s="197"/>
      <c r="G584" s="195"/>
      <c r="I584" s="175"/>
      <c r="J584" s="175"/>
      <c r="K584" s="175"/>
      <c r="L584" s="175"/>
      <c r="M584" s="175"/>
      <c r="N584" s="175"/>
      <c r="O584" s="175"/>
      <c r="P584" s="175"/>
      <c r="Q584" s="175"/>
      <c r="R584" s="175"/>
      <c r="S584" s="175"/>
      <c r="T584" s="175"/>
      <c r="U584" s="175"/>
      <c r="V584" s="175"/>
    </row>
    <row r="585" spans="1:22" ht="15.75" customHeight="1">
      <c r="A585" s="193"/>
      <c r="B585" s="194"/>
      <c r="C585" s="195"/>
      <c r="D585" s="196"/>
      <c r="E585" s="196"/>
      <c r="F585" s="197"/>
      <c r="G585" s="195"/>
      <c r="I585" s="175"/>
      <c r="J585" s="175"/>
      <c r="K585" s="175"/>
      <c r="L585" s="175"/>
      <c r="M585" s="175"/>
      <c r="N585" s="175"/>
      <c r="O585" s="175"/>
      <c r="P585" s="175"/>
      <c r="Q585" s="175"/>
      <c r="R585" s="175"/>
      <c r="S585" s="175"/>
      <c r="T585" s="175"/>
      <c r="U585" s="175"/>
      <c r="V585" s="175"/>
    </row>
    <row r="586" spans="1:22" ht="15.75" customHeight="1">
      <c r="A586" s="193"/>
      <c r="B586" s="194"/>
      <c r="C586" s="195"/>
      <c r="D586" s="196"/>
      <c r="E586" s="196"/>
      <c r="F586" s="197"/>
      <c r="G586" s="195"/>
      <c r="I586" s="175"/>
      <c r="J586" s="175"/>
      <c r="K586" s="175"/>
      <c r="L586" s="175"/>
      <c r="M586" s="175"/>
      <c r="N586" s="175"/>
      <c r="O586" s="175"/>
      <c r="P586" s="175"/>
      <c r="Q586" s="175"/>
      <c r="R586" s="175"/>
      <c r="S586" s="175"/>
      <c r="T586" s="175"/>
      <c r="U586" s="175"/>
      <c r="V586" s="175"/>
    </row>
    <row r="587" spans="1:22" ht="15.75" customHeight="1">
      <c r="A587" s="193"/>
      <c r="B587" s="194"/>
      <c r="C587" s="195"/>
      <c r="D587" s="196"/>
      <c r="E587" s="196"/>
      <c r="F587" s="197"/>
      <c r="G587" s="195"/>
      <c r="I587" s="175"/>
      <c r="J587" s="175"/>
      <c r="K587" s="175"/>
      <c r="L587" s="175"/>
      <c r="M587" s="175"/>
      <c r="N587" s="175"/>
      <c r="O587" s="175"/>
      <c r="P587" s="175"/>
      <c r="Q587" s="175"/>
      <c r="R587" s="175"/>
      <c r="S587" s="175"/>
      <c r="T587" s="175"/>
      <c r="U587" s="175"/>
      <c r="V587" s="175"/>
    </row>
    <row r="588" spans="1:22" ht="15.75" customHeight="1">
      <c r="A588" s="193"/>
      <c r="B588" s="194"/>
      <c r="C588" s="195"/>
      <c r="D588" s="196"/>
      <c r="E588" s="196"/>
      <c r="F588" s="197"/>
      <c r="G588" s="195"/>
      <c r="I588" s="175"/>
      <c r="J588" s="175"/>
      <c r="K588" s="175"/>
      <c r="L588" s="175"/>
      <c r="M588" s="175"/>
      <c r="N588" s="175"/>
      <c r="O588" s="175"/>
      <c r="P588" s="175"/>
      <c r="Q588" s="175"/>
      <c r="R588" s="175"/>
      <c r="S588" s="175"/>
      <c r="T588" s="175"/>
      <c r="U588" s="175"/>
      <c r="V588" s="175"/>
    </row>
    <row r="589" spans="1:22" ht="15.75" customHeight="1">
      <c r="A589" s="193"/>
      <c r="B589" s="194"/>
      <c r="C589" s="195"/>
      <c r="D589" s="196"/>
      <c r="E589" s="196"/>
      <c r="F589" s="197"/>
      <c r="G589" s="195"/>
      <c r="I589" s="175"/>
      <c r="J589" s="175"/>
      <c r="K589" s="175"/>
      <c r="L589" s="175"/>
      <c r="M589" s="175"/>
      <c r="N589" s="175"/>
      <c r="O589" s="175"/>
      <c r="P589" s="175"/>
      <c r="Q589" s="175"/>
      <c r="R589" s="175"/>
      <c r="S589" s="175"/>
      <c r="T589" s="175"/>
      <c r="U589" s="175"/>
      <c r="V589" s="175"/>
    </row>
    <row r="590" spans="1:22" ht="15.75" customHeight="1">
      <c r="A590" s="193"/>
      <c r="B590" s="194"/>
      <c r="C590" s="195"/>
      <c r="D590" s="196"/>
      <c r="E590" s="196"/>
      <c r="F590" s="197"/>
      <c r="G590" s="195"/>
      <c r="I590" s="175"/>
      <c r="J590" s="175"/>
      <c r="K590" s="175"/>
      <c r="L590" s="175"/>
      <c r="M590" s="175"/>
      <c r="N590" s="175"/>
      <c r="O590" s="175"/>
      <c r="P590" s="175"/>
      <c r="Q590" s="175"/>
      <c r="R590" s="175"/>
      <c r="S590" s="175"/>
      <c r="T590" s="175"/>
      <c r="U590" s="175"/>
      <c r="V590" s="175"/>
    </row>
    <row r="591" spans="1:22" ht="15.75" customHeight="1">
      <c r="A591" s="193"/>
      <c r="B591" s="194"/>
      <c r="C591" s="195"/>
      <c r="D591" s="196"/>
      <c r="E591" s="196"/>
      <c r="F591" s="197"/>
      <c r="G591" s="195"/>
      <c r="I591" s="175"/>
      <c r="J591" s="175"/>
      <c r="K591" s="175"/>
      <c r="L591" s="175"/>
      <c r="M591" s="175"/>
      <c r="N591" s="175"/>
      <c r="O591" s="175"/>
      <c r="P591" s="175"/>
      <c r="Q591" s="175"/>
      <c r="R591" s="175"/>
      <c r="S591" s="175"/>
      <c r="T591" s="175"/>
      <c r="U591" s="175"/>
      <c r="V591" s="175"/>
    </row>
    <row r="592" spans="1:22" ht="15.75" customHeight="1">
      <c r="A592" s="193"/>
      <c r="B592" s="194"/>
      <c r="C592" s="195"/>
      <c r="D592" s="196"/>
      <c r="E592" s="196"/>
      <c r="F592" s="197"/>
      <c r="G592" s="195"/>
      <c r="I592" s="175"/>
      <c r="J592" s="175"/>
      <c r="K592" s="175"/>
      <c r="L592" s="175"/>
      <c r="M592" s="175"/>
      <c r="N592" s="175"/>
      <c r="O592" s="175"/>
      <c r="P592" s="175"/>
      <c r="Q592" s="175"/>
      <c r="R592" s="175"/>
      <c r="S592" s="175"/>
      <c r="T592" s="175"/>
      <c r="U592" s="175"/>
      <c r="V592" s="175"/>
    </row>
    <row r="593" spans="1:22" ht="15.75" customHeight="1">
      <c r="A593" s="193"/>
      <c r="B593" s="194"/>
      <c r="C593" s="195"/>
      <c r="D593" s="196"/>
      <c r="E593" s="196"/>
      <c r="F593" s="197"/>
      <c r="G593" s="195"/>
      <c r="I593" s="175"/>
      <c r="J593" s="175"/>
      <c r="K593" s="175"/>
      <c r="L593" s="175"/>
      <c r="M593" s="175"/>
      <c r="N593" s="175"/>
      <c r="O593" s="175"/>
      <c r="P593" s="175"/>
      <c r="Q593" s="175"/>
      <c r="R593" s="175"/>
      <c r="S593" s="175"/>
      <c r="T593" s="175"/>
      <c r="U593" s="175"/>
      <c r="V593" s="175"/>
    </row>
    <row r="594" spans="1:22" ht="15.75" customHeight="1">
      <c r="A594" s="193"/>
      <c r="B594" s="194"/>
      <c r="C594" s="195"/>
      <c r="D594" s="196"/>
      <c r="E594" s="196"/>
      <c r="F594" s="197"/>
      <c r="G594" s="195"/>
      <c r="I594" s="175"/>
      <c r="J594" s="175"/>
      <c r="K594" s="175"/>
      <c r="L594" s="175"/>
      <c r="M594" s="175"/>
      <c r="N594" s="175"/>
      <c r="O594" s="175"/>
      <c r="P594" s="175"/>
      <c r="Q594" s="175"/>
      <c r="R594" s="175"/>
      <c r="S594" s="175"/>
      <c r="T594" s="175"/>
      <c r="U594" s="175"/>
      <c r="V594" s="175"/>
    </row>
    <row r="595" spans="1:22" ht="15.75" customHeight="1">
      <c r="A595" s="193"/>
      <c r="B595" s="194"/>
      <c r="C595" s="195"/>
      <c r="D595" s="196"/>
      <c r="E595" s="196"/>
      <c r="F595" s="197"/>
      <c r="G595" s="195"/>
      <c r="I595" s="175"/>
      <c r="J595" s="175"/>
      <c r="K595" s="175"/>
      <c r="L595" s="175"/>
      <c r="M595" s="175"/>
      <c r="N595" s="175"/>
      <c r="O595" s="175"/>
      <c r="P595" s="175"/>
      <c r="Q595" s="175"/>
      <c r="R595" s="175"/>
      <c r="S595" s="175"/>
      <c r="T595" s="175"/>
      <c r="U595" s="175"/>
      <c r="V595" s="175"/>
    </row>
    <row r="596" spans="1:22" ht="15.75" customHeight="1">
      <c r="A596" s="193"/>
      <c r="B596" s="194"/>
      <c r="C596" s="195"/>
      <c r="D596" s="196"/>
      <c r="E596" s="196"/>
      <c r="F596" s="197"/>
      <c r="G596" s="195"/>
      <c r="I596" s="175"/>
      <c r="J596" s="175"/>
      <c r="K596" s="175"/>
      <c r="L596" s="175"/>
      <c r="M596" s="175"/>
      <c r="N596" s="175"/>
      <c r="O596" s="175"/>
      <c r="P596" s="175"/>
      <c r="Q596" s="175"/>
      <c r="R596" s="175"/>
      <c r="S596" s="175"/>
      <c r="T596" s="175"/>
      <c r="U596" s="175"/>
      <c r="V596" s="175"/>
    </row>
    <row r="597" spans="1:22" ht="15.75" customHeight="1">
      <c r="A597" s="193"/>
      <c r="B597" s="194"/>
      <c r="C597" s="195"/>
      <c r="D597" s="196"/>
      <c r="E597" s="196"/>
      <c r="F597" s="197"/>
      <c r="G597" s="195"/>
      <c r="I597" s="175"/>
      <c r="J597" s="175"/>
      <c r="K597" s="175"/>
      <c r="L597" s="175"/>
      <c r="M597" s="175"/>
      <c r="N597" s="175"/>
      <c r="O597" s="175"/>
      <c r="P597" s="175"/>
      <c r="Q597" s="175"/>
      <c r="R597" s="175"/>
      <c r="S597" s="175"/>
      <c r="T597" s="175"/>
      <c r="U597" s="175"/>
      <c r="V597" s="175"/>
    </row>
    <row r="598" spans="1:22" ht="15.75" customHeight="1">
      <c r="A598" s="193"/>
      <c r="B598" s="194"/>
      <c r="C598" s="195"/>
      <c r="D598" s="196"/>
      <c r="E598" s="196"/>
      <c r="F598" s="197"/>
      <c r="G598" s="195"/>
      <c r="I598" s="175"/>
      <c r="J598" s="175"/>
      <c r="K598" s="175"/>
      <c r="L598" s="175"/>
      <c r="M598" s="175"/>
      <c r="N598" s="175"/>
      <c r="O598" s="175"/>
      <c r="P598" s="175"/>
      <c r="Q598" s="175"/>
      <c r="R598" s="175"/>
      <c r="S598" s="175"/>
      <c r="T598" s="175"/>
      <c r="U598" s="175"/>
      <c r="V598" s="175"/>
    </row>
    <row r="599" spans="1:22" ht="15.75" customHeight="1">
      <c r="A599" s="193"/>
      <c r="B599" s="194"/>
      <c r="C599" s="195"/>
      <c r="D599" s="196"/>
      <c r="E599" s="196"/>
      <c r="F599" s="197"/>
      <c r="G599" s="195"/>
      <c r="I599" s="175"/>
      <c r="J599" s="175"/>
      <c r="K599" s="175"/>
      <c r="L599" s="175"/>
      <c r="M599" s="175"/>
      <c r="N599" s="175"/>
      <c r="O599" s="175"/>
      <c r="P599" s="175"/>
      <c r="Q599" s="175"/>
      <c r="R599" s="175"/>
      <c r="S599" s="175"/>
      <c r="T599" s="175"/>
      <c r="U599" s="175"/>
      <c r="V599" s="175"/>
    </row>
    <row r="600" spans="1:22" ht="15.75" customHeight="1">
      <c r="A600" s="193"/>
      <c r="B600" s="194"/>
      <c r="C600" s="195"/>
      <c r="D600" s="196"/>
      <c r="E600" s="196"/>
      <c r="F600" s="197"/>
      <c r="G600" s="195"/>
      <c r="I600" s="175"/>
      <c r="J600" s="175"/>
      <c r="K600" s="175"/>
      <c r="L600" s="175"/>
      <c r="M600" s="175"/>
      <c r="N600" s="175"/>
      <c r="O600" s="175"/>
      <c r="P600" s="175"/>
      <c r="Q600" s="175"/>
      <c r="R600" s="175"/>
      <c r="S600" s="175"/>
      <c r="T600" s="175"/>
      <c r="U600" s="175"/>
      <c r="V600" s="175"/>
    </row>
    <row r="601" spans="1:22" ht="15.75" customHeight="1">
      <c r="A601" s="193"/>
      <c r="B601" s="194"/>
      <c r="C601" s="195"/>
      <c r="D601" s="196"/>
      <c r="E601" s="196"/>
      <c r="F601" s="197"/>
      <c r="G601" s="195"/>
      <c r="I601" s="175"/>
      <c r="J601" s="175"/>
      <c r="K601" s="175"/>
      <c r="L601" s="175"/>
      <c r="M601" s="175"/>
      <c r="N601" s="175"/>
      <c r="O601" s="175"/>
      <c r="P601" s="175"/>
      <c r="Q601" s="175"/>
      <c r="R601" s="175"/>
      <c r="S601" s="175"/>
      <c r="T601" s="175"/>
      <c r="U601" s="175"/>
      <c r="V601" s="175"/>
    </row>
    <row r="602" spans="1:22" ht="15.75" customHeight="1">
      <c r="A602" s="193"/>
      <c r="B602" s="194"/>
      <c r="C602" s="195"/>
      <c r="D602" s="196"/>
      <c r="E602" s="196"/>
      <c r="F602" s="197"/>
      <c r="G602" s="195"/>
      <c r="I602" s="175"/>
      <c r="J602" s="175"/>
      <c r="K602" s="175"/>
      <c r="L602" s="175"/>
      <c r="M602" s="175"/>
      <c r="N602" s="175"/>
      <c r="O602" s="175"/>
      <c r="P602" s="175"/>
      <c r="Q602" s="175"/>
      <c r="R602" s="175"/>
      <c r="S602" s="175"/>
      <c r="T602" s="175"/>
      <c r="U602" s="175"/>
      <c r="V602" s="175"/>
    </row>
    <row r="603" spans="1:22" ht="15.75" customHeight="1">
      <c r="A603" s="193"/>
      <c r="B603" s="194"/>
      <c r="C603" s="195"/>
      <c r="D603" s="196"/>
      <c r="E603" s="196"/>
      <c r="F603" s="197"/>
      <c r="G603" s="195"/>
      <c r="I603" s="175"/>
      <c r="J603" s="175"/>
      <c r="K603" s="175"/>
      <c r="L603" s="175"/>
      <c r="M603" s="175"/>
      <c r="N603" s="175"/>
      <c r="O603" s="175"/>
      <c r="P603" s="175"/>
      <c r="Q603" s="175"/>
      <c r="R603" s="175"/>
      <c r="S603" s="175"/>
      <c r="T603" s="175"/>
      <c r="U603" s="175"/>
      <c r="V603" s="175"/>
    </row>
    <row r="604" spans="1:22" ht="15.75" customHeight="1">
      <c r="A604" s="193"/>
      <c r="B604" s="194"/>
      <c r="C604" s="195"/>
      <c r="D604" s="196"/>
      <c r="E604" s="196"/>
      <c r="F604" s="197"/>
      <c r="G604" s="195"/>
      <c r="I604" s="175"/>
      <c r="J604" s="175"/>
      <c r="K604" s="175"/>
      <c r="L604" s="175"/>
      <c r="M604" s="175"/>
      <c r="N604" s="175"/>
      <c r="O604" s="175"/>
      <c r="P604" s="175"/>
      <c r="Q604" s="175"/>
      <c r="R604" s="175"/>
      <c r="S604" s="175"/>
      <c r="T604" s="175"/>
      <c r="U604" s="175"/>
      <c r="V604" s="175"/>
    </row>
    <row r="605" spans="1:22" ht="15.75" customHeight="1">
      <c r="A605" s="193"/>
      <c r="B605" s="194"/>
      <c r="C605" s="195"/>
      <c r="D605" s="196"/>
      <c r="E605" s="196"/>
      <c r="F605" s="197"/>
      <c r="G605" s="195"/>
      <c r="I605" s="175"/>
      <c r="J605" s="175"/>
      <c r="K605" s="175"/>
      <c r="L605" s="175"/>
      <c r="M605" s="175"/>
      <c r="N605" s="175"/>
      <c r="O605" s="175"/>
      <c r="P605" s="175"/>
      <c r="Q605" s="175"/>
      <c r="R605" s="175"/>
      <c r="S605" s="175"/>
      <c r="T605" s="175"/>
      <c r="U605" s="175"/>
      <c r="V605" s="175"/>
    </row>
    <row r="606" spans="1:22" ht="15.75" customHeight="1">
      <c r="A606" s="193"/>
      <c r="B606" s="194"/>
      <c r="C606" s="195"/>
      <c r="D606" s="196"/>
      <c r="E606" s="196"/>
      <c r="F606" s="197"/>
      <c r="G606" s="195"/>
      <c r="I606" s="175"/>
      <c r="J606" s="175"/>
      <c r="K606" s="175"/>
      <c r="L606" s="175"/>
      <c r="M606" s="175"/>
      <c r="N606" s="175"/>
      <c r="O606" s="175"/>
      <c r="P606" s="175"/>
      <c r="Q606" s="175"/>
      <c r="R606" s="175"/>
      <c r="S606" s="175"/>
      <c r="T606" s="175"/>
      <c r="U606" s="175"/>
      <c r="V606" s="175"/>
    </row>
    <row r="607" spans="1:22" ht="15.75" customHeight="1">
      <c r="A607" s="193"/>
      <c r="B607" s="194"/>
      <c r="C607" s="195"/>
      <c r="D607" s="196"/>
      <c r="E607" s="196"/>
      <c r="F607" s="197"/>
      <c r="G607" s="195"/>
      <c r="I607" s="175"/>
      <c r="J607" s="175"/>
      <c r="K607" s="175"/>
      <c r="L607" s="175"/>
      <c r="M607" s="175"/>
      <c r="N607" s="175"/>
      <c r="O607" s="175"/>
      <c r="P607" s="175"/>
      <c r="Q607" s="175"/>
      <c r="R607" s="175"/>
      <c r="S607" s="175"/>
      <c r="T607" s="175"/>
      <c r="U607" s="175"/>
      <c r="V607" s="175"/>
    </row>
    <row r="608" spans="1:22" ht="15.75" customHeight="1">
      <c r="A608" s="193"/>
      <c r="B608" s="194"/>
      <c r="C608" s="195"/>
      <c r="D608" s="196"/>
      <c r="E608" s="196"/>
      <c r="F608" s="197"/>
      <c r="G608" s="195"/>
      <c r="I608" s="175"/>
      <c r="J608" s="175"/>
      <c r="K608" s="175"/>
      <c r="L608" s="175"/>
      <c r="M608" s="175"/>
      <c r="N608" s="175"/>
      <c r="O608" s="175"/>
      <c r="P608" s="175"/>
      <c r="Q608" s="175"/>
      <c r="R608" s="175"/>
      <c r="S608" s="175"/>
      <c r="T608" s="175"/>
      <c r="U608" s="175"/>
      <c r="V608" s="175"/>
    </row>
    <row r="609" spans="1:22" ht="15.75" customHeight="1">
      <c r="A609" s="193"/>
      <c r="B609" s="194"/>
      <c r="C609" s="195"/>
      <c r="D609" s="196"/>
      <c r="E609" s="196"/>
      <c r="F609" s="197"/>
      <c r="G609" s="195"/>
      <c r="I609" s="175"/>
      <c r="J609" s="175"/>
      <c r="K609" s="175"/>
      <c r="L609" s="175"/>
      <c r="M609" s="175"/>
      <c r="N609" s="175"/>
      <c r="O609" s="175"/>
      <c r="P609" s="175"/>
      <c r="Q609" s="175"/>
      <c r="R609" s="175"/>
      <c r="S609" s="175"/>
      <c r="T609" s="175"/>
      <c r="U609" s="175"/>
      <c r="V609" s="175"/>
    </row>
    <row r="610" spans="1:22" ht="15.75" customHeight="1">
      <c r="A610" s="193"/>
      <c r="B610" s="194"/>
      <c r="C610" s="195"/>
      <c r="D610" s="196"/>
      <c r="E610" s="196"/>
      <c r="F610" s="197"/>
      <c r="G610" s="195"/>
      <c r="I610" s="175"/>
      <c r="J610" s="175"/>
      <c r="K610" s="175"/>
      <c r="L610" s="175"/>
      <c r="M610" s="175"/>
      <c r="N610" s="175"/>
      <c r="O610" s="175"/>
      <c r="P610" s="175"/>
      <c r="Q610" s="175"/>
      <c r="R610" s="175"/>
      <c r="S610" s="175"/>
      <c r="T610" s="175"/>
      <c r="U610" s="175"/>
      <c r="V610" s="175"/>
    </row>
    <row r="611" spans="1:22" ht="15.75" customHeight="1">
      <c r="A611" s="193"/>
      <c r="B611" s="194"/>
      <c r="C611" s="195"/>
      <c r="D611" s="196"/>
      <c r="E611" s="196"/>
      <c r="F611" s="197"/>
      <c r="G611" s="195"/>
      <c r="I611" s="175"/>
      <c r="J611" s="175"/>
      <c r="K611" s="175"/>
      <c r="L611" s="175"/>
      <c r="M611" s="175"/>
      <c r="N611" s="175"/>
      <c r="O611" s="175"/>
      <c r="P611" s="175"/>
      <c r="Q611" s="175"/>
      <c r="R611" s="175"/>
      <c r="S611" s="175"/>
      <c r="T611" s="175"/>
      <c r="U611" s="175"/>
      <c r="V611" s="175"/>
    </row>
    <row r="612" spans="1:22" ht="15.75" customHeight="1">
      <c r="A612" s="193"/>
      <c r="B612" s="194"/>
      <c r="C612" s="195"/>
      <c r="D612" s="196"/>
      <c r="E612" s="196"/>
      <c r="F612" s="197"/>
      <c r="G612" s="195"/>
      <c r="I612" s="175"/>
      <c r="J612" s="175"/>
      <c r="K612" s="175"/>
      <c r="L612" s="175"/>
      <c r="M612" s="175"/>
      <c r="N612" s="175"/>
      <c r="O612" s="175"/>
      <c r="P612" s="175"/>
      <c r="Q612" s="175"/>
      <c r="R612" s="175"/>
      <c r="S612" s="175"/>
      <c r="T612" s="175"/>
      <c r="U612" s="175"/>
      <c r="V612" s="175"/>
    </row>
    <row r="613" spans="1:22" ht="15.75" customHeight="1">
      <c r="A613" s="193"/>
      <c r="B613" s="194"/>
      <c r="C613" s="195"/>
      <c r="D613" s="196"/>
      <c r="E613" s="196"/>
      <c r="F613" s="197"/>
      <c r="G613" s="195"/>
      <c r="I613" s="175"/>
      <c r="J613" s="175"/>
      <c r="K613" s="175"/>
      <c r="L613" s="175"/>
      <c r="M613" s="175"/>
      <c r="N613" s="175"/>
      <c r="O613" s="175"/>
      <c r="P613" s="175"/>
      <c r="Q613" s="175"/>
      <c r="R613" s="175"/>
      <c r="S613" s="175"/>
      <c r="T613" s="175"/>
      <c r="U613" s="175"/>
      <c r="V613" s="175"/>
    </row>
    <row r="614" spans="1:22" ht="15.75" customHeight="1">
      <c r="A614" s="193"/>
      <c r="B614" s="194"/>
      <c r="C614" s="195"/>
      <c r="D614" s="196"/>
      <c r="E614" s="196"/>
      <c r="F614" s="197"/>
      <c r="G614" s="195"/>
      <c r="I614" s="175"/>
      <c r="J614" s="175"/>
      <c r="K614" s="175"/>
      <c r="L614" s="175"/>
      <c r="M614" s="175"/>
      <c r="N614" s="175"/>
      <c r="O614" s="175"/>
      <c r="P614" s="175"/>
      <c r="Q614" s="175"/>
      <c r="R614" s="175"/>
      <c r="S614" s="175"/>
      <c r="T614" s="175"/>
      <c r="U614" s="175"/>
      <c r="V614" s="175"/>
    </row>
    <row r="615" spans="1:22" ht="15.75" customHeight="1">
      <c r="A615" s="193"/>
      <c r="B615" s="194"/>
      <c r="C615" s="195"/>
      <c r="D615" s="196"/>
      <c r="E615" s="196"/>
      <c r="F615" s="197"/>
      <c r="G615" s="195"/>
      <c r="I615" s="175"/>
      <c r="J615" s="175"/>
      <c r="K615" s="175"/>
      <c r="L615" s="175"/>
      <c r="M615" s="175"/>
      <c r="N615" s="175"/>
      <c r="O615" s="175"/>
      <c r="P615" s="175"/>
      <c r="Q615" s="175"/>
      <c r="R615" s="175"/>
      <c r="S615" s="175"/>
      <c r="T615" s="175"/>
      <c r="U615" s="175"/>
      <c r="V615" s="175"/>
    </row>
    <row r="616" spans="1:22" ht="15.75" customHeight="1">
      <c r="A616" s="193"/>
      <c r="B616" s="194"/>
      <c r="C616" s="195"/>
      <c r="D616" s="196"/>
      <c r="E616" s="196"/>
      <c r="F616" s="197"/>
      <c r="G616" s="195"/>
      <c r="I616" s="175"/>
      <c r="J616" s="175"/>
      <c r="K616" s="175"/>
      <c r="L616" s="175"/>
      <c r="M616" s="175"/>
      <c r="N616" s="175"/>
      <c r="O616" s="175"/>
      <c r="P616" s="175"/>
      <c r="Q616" s="175"/>
      <c r="R616" s="175"/>
      <c r="S616" s="175"/>
      <c r="T616" s="175"/>
      <c r="U616" s="175"/>
      <c r="V616" s="175"/>
    </row>
    <row r="617" spans="1:22" ht="15.75" customHeight="1">
      <c r="A617" s="193"/>
      <c r="B617" s="194"/>
      <c r="C617" s="195"/>
      <c r="D617" s="196"/>
      <c r="E617" s="196"/>
      <c r="F617" s="197"/>
      <c r="G617" s="195"/>
      <c r="I617" s="175"/>
      <c r="J617" s="175"/>
      <c r="K617" s="175"/>
      <c r="L617" s="175"/>
      <c r="M617" s="175"/>
      <c r="N617" s="175"/>
      <c r="O617" s="175"/>
      <c r="P617" s="175"/>
      <c r="Q617" s="175"/>
      <c r="R617" s="175"/>
      <c r="S617" s="175"/>
      <c r="T617" s="175"/>
      <c r="U617" s="175"/>
      <c r="V617" s="175"/>
    </row>
    <row r="618" spans="1:22" ht="15.75" customHeight="1">
      <c r="A618" s="193"/>
      <c r="B618" s="194"/>
      <c r="C618" s="195"/>
      <c r="D618" s="196"/>
      <c r="E618" s="196"/>
      <c r="F618" s="197"/>
      <c r="G618" s="195"/>
      <c r="I618" s="175"/>
      <c r="J618" s="175"/>
      <c r="K618" s="175"/>
      <c r="L618" s="175"/>
      <c r="M618" s="175"/>
      <c r="N618" s="175"/>
      <c r="O618" s="175"/>
      <c r="P618" s="175"/>
      <c r="Q618" s="175"/>
      <c r="R618" s="175"/>
      <c r="S618" s="175"/>
      <c r="T618" s="175"/>
      <c r="U618" s="175"/>
      <c r="V618" s="175"/>
    </row>
    <row r="619" spans="1:22" ht="15.75" customHeight="1">
      <c r="A619" s="193"/>
      <c r="B619" s="194"/>
      <c r="C619" s="195"/>
      <c r="D619" s="196"/>
      <c r="E619" s="196"/>
      <c r="F619" s="197"/>
      <c r="G619" s="195"/>
      <c r="I619" s="175"/>
      <c r="J619" s="175"/>
      <c r="K619" s="175"/>
      <c r="L619" s="175"/>
      <c r="M619" s="175"/>
      <c r="N619" s="175"/>
      <c r="O619" s="175"/>
      <c r="P619" s="175"/>
      <c r="Q619" s="175"/>
      <c r="R619" s="175"/>
      <c r="S619" s="175"/>
      <c r="T619" s="175"/>
      <c r="U619" s="175"/>
      <c r="V619" s="175"/>
    </row>
    <row r="620" spans="1:22" ht="15.75" customHeight="1">
      <c r="A620" s="193"/>
      <c r="B620" s="194"/>
      <c r="C620" s="195"/>
      <c r="D620" s="196"/>
      <c r="E620" s="196"/>
      <c r="F620" s="197"/>
      <c r="G620" s="195"/>
      <c r="I620" s="175"/>
      <c r="J620" s="175"/>
      <c r="K620" s="175"/>
      <c r="L620" s="175"/>
      <c r="M620" s="175"/>
      <c r="N620" s="175"/>
      <c r="O620" s="175"/>
      <c r="P620" s="175"/>
      <c r="Q620" s="175"/>
      <c r="R620" s="175"/>
      <c r="S620" s="175"/>
      <c r="T620" s="175"/>
      <c r="U620" s="175"/>
      <c r="V620" s="175"/>
    </row>
    <row r="621" spans="1:22" ht="15.75" customHeight="1">
      <c r="A621" s="193"/>
      <c r="B621" s="194"/>
      <c r="C621" s="195"/>
      <c r="D621" s="196"/>
      <c r="E621" s="196"/>
      <c r="F621" s="197"/>
      <c r="G621" s="195"/>
      <c r="I621" s="175"/>
      <c r="J621" s="175"/>
      <c r="K621" s="175"/>
      <c r="L621" s="175"/>
      <c r="M621" s="175"/>
      <c r="N621" s="175"/>
      <c r="O621" s="175"/>
      <c r="P621" s="175"/>
      <c r="Q621" s="175"/>
      <c r="R621" s="175"/>
      <c r="S621" s="175"/>
      <c r="T621" s="175"/>
      <c r="U621" s="175"/>
      <c r="V621" s="175"/>
    </row>
    <row r="622" spans="1:22" ht="15.75" customHeight="1">
      <c r="A622" s="193"/>
      <c r="B622" s="194"/>
      <c r="C622" s="195"/>
      <c r="D622" s="196"/>
      <c r="E622" s="196"/>
      <c r="F622" s="197"/>
      <c r="G622" s="195"/>
      <c r="I622" s="175"/>
      <c r="J622" s="175"/>
      <c r="K622" s="175"/>
      <c r="L622" s="175"/>
      <c r="M622" s="175"/>
      <c r="N622" s="175"/>
      <c r="O622" s="175"/>
      <c r="P622" s="175"/>
      <c r="Q622" s="175"/>
      <c r="R622" s="175"/>
      <c r="S622" s="175"/>
      <c r="T622" s="175"/>
      <c r="U622" s="175"/>
      <c r="V622" s="175"/>
    </row>
    <row r="623" spans="1:22" ht="15.75" customHeight="1">
      <c r="A623" s="193"/>
      <c r="B623" s="194"/>
      <c r="C623" s="195"/>
      <c r="D623" s="196"/>
      <c r="E623" s="196"/>
      <c r="F623" s="197"/>
      <c r="G623" s="195"/>
      <c r="I623" s="175"/>
      <c r="J623" s="175"/>
      <c r="K623" s="175"/>
      <c r="L623" s="175"/>
      <c r="M623" s="175"/>
      <c r="N623" s="175"/>
      <c r="O623" s="175"/>
      <c r="P623" s="175"/>
      <c r="Q623" s="175"/>
      <c r="R623" s="175"/>
      <c r="S623" s="175"/>
      <c r="T623" s="175"/>
      <c r="U623" s="175"/>
      <c r="V623" s="175"/>
    </row>
    <row r="624" spans="1:22" ht="15.75" customHeight="1">
      <c r="A624" s="193"/>
      <c r="B624" s="194"/>
      <c r="C624" s="195"/>
      <c r="D624" s="196"/>
      <c r="E624" s="196"/>
      <c r="F624" s="197"/>
      <c r="G624" s="195"/>
      <c r="I624" s="175"/>
      <c r="J624" s="175"/>
      <c r="K624" s="175"/>
      <c r="L624" s="175"/>
      <c r="M624" s="175"/>
      <c r="N624" s="175"/>
      <c r="O624" s="175"/>
      <c r="P624" s="175"/>
      <c r="Q624" s="175"/>
      <c r="R624" s="175"/>
      <c r="S624" s="175"/>
      <c r="T624" s="175"/>
      <c r="U624" s="175"/>
      <c r="V624" s="175"/>
    </row>
    <row r="625" spans="1:22" ht="15.75" customHeight="1">
      <c r="A625" s="193"/>
      <c r="B625" s="194"/>
      <c r="C625" s="195"/>
      <c r="D625" s="196"/>
      <c r="E625" s="196"/>
      <c r="F625" s="197"/>
      <c r="G625" s="195"/>
      <c r="I625" s="175"/>
      <c r="J625" s="175"/>
      <c r="K625" s="175"/>
      <c r="L625" s="175"/>
      <c r="M625" s="175"/>
      <c r="N625" s="175"/>
      <c r="O625" s="175"/>
      <c r="P625" s="175"/>
      <c r="Q625" s="175"/>
      <c r="R625" s="175"/>
      <c r="S625" s="175"/>
      <c r="T625" s="175"/>
      <c r="U625" s="175"/>
      <c r="V625" s="175"/>
    </row>
    <row r="626" spans="1:22" ht="15.75" customHeight="1">
      <c r="A626" s="193"/>
      <c r="B626" s="194"/>
      <c r="C626" s="195"/>
      <c r="D626" s="196"/>
      <c r="E626" s="196"/>
      <c r="F626" s="197"/>
      <c r="G626" s="195"/>
      <c r="I626" s="175"/>
      <c r="J626" s="175"/>
      <c r="K626" s="175"/>
      <c r="L626" s="175"/>
      <c r="M626" s="175"/>
      <c r="N626" s="175"/>
      <c r="O626" s="175"/>
      <c r="P626" s="175"/>
      <c r="Q626" s="175"/>
      <c r="R626" s="175"/>
      <c r="S626" s="175"/>
      <c r="T626" s="175"/>
      <c r="U626" s="175"/>
      <c r="V626" s="175"/>
    </row>
    <row r="627" spans="1:22" ht="15.75" customHeight="1">
      <c r="A627" s="193"/>
      <c r="B627" s="194"/>
      <c r="C627" s="195"/>
      <c r="D627" s="196"/>
      <c r="E627" s="196"/>
      <c r="F627" s="197"/>
      <c r="G627" s="195"/>
      <c r="I627" s="175"/>
      <c r="J627" s="175"/>
      <c r="K627" s="175"/>
      <c r="L627" s="175"/>
      <c r="M627" s="175"/>
      <c r="N627" s="175"/>
      <c r="O627" s="175"/>
      <c r="P627" s="175"/>
      <c r="Q627" s="175"/>
      <c r="R627" s="175"/>
      <c r="S627" s="175"/>
      <c r="T627" s="175"/>
      <c r="U627" s="175"/>
      <c r="V627" s="175"/>
    </row>
    <row r="628" spans="1:22" ht="15.75" customHeight="1">
      <c r="A628" s="193"/>
      <c r="B628" s="194"/>
      <c r="C628" s="195"/>
      <c r="D628" s="196"/>
      <c r="E628" s="196"/>
      <c r="F628" s="197"/>
      <c r="G628" s="195"/>
      <c r="I628" s="175"/>
      <c r="J628" s="175"/>
      <c r="K628" s="175"/>
      <c r="L628" s="175"/>
      <c r="M628" s="175"/>
      <c r="N628" s="175"/>
      <c r="O628" s="175"/>
      <c r="P628" s="175"/>
      <c r="Q628" s="175"/>
      <c r="R628" s="175"/>
      <c r="S628" s="175"/>
      <c r="T628" s="175"/>
      <c r="U628" s="175"/>
      <c r="V628" s="175"/>
    </row>
    <row r="629" spans="1:22" ht="15.75" customHeight="1">
      <c r="A629" s="193"/>
      <c r="B629" s="194"/>
      <c r="C629" s="195"/>
      <c r="D629" s="196"/>
      <c r="E629" s="196"/>
      <c r="F629" s="197"/>
      <c r="G629" s="195"/>
      <c r="I629" s="175"/>
      <c r="J629" s="175"/>
      <c r="K629" s="175"/>
      <c r="L629" s="175"/>
      <c r="M629" s="175"/>
      <c r="N629" s="175"/>
      <c r="O629" s="175"/>
      <c r="P629" s="175"/>
      <c r="Q629" s="175"/>
      <c r="R629" s="175"/>
      <c r="S629" s="175"/>
      <c r="T629" s="175"/>
      <c r="U629" s="175"/>
      <c r="V629" s="175"/>
    </row>
    <row r="630" spans="1:22" ht="15.75" customHeight="1">
      <c r="A630" s="193"/>
      <c r="B630" s="194"/>
      <c r="C630" s="195"/>
      <c r="D630" s="196"/>
      <c r="E630" s="196"/>
      <c r="F630" s="197"/>
      <c r="G630" s="195"/>
      <c r="I630" s="175"/>
      <c r="J630" s="175"/>
      <c r="K630" s="175"/>
      <c r="L630" s="175"/>
      <c r="M630" s="175"/>
      <c r="N630" s="175"/>
      <c r="O630" s="175"/>
      <c r="P630" s="175"/>
      <c r="Q630" s="175"/>
      <c r="R630" s="175"/>
      <c r="S630" s="175"/>
      <c r="T630" s="175"/>
      <c r="U630" s="175"/>
      <c r="V630" s="175"/>
    </row>
    <row r="631" spans="1:22" ht="15.75" customHeight="1">
      <c r="A631" s="193"/>
      <c r="B631" s="194"/>
      <c r="C631" s="195"/>
      <c r="D631" s="196"/>
      <c r="E631" s="196"/>
      <c r="F631" s="197"/>
      <c r="G631" s="195"/>
      <c r="I631" s="175"/>
      <c r="J631" s="175"/>
      <c r="K631" s="175"/>
      <c r="L631" s="175"/>
      <c r="M631" s="175"/>
      <c r="N631" s="175"/>
      <c r="O631" s="175"/>
      <c r="P631" s="175"/>
      <c r="Q631" s="175"/>
      <c r="R631" s="175"/>
      <c r="S631" s="175"/>
      <c r="T631" s="175"/>
      <c r="U631" s="175"/>
      <c r="V631" s="175"/>
    </row>
    <row r="632" spans="1:22" ht="15.75" customHeight="1">
      <c r="A632" s="193"/>
      <c r="B632" s="194"/>
      <c r="C632" s="195"/>
      <c r="D632" s="196"/>
      <c r="E632" s="196"/>
      <c r="F632" s="197"/>
      <c r="G632" s="195"/>
      <c r="I632" s="175"/>
      <c r="J632" s="175"/>
      <c r="K632" s="175"/>
      <c r="L632" s="175"/>
      <c r="M632" s="175"/>
      <c r="N632" s="175"/>
      <c r="O632" s="175"/>
      <c r="P632" s="175"/>
      <c r="Q632" s="175"/>
      <c r="R632" s="175"/>
      <c r="S632" s="175"/>
      <c r="T632" s="175"/>
      <c r="U632" s="175"/>
      <c r="V632" s="175"/>
    </row>
    <row r="633" spans="1:22" ht="15.75" customHeight="1">
      <c r="A633" s="193"/>
      <c r="B633" s="194"/>
      <c r="C633" s="195"/>
      <c r="D633" s="196"/>
      <c r="E633" s="196"/>
      <c r="F633" s="197"/>
      <c r="G633" s="195"/>
      <c r="I633" s="175"/>
      <c r="J633" s="175"/>
      <c r="K633" s="175"/>
      <c r="L633" s="175"/>
      <c r="M633" s="175"/>
      <c r="N633" s="175"/>
      <c r="O633" s="175"/>
      <c r="P633" s="175"/>
      <c r="Q633" s="175"/>
      <c r="R633" s="175"/>
      <c r="S633" s="175"/>
      <c r="T633" s="175"/>
      <c r="U633" s="175"/>
      <c r="V633" s="175"/>
    </row>
    <row r="634" spans="1:22" ht="15.75" customHeight="1">
      <c r="A634" s="193"/>
      <c r="B634" s="194"/>
      <c r="C634" s="195"/>
      <c r="D634" s="196"/>
      <c r="E634" s="196"/>
      <c r="F634" s="197"/>
      <c r="G634" s="195"/>
      <c r="I634" s="175"/>
      <c r="J634" s="175"/>
      <c r="K634" s="175"/>
      <c r="L634" s="175"/>
      <c r="M634" s="175"/>
      <c r="N634" s="175"/>
      <c r="O634" s="175"/>
      <c r="P634" s="175"/>
      <c r="Q634" s="175"/>
      <c r="R634" s="175"/>
      <c r="S634" s="175"/>
      <c r="T634" s="175"/>
      <c r="U634" s="175"/>
      <c r="V634" s="175"/>
    </row>
    <row r="635" spans="1:22" ht="15.75" customHeight="1">
      <c r="A635" s="193"/>
      <c r="B635" s="194"/>
      <c r="C635" s="195"/>
      <c r="D635" s="196"/>
      <c r="E635" s="196"/>
      <c r="F635" s="197"/>
      <c r="G635" s="195"/>
      <c r="I635" s="175"/>
      <c r="J635" s="175"/>
      <c r="K635" s="175"/>
      <c r="L635" s="175"/>
      <c r="M635" s="175"/>
      <c r="N635" s="175"/>
      <c r="O635" s="175"/>
      <c r="P635" s="175"/>
      <c r="Q635" s="175"/>
      <c r="R635" s="175"/>
      <c r="S635" s="175"/>
      <c r="T635" s="175"/>
      <c r="U635" s="175"/>
      <c r="V635" s="175"/>
    </row>
    <row r="636" spans="1:22" ht="15.75" customHeight="1">
      <c r="A636" s="193"/>
      <c r="B636" s="194"/>
      <c r="C636" s="195"/>
      <c r="D636" s="196"/>
      <c r="E636" s="196"/>
      <c r="F636" s="197"/>
      <c r="G636" s="195"/>
      <c r="I636" s="175"/>
      <c r="J636" s="175"/>
      <c r="K636" s="175"/>
      <c r="L636" s="175"/>
      <c r="M636" s="175"/>
      <c r="N636" s="175"/>
      <c r="O636" s="175"/>
      <c r="P636" s="175"/>
      <c r="Q636" s="175"/>
      <c r="R636" s="175"/>
      <c r="S636" s="175"/>
      <c r="T636" s="175"/>
      <c r="U636" s="175"/>
      <c r="V636" s="175"/>
    </row>
    <row r="637" spans="1:22" ht="15.75" customHeight="1">
      <c r="A637" s="193"/>
      <c r="B637" s="194"/>
      <c r="C637" s="195"/>
      <c r="D637" s="196"/>
      <c r="E637" s="196"/>
      <c r="F637" s="197"/>
      <c r="G637" s="195"/>
      <c r="I637" s="175"/>
      <c r="J637" s="175"/>
      <c r="K637" s="175"/>
      <c r="L637" s="175"/>
      <c r="M637" s="175"/>
      <c r="N637" s="175"/>
      <c r="O637" s="175"/>
      <c r="P637" s="175"/>
      <c r="Q637" s="175"/>
      <c r="R637" s="175"/>
      <c r="S637" s="175"/>
      <c r="T637" s="175"/>
      <c r="U637" s="175"/>
      <c r="V637" s="175"/>
    </row>
    <row r="638" spans="1:22" ht="15.75" customHeight="1">
      <c r="A638" s="193"/>
      <c r="B638" s="194"/>
      <c r="C638" s="195"/>
      <c r="D638" s="196"/>
      <c r="E638" s="196"/>
      <c r="F638" s="197"/>
      <c r="G638" s="195"/>
      <c r="I638" s="175"/>
      <c r="J638" s="175"/>
      <c r="K638" s="175"/>
      <c r="L638" s="175"/>
      <c r="M638" s="175"/>
      <c r="N638" s="175"/>
      <c r="O638" s="175"/>
      <c r="P638" s="175"/>
      <c r="Q638" s="175"/>
      <c r="R638" s="175"/>
      <c r="S638" s="175"/>
      <c r="T638" s="175"/>
      <c r="U638" s="175"/>
      <c r="V638" s="175"/>
    </row>
    <row r="639" spans="1:22" ht="15.75" customHeight="1">
      <c r="A639" s="193"/>
      <c r="B639" s="194"/>
      <c r="C639" s="195"/>
      <c r="D639" s="196"/>
      <c r="E639" s="196"/>
      <c r="F639" s="197"/>
      <c r="G639" s="195"/>
      <c r="I639" s="175"/>
      <c r="J639" s="175"/>
      <c r="K639" s="175"/>
      <c r="L639" s="175"/>
      <c r="M639" s="175"/>
      <c r="N639" s="175"/>
      <c r="O639" s="175"/>
      <c r="P639" s="175"/>
      <c r="Q639" s="175"/>
      <c r="R639" s="175"/>
      <c r="S639" s="175"/>
      <c r="T639" s="175"/>
      <c r="U639" s="175"/>
      <c r="V639" s="175"/>
    </row>
    <row r="640" spans="1:22" ht="15.75" customHeight="1">
      <c r="A640" s="193"/>
      <c r="B640" s="194"/>
      <c r="C640" s="195"/>
      <c r="D640" s="196"/>
      <c r="E640" s="196"/>
      <c r="F640" s="197"/>
      <c r="G640" s="195"/>
      <c r="I640" s="175"/>
      <c r="J640" s="175"/>
      <c r="K640" s="175"/>
      <c r="L640" s="175"/>
      <c r="M640" s="175"/>
      <c r="N640" s="175"/>
      <c r="O640" s="175"/>
      <c r="P640" s="175"/>
      <c r="Q640" s="175"/>
      <c r="R640" s="175"/>
      <c r="S640" s="175"/>
      <c r="T640" s="175"/>
      <c r="U640" s="175"/>
      <c r="V640" s="175"/>
    </row>
    <row r="641" spans="1:22" ht="15.75" customHeight="1">
      <c r="A641" s="193"/>
      <c r="B641" s="194"/>
      <c r="C641" s="195"/>
      <c r="D641" s="196"/>
      <c r="E641" s="196"/>
      <c r="F641" s="197"/>
      <c r="G641" s="195"/>
      <c r="I641" s="175"/>
      <c r="J641" s="175"/>
      <c r="K641" s="175"/>
      <c r="L641" s="175"/>
      <c r="M641" s="175"/>
      <c r="N641" s="175"/>
      <c r="O641" s="175"/>
      <c r="P641" s="175"/>
      <c r="Q641" s="175"/>
      <c r="R641" s="175"/>
      <c r="S641" s="175"/>
      <c r="T641" s="175"/>
      <c r="U641" s="175"/>
      <c r="V641" s="175"/>
    </row>
    <row r="642" spans="1:22" ht="15.75" customHeight="1">
      <c r="A642" s="193"/>
      <c r="B642" s="194"/>
      <c r="C642" s="195"/>
      <c r="D642" s="196"/>
      <c r="E642" s="196"/>
      <c r="F642" s="197"/>
      <c r="G642" s="195"/>
      <c r="I642" s="175"/>
      <c r="J642" s="175"/>
      <c r="K642" s="175"/>
      <c r="L642" s="175"/>
      <c r="M642" s="175"/>
      <c r="N642" s="175"/>
      <c r="O642" s="175"/>
      <c r="P642" s="175"/>
      <c r="Q642" s="175"/>
      <c r="R642" s="175"/>
      <c r="S642" s="175"/>
      <c r="T642" s="175"/>
      <c r="U642" s="175"/>
      <c r="V642" s="175"/>
    </row>
    <row r="643" spans="1:22" ht="15.75" customHeight="1">
      <c r="A643" s="193"/>
      <c r="B643" s="194"/>
      <c r="C643" s="195"/>
      <c r="D643" s="196"/>
      <c r="E643" s="196"/>
      <c r="F643" s="197"/>
      <c r="G643" s="195"/>
      <c r="I643" s="175"/>
      <c r="J643" s="175"/>
      <c r="K643" s="175"/>
      <c r="L643" s="175"/>
      <c r="M643" s="175"/>
      <c r="N643" s="175"/>
      <c r="O643" s="175"/>
      <c r="P643" s="175"/>
      <c r="Q643" s="175"/>
      <c r="R643" s="175"/>
      <c r="S643" s="175"/>
      <c r="T643" s="175"/>
      <c r="U643" s="175"/>
      <c r="V643" s="175"/>
    </row>
    <row r="644" spans="1:22" ht="15.75" customHeight="1">
      <c r="A644" s="193"/>
      <c r="B644" s="194"/>
      <c r="C644" s="195"/>
      <c r="D644" s="196"/>
      <c r="E644" s="196"/>
      <c r="F644" s="197"/>
      <c r="G644" s="195"/>
      <c r="I644" s="175"/>
      <c r="J644" s="175"/>
      <c r="K644" s="175"/>
      <c r="L644" s="175"/>
      <c r="M644" s="175"/>
      <c r="N644" s="175"/>
      <c r="O644" s="175"/>
      <c r="P644" s="175"/>
      <c r="Q644" s="175"/>
      <c r="R644" s="175"/>
      <c r="S644" s="175"/>
      <c r="T644" s="175"/>
      <c r="U644" s="175"/>
      <c r="V644" s="175"/>
    </row>
    <row r="645" spans="1:22" ht="15.75" customHeight="1">
      <c r="A645" s="193"/>
      <c r="B645" s="194"/>
      <c r="C645" s="195"/>
      <c r="D645" s="196"/>
      <c r="E645" s="196"/>
      <c r="F645" s="197"/>
      <c r="G645" s="195"/>
      <c r="I645" s="175"/>
      <c r="J645" s="175"/>
      <c r="K645" s="175"/>
      <c r="L645" s="175"/>
      <c r="M645" s="175"/>
      <c r="N645" s="175"/>
      <c r="O645" s="175"/>
      <c r="P645" s="175"/>
      <c r="Q645" s="175"/>
      <c r="R645" s="175"/>
      <c r="S645" s="175"/>
      <c r="T645" s="175"/>
      <c r="U645" s="175"/>
      <c r="V645" s="175"/>
    </row>
    <row r="646" spans="1:22" ht="15.75" customHeight="1">
      <c r="A646" s="193"/>
      <c r="B646" s="194"/>
      <c r="C646" s="195"/>
      <c r="D646" s="196"/>
      <c r="E646" s="196"/>
      <c r="F646" s="197"/>
      <c r="G646" s="195"/>
      <c r="I646" s="175"/>
      <c r="J646" s="175"/>
      <c r="K646" s="175"/>
      <c r="L646" s="175"/>
      <c r="M646" s="175"/>
      <c r="N646" s="175"/>
      <c r="O646" s="175"/>
      <c r="P646" s="175"/>
      <c r="Q646" s="175"/>
      <c r="R646" s="175"/>
      <c r="S646" s="175"/>
      <c r="T646" s="175"/>
      <c r="U646" s="175"/>
      <c r="V646" s="175"/>
    </row>
    <row r="647" spans="1:22" ht="15.75" customHeight="1">
      <c r="A647" s="193"/>
      <c r="B647" s="194"/>
      <c r="C647" s="195"/>
      <c r="D647" s="196"/>
      <c r="E647" s="196"/>
      <c r="F647" s="197"/>
      <c r="G647" s="195"/>
      <c r="I647" s="175"/>
      <c r="J647" s="175"/>
      <c r="K647" s="175"/>
      <c r="L647" s="175"/>
      <c r="M647" s="175"/>
      <c r="N647" s="175"/>
      <c r="O647" s="175"/>
      <c r="P647" s="175"/>
      <c r="Q647" s="175"/>
      <c r="R647" s="175"/>
      <c r="S647" s="175"/>
      <c r="T647" s="175"/>
      <c r="U647" s="175"/>
      <c r="V647" s="175"/>
    </row>
    <row r="648" spans="1:22" ht="15.75" customHeight="1">
      <c r="A648" s="193"/>
      <c r="B648" s="194"/>
      <c r="C648" s="195"/>
      <c r="D648" s="196"/>
      <c r="E648" s="196"/>
      <c r="F648" s="197"/>
      <c r="G648" s="195"/>
      <c r="I648" s="175"/>
      <c r="J648" s="175"/>
      <c r="K648" s="175"/>
      <c r="L648" s="175"/>
      <c r="M648" s="175"/>
      <c r="N648" s="175"/>
      <c r="O648" s="175"/>
      <c r="P648" s="175"/>
      <c r="Q648" s="175"/>
      <c r="R648" s="175"/>
      <c r="S648" s="175"/>
      <c r="T648" s="175"/>
      <c r="U648" s="175"/>
      <c r="V648" s="175"/>
    </row>
    <row r="649" spans="1:22" ht="15.75" customHeight="1">
      <c r="A649" s="193"/>
      <c r="B649" s="194"/>
      <c r="C649" s="195"/>
      <c r="D649" s="196"/>
      <c r="E649" s="196"/>
      <c r="F649" s="197"/>
      <c r="G649" s="195"/>
      <c r="I649" s="175"/>
      <c r="J649" s="175"/>
      <c r="K649" s="175"/>
      <c r="L649" s="175"/>
      <c r="M649" s="175"/>
      <c r="N649" s="175"/>
      <c r="O649" s="175"/>
      <c r="P649" s="175"/>
      <c r="Q649" s="175"/>
      <c r="R649" s="175"/>
      <c r="S649" s="175"/>
      <c r="T649" s="175"/>
      <c r="U649" s="175"/>
      <c r="V649" s="175"/>
    </row>
    <row r="650" spans="1:22" ht="15.75" customHeight="1">
      <c r="A650" s="193"/>
      <c r="B650" s="194"/>
      <c r="C650" s="195"/>
      <c r="D650" s="196"/>
      <c r="E650" s="196"/>
      <c r="F650" s="197"/>
      <c r="G650" s="195"/>
      <c r="I650" s="175"/>
      <c r="J650" s="175"/>
      <c r="K650" s="175"/>
      <c r="L650" s="175"/>
      <c r="M650" s="175"/>
      <c r="N650" s="175"/>
      <c r="O650" s="175"/>
      <c r="P650" s="175"/>
      <c r="Q650" s="175"/>
      <c r="R650" s="175"/>
      <c r="S650" s="175"/>
      <c r="T650" s="175"/>
      <c r="U650" s="175"/>
      <c r="V650" s="175"/>
    </row>
    <row r="651" spans="1:22" ht="15.75" customHeight="1">
      <c r="A651" s="193"/>
      <c r="B651" s="194"/>
      <c r="C651" s="195"/>
      <c r="D651" s="196"/>
      <c r="E651" s="196"/>
      <c r="F651" s="197"/>
      <c r="G651" s="195"/>
      <c r="I651" s="175"/>
      <c r="J651" s="175"/>
      <c r="K651" s="175"/>
      <c r="L651" s="175"/>
      <c r="M651" s="175"/>
      <c r="N651" s="175"/>
      <c r="O651" s="175"/>
      <c r="P651" s="175"/>
      <c r="Q651" s="175"/>
      <c r="R651" s="175"/>
      <c r="S651" s="175"/>
      <c r="T651" s="175"/>
      <c r="U651" s="175"/>
      <c r="V651" s="175"/>
    </row>
    <row r="652" spans="1:22" ht="15.75" customHeight="1">
      <c r="A652" s="193"/>
      <c r="B652" s="194"/>
      <c r="C652" s="195"/>
      <c r="D652" s="196"/>
      <c r="E652" s="196"/>
      <c r="F652" s="197"/>
      <c r="G652" s="195"/>
      <c r="I652" s="175"/>
      <c r="J652" s="175"/>
      <c r="K652" s="175"/>
      <c r="L652" s="175"/>
      <c r="M652" s="175"/>
      <c r="N652" s="175"/>
      <c r="O652" s="175"/>
      <c r="P652" s="175"/>
      <c r="Q652" s="175"/>
      <c r="R652" s="175"/>
      <c r="S652" s="175"/>
      <c r="T652" s="175"/>
      <c r="U652" s="175"/>
      <c r="V652" s="175"/>
    </row>
    <row r="653" spans="1:22" ht="15.75" customHeight="1">
      <c r="A653" s="193"/>
      <c r="B653" s="194"/>
      <c r="C653" s="195"/>
      <c r="D653" s="196"/>
      <c r="E653" s="196"/>
      <c r="F653" s="197"/>
      <c r="G653" s="195"/>
      <c r="I653" s="175"/>
      <c r="J653" s="175"/>
      <c r="K653" s="175"/>
      <c r="L653" s="175"/>
      <c r="M653" s="175"/>
      <c r="N653" s="175"/>
      <c r="O653" s="175"/>
      <c r="P653" s="175"/>
      <c r="Q653" s="175"/>
      <c r="R653" s="175"/>
      <c r="S653" s="175"/>
      <c r="T653" s="175"/>
      <c r="U653" s="175"/>
      <c r="V653" s="175"/>
    </row>
    <row r="654" spans="1:22" ht="15.75" customHeight="1">
      <c r="A654" s="193"/>
      <c r="B654" s="194"/>
      <c r="C654" s="195"/>
      <c r="D654" s="196"/>
      <c r="E654" s="196"/>
      <c r="F654" s="197"/>
      <c r="G654" s="195"/>
      <c r="I654" s="175"/>
      <c r="J654" s="175"/>
      <c r="K654" s="175"/>
      <c r="L654" s="175"/>
      <c r="M654" s="175"/>
      <c r="N654" s="175"/>
      <c r="O654" s="175"/>
      <c r="P654" s="175"/>
      <c r="Q654" s="175"/>
      <c r="R654" s="175"/>
      <c r="S654" s="175"/>
      <c r="T654" s="175"/>
      <c r="U654" s="175"/>
      <c r="V654" s="175"/>
    </row>
    <row r="655" spans="1:22" ht="15.75" customHeight="1">
      <c r="A655" s="193"/>
      <c r="B655" s="194"/>
      <c r="C655" s="195"/>
      <c r="D655" s="196"/>
      <c r="E655" s="196"/>
      <c r="F655" s="197"/>
      <c r="G655" s="195"/>
      <c r="I655" s="175"/>
      <c r="J655" s="175"/>
      <c r="K655" s="175"/>
      <c r="L655" s="175"/>
      <c r="M655" s="175"/>
      <c r="N655" s="175"/>
      <c r="O655" s="175"/>
      <c r="P655" s="175"/>
      <c r="Q655" s="175"/>
      <c r="R655" s="175"/>
      <c r="S655" s="175"/>
      <c r="T655" s="175"/>
      <c r="U655" s="175"/>
      <c r="V655" s="175"/>
    </row>
    <row r="656" spans="1:22" ht="15.75" customHeight="1">
      <c r="A656" s="193"/>
      <c r="B656" s="194"/>
      <c r="C656" s="195"/>
      <c r="D656" s="196"/>
      <c r="E656" s="196"/>
      <c r="F656" s="197"/>
      <c r="G656" s="195"/>
      <c r="I656" s="175"/>
      <c r="J656" s="175"/>
      <c r="K656" s="175"/>
      <c r="L656" s="175"/>
      <c r="M656" s="175"/>
      <c r="N656" s="175"/>
      <c r="O656" s="175"/>
      <c r="P656" s="175"/>
      <c r="Q656" s="175"/>
      <c r="R656" s="175"/>
      <c r="S656" s="175"/>
      <c r="T656" s="175"/>
      <c r="U656" s="175"/>
      <c r="V656" s="175"/>
    </row>
    <row r="657" spans="1:22" ht="15.75" customHeight="1">
      <c r="A657" s="193"/>
      <c r="B657" s="194"/>
      <c r="C657" s="195"/>
      <c r="D657" s="196"/>
      <c r="E657" s="196"/>
      <c r="F657" s="197"/>
      <c r="G657" s="195"/>
      <c r="I657" s="175"/>
      <c r="J657" s="175"/>
      <c r="K657" s="175"/>
      <c r="L657" s="175"/>
      <c r="M657" s="175"/>
      <c r="N657" s="175"/>
      <c r="O657" s="175"/>
      <c r="P657" s="175"/>
      <c r="Q657" s="175"/>
      <c r="R657" s="175"/>
      <c r="S657" s="175"/>
      <c r="T657" s="175"/>
      <c r="U657" s="175"/>
      <c r="V657" s="175"/>
    </row>
    <row r="658" spans="1:22" ht="15.75" customHeight="1">
      <c r="A658" s="193"/>
      <c r="B658" s="194"/>
      <c r="C658" s="195"/>
      <c r="D658" s="196"/>
      <c r="E658" s="196"/>
      <c r="F658" s="197"/>
      <c r="G658" s="195"/>
      <c r="I658" s="175"/>
      <c r="J658" s="175"/>
      <c r="K658" s="175"/>
      <c r="L658" s="175"/>
      <c r="M658" s="175"/>
      <c r="N658" s="175"/>
      <c r="O658" s="175"/>
      <c r="P658" s="175"/>
      <c r="Q658" s="175"/>
      <c r="R658" s="175"/>
      <c r="S658" s="175"/>
      <c r="T658" s="175"/>
      <c r="U658" s="175"/>
      <c r="V658" s="175"/>
    </row>
    <row r="659" spans="1:22" ht="15.75" customHeight="1">
      <c r="A659" s="193"/>
      <c r="B659" s="194"/>
      <c r="C659" s="195"/>
      <c r="D659" s="196"/>
      <c r="E659" s="196"/>
      <c r="F659" s="197"/>
      <c r="G659" s="195"/>
      <c r="I659" s="175"/>
      <c r="J659" s="175"/>
      <c r="K659" s="175"/>
      <c r="L659" s="175"/>
      <c r="M659" s="175"/>
      <c r="N659" s="175"/>
      <c r="O659" s="175"/>
      <c r="P659" s="175"/>
      <c r="Q659" s="175"/>
      <c r="R659" s="175"/>
      <c r="S659" s="175"/>
      <c r="T659" s="175"/>
      <c r="U659" s="175"/>
      <c r="V659" s="175"/>
    </row>
    <row r="660" spans="1:22" ht="15.75" customHeight="1">
      <c r="A660" s="193"/>
      <c r="B660" s="194"/>
      <c r="C660" s="195"/>
      <c r="D660" s="196"/>
      <c r="E660" s="196"/>
      <c r="F660" s="197"/>
      <c r="G660" s="195"/>
      <c r="I660" s="175"/>
      <c r="J660" s="175"/>
      <c r="K660" s="175"/>
      <c r="L660" s="175"/>
      <c r="M660" s="175"/>
      <c r="N660" s="175"/>
      <c r="O660" s="175"/>
      <c r="P660" s="175"/>
      <c r="Q660" s="175"/>
      <c r="R660" s="175"/>
      <c r="S660" s="175"/>
      <c r="T660" s="175"/>
      <c r="U660" s="175"/>
      <c r="V660" s="175"/>
    </row>
    <row r="661" spans="1:22" ht="15.75" customHeight="1">
      <c r="A661" s="193"/>
      <c r="B661" s="194"/>
      <c r="C661" s="195"/>
      <c r="D661" s="196"/>
      <c r="E661" s="196"/>
      <c r="F661" s="197"/>
      <c r="G661" s="195"/>
      <c r="I661" s="175"/>
      <c r="J661" s="175"/>
      <c r="K661" s="175"/>
      <c r="L661" s="175"/>
      <c r="M661" s="175"/>
      <c r="N661" s="175"/>
      <c r="O661" s="175"/>
      <c r="P661" s="175"/>
      <c r="Q661" s="175"/>
      <c r="R661" s="175"/>
      <c r="S661" s="175"/>
      <c r="T661" s="175"/>
      <c r="U661" s="175"/>
      <c r="V661" s="175"/>
    </row>
    <row r="662" spans="1:22" ht="15.75" customHeight="1">
      <c r="A662" s="193"/>
      <c r="B662" s="194"/>
      <c r="C662" s="195"/>
      <c r="D662" s="196"/>
      <c r="E662" s="196"/>
      <c r="F662" s="197"/>
      <c r="G662" s="195"/>
      <c r="I662" s="175"/>
      <c r="J662" s="175"/>
      <c r="K662" s="175"/>
      <c r="L662" s="175"/>
      <c r="M662" s="175"/>
      <c r="N662" s="175"/>
      <c r="O662" s="175"/>
      <c r="P662" s="175"/>
      <c r="Q662" s="175"/>
      <c r="R662" s="175"/>
      <c r="S662" s="175"/>
      <c r="T662" s="175"/>
      <c r="U662" s="175"/>
      <c r="V662" s="175"/>
    </row>
    <row r="663" spans="1:22" ht="15.75" customHeight="1">
      <c r="A663" s="193"/>
      <c r="B663" s="194"/>
      <c r="C663" s="195"/>
      <c r="D663" s="196"/>
      <c r="E663" s="196"/>
      <c r="F663" s="197"/>
      <c r="G663" s="195"/>
      <c r="I663" s="175"/>
      <c r="J663" s="175"/>
      <c r="K663" s="175"/>
      <c r="L663" s="175"/>
      <c r="M663" s="175"/>
      <c r="N663" s="175"/>
      <c r="O663" s="175"/>
      <c r="P663" s="175"/>
      <c r="Q663" s="175"/>
      <c r="R663" s="175"/>
      <c r="S663" s="175"/>
      <c r="T663" s="175"/>
      <c r="U663" s="175"/>
      <c r="V663" s="175"/>
    </row>
    <row r="664" spans="1:22" ht="15.75" customHeight="1">
      <c r="A664" s="193"/>
      <c r="B664" s="194"/>
      <c r="C664" s="195"/>
      <c r="D664" s="196"/>
      <c r="E664" s="196"/>
      <c r="F664" s="197"/>
      <c r="G664" s="195"/>
      <c r="I664" s="175"/>
      <c r="J664" s="175"/>
      <c r="K664" s="175"/>
      <c r="L664" s="175"/>
      <c r="M664" s="175"/>
      <c r="N664" s="175"/>
      <c r="O664" s="175"/>
      <c r="P664" s="175"/>
      <c r="Q664" s="175"/>
      <c r="R664" s="175"/>
      <c r="S664" s="175"/>
      <c r="T664" s="175"/>
      <c r="U664" s="175"/>
      <c r="V664" s="175"/>
    </row>
    <row r="665" spans="1:22" ht="15.75" customHeight="1">
      <c r="A665" s="193"/>
      <c r="B665" s="194"/>
      <c r="C665" s="195"/>
      <c r="D665" s="196"/>
      <c r="E665" s="196"/>
      <c r="F665" s="197"/>
      <c r="G665" s="195"/>
      <c r="I665" s="175"/>
      <c r="J665" s="175"/>
      <c r="K665" s="175"/>
      <c r="L665" s="175"/>
      <c r="M665" s="175"/>
      <c r="N665" s="175"/>
      <c r="O665" s="175"/>
      <c r="P665" s="175"/>
      <c r="Q665" s="175"/>
      <c r="R665" s="175"/>
      <c r="S665" s="175"/>
      <c r="T665" s="175"/>
      <c r="U665" s="175"/>
      <c r="V665" s="175"/>
    </row>
    <row r="666" spans="1:22" ht="15.75" customHeight="1">
      <c r="A666" s="193"/>
      <c r="B666" s="194"/>
      <c r="C666" s="195"/>
      <c r="D666" s="196"/>
      <c r="E666" s="196"/>
      <c r="F666" s="197"/>
      <c r="G666" s="195"/>
      <c r="I666" s="175"/>
      <c r="J666" s="175"/>
      <c r="K666" s="175"/>
      <c r="L666" s="175"/>
      <c r="M666" s="175"/>
      <c r="N666" s="175"/>
      <c r="O666" s="175"/>
      <c r="P666" s="175"/>
      <c r="Q666" s="175"/>
      <c r="R666" s="175"/>
      <c r="S666" s="175"/>
      <c r="T666" s="175"/>
      <c r="U666" s="175"/>
      <c r="V666" s="175"/>
    </row>
    <row r="667" spans="1:22" ht="15.75" customHeight="1">
      <c r="A667" s="193"/>
      <c r="B667" s="194"/>
      <c r="C667" s="195"/>
      <c r="D667" s="196"/>
      <c r="E667" s="196"/>
      <c r="F667" s="197"/>
      <c r="G667" s="195"/>
      <c r="I667" s="175"/>
      <c r="J667" s="175"/>
      <c r="K667" s="175"/>
      <c r="L667" s="175"/>
      <c r="M667" s="175"/>
      <c r="N667" s="175"/>
      <c r="O667" s="175"/>
      <c r="P667" s="175"/>
      <c r="Q667" s="175"/>
      <c r="R667" s="175"/>
      <c r="S667" s="175"/>
      <c r="T667" s="175"/>
      <c r="U667" s="175"/>
      <c r="V667" s="175"/>
    </row>
    <row r="668" spans="1:22" ht="15.75" customHeight="1">
      <c r="A668" s="193"/>
      <c r="B668" s="194"/>
      <c r="C668" s="195"/>
      <c r="D668" s="196"/>
      <c r="E668" s="196"/>
      <c r="F668" s="197"/>
      <c r="G668" s="195"/>
      <c r="I668" s="175"/>
      <c r="J668" s="175"/>
      <c r="K668" s="175"/>
      <c r="L668" s="175"/>
      <c r="M668" s="175"/>
      <c r="N668" s="175"/>
      <c r="O668" s="175"/>
      <c r="P668" s="175"/>
      <c r="Q668" s="175"/>
      <c r="R668" s="175"/>
      <c r="S668" s="175"/>
      <c r="T668" s="175"/>
      <c r="U668" s="175"/>
      <c r="V668" s="175"/>
    </row>
    <row r="669" spans="1:22" ht="15.75" customHeight="1">
      <c r="A669" s="193"/>
      <c r="B669" s="194"/>
      <c r="C669" s="195"/>
      <c r="D669" s="196"/>
      <c r="E669" s="196"/>
      <c r="F669" s="197"/>
      <c r="G669" s="195"/>
      <c r="I669" s="175"/>
      <c r="J669" s="175"/>
      <c r="K669" s="175"/>
      <c r="L669" s="175"/>
      <c r="M669" s="175"/>
      <c r="N669" s="175"/>
      <c r="O669" s="175"/>
      <c r="P669" s="175"/>
      <c r="Q669" s="175"/>
      <c r="R669" s="175"/>
      <c r="S669" s="175"/>
      <c r="T669" s="175"/>
      <c r="U669" s="175"/>
      <c r="V669" s="175"/>
    </row>
    <row r="670" spans="1:22" ht="15.75" customHeight="1">
      <c r="A670" s="193"/>
      <c r="B670" s="194"/>
      <c r="C670" s="195"/>
      <c r="D670" s="196"/>
      <c r="E670" s="196"/>
      <c r="F670" s="197"/>
      <c r="G670" s="195"/>
      <c r="I670" s="175"/>
      <c r="J670" s="175"/>
      <c r="K670" s="175"/>
      <c r="L670" s="175"/>
      <c r="M670" s="175"/>
      <c r="N670" s="175"/>
      <c r="O670" s="175"/>
      <c r="P670" s="175"/>
      <c r="Q670" s="175"/>
      <c r="R670" s="175"/>
      <c r="S670" s="175"/>
      <c r="T670" s="175"/>
      <c r="U670" s="175"/>
      <c r="V670" s="175"/>
    </row>
    <row r="671" spans="1:22" ht="15.75" customHeight="1">
      <c r="A671" s="193"/>
      <c r="B671" s="194"/>
      <c r="C671" s="195"/>
      <c r="D671" s="196"/>
      <c r="E671" s="196"/>
      <c r="F671" s="197"/>
      <c r="G671" s="195"/>
      <c r="I671" s="175"/>
      <c r="J671" s="175"/>
      <c r="K671" s="175"/>
      <c r="L671" s="175"/>
      <c r="M671" s="175"/>
      <c r="N671" s="175"/>
      <c r="O671" s="175"/>
      <c r="P671" s="175"/>
      <c r="Q671" s="175"/>
      <c r="R671" s="175"/>
      <c r="S671" s="175"/>
      <c r="T671" s="175"/>
      <c r="U671" s="175"/>
      <c r="V671" s="175"/>
    </row>
    <row r="672" spans="1:22" ht="15.75" customHeight="1">
      <c r="A672" s="193"/>
      <c r="B672" s="194"/>
      <c r="C672" s="195"/>
      <c r="D672" s="196"/>
      <c r="E672" s="196"/>
      <c r="F672" s="197"/>
      <c r="G672" s="195"/>
      <c r="I672" s="175"/>
      <c r="J672" s="175"/>
      <c r="K672" s="175"/>
      <c r="L672" s="175"/>
      <c r="M672" s="175"/>
      <c r="N672" s="175"/>
      <c r="O672" s="175"/>
      <c r="P672" s="175"/>
      <c r="Q672" s="175"/>
      <c r="R672" s="175"/>
      <c r="S672" s="175"/>
      <c r="T672" s="175"/>
      <c r="U672" s="175"/>
      <c r="V672" s="175"/>
    </row>
    <row r="673" spans="1:22" ht="15.75" customHeight="1">
      <c r="A673" s="193"/>
      <c r="B673" s="194"/>
      <c r="C673" s="195"/>
      <c r="D673" s="196"/>
      <c r="E673" s="196"/>
      <c r="F673" s="197"/>
      <c r="G673" s="195"/>
      <c r="I673" s="175"/>
      <c r="J673" s="175"/>
      <c r="K673" s="175"/>
      <c r="L673" s="175"/>
      <c r="M673" s="175"/>
      <c r="N673" s="175"/>
      <c r="O673" s="175"/>
      <c r="P673" s="175"/>
      <c r="Q673" s="175"/>
      <c r="R673" s="175"/>
      <c r="S673" s="175"/>
      <c r="T673" s="175"/>
      <c r="U673" s="175"/>
      <c r="V673" s="175"/>
    </row>
    <row r="674" spans="1:22" ht="15.75" customHeight="1">
      <c r="A674" s="193"/>
      <c r="B674" s="194"/>
      <c r="C674" s="195"/>
      <c r="D674" s="196"/>
      <c r="E674" s="196"/>
      <c r="F674" s="197"/>
      <c r="G674" s="195"/>
      <c r="I674" s="175"/>
      <c r="J674" s="175"/>
      <c r="K674" s="175"/>
      <c r="L674" s="175"/>
      <c r="M674" s="175"/>
      <c r="N674" s="175"/>
      <c r="O674" s="175"/>
      <c r="P674" s="175"/>
      <c r="Q674" s="175"/>
      <c r="R674" s="175"/>
      <c r="S674" s="175"/>
      <c r="T674" s="175"/>
      <c r="U674" s="175"/>
      <c r="V674" s="175"/>
    </row>
    <row r="675" spans="1:22" ht="15.75" customHeight="1">
      <c r="A675" s="193"/>
      <c r="B675" s="194"/>
      <c r="C675" s="195"/>
      <c r="D675" s="196"/>
      <c r="E675" s="196"/>
      <c r="F675" s="197"/>
      <c r="G675" s="195"/>
      <c r="I675" s="175"/>
      <c r="J675" s="175"/>
      <c r="K675" s="175"/>
      <c r="L675" s="175"/>
      <c r="M675" s="175"/>
      <c r="N675" s="175"/>
      <c r="O675" s="175"/>
      <c r="P675" s="175"/>
      <c r="Q675" s="175"/>
      <c r="R675" s="175"/>
      <c r="S675" s="175"/>
      <c r="T675" s="175"/>
      <c r="U675" s="175"/>
      <c r="V675" s="175"/>
    </row>
    <row r="676" spans="1:22" ht="15.75" customHeight="1">
      <c r="A676" s="193"/>
      <c r="B676" s="194"/>
      <c r="C676" s="195"/>
      <c r="D676" s="196"/>
      <c r="E676" s="196"/>
      <c r="F676" s="197"/>
      <c r="G676" s="195"/>
      <c r="I676" s="175"/>
      <c r="J676" s="175"/>
      <c r="K676" s="175"/>
      <c r="L676" s="175"/>
      <c r="M676" s="175"/>
      <c r="N676" s="175"/>
      <c r="O676" s="175"/>
      <c r="P676" s="175"/>
      <c r="Q676" s="175"/>
      <c r="R676" s="175"/>
      <c r="S676" s="175"/>
      <c r="T676" s="175"/>
      <c r="U676" s="175"/>
      <c r="V676" s="175"/>
    </row>
    <row r="677" spans="1:22" ht="15.75" customHeight="1">
      <c r="A677" s="193"/>
      <c r="B677" s="194"/>
      <c r="C677" s="195"/>
      <c r="D677" s="196"/>
      <c r="E677" s="196"/>
      <c r="F677" s="197"/>
      <c r="G677" s="195"/>
      <c r="I677" s="175"/>
      <c r="J677" s="175"/>
      <c r="K677" s="175"/>
      <c r="L677" s="175"/>
      <c r="M677" s="175"/>
      <c r="N677" s="175"/>
      <c r="O677" s="175"/>
      <c r="P677" s="175"/>
      <c r="Q677" s="175"/>
      <c r="R677" s="175"/>
      <c r="S677" s="175"/>
      <c r="T677" s="175"/>
      <c r="U677" s="175"/>
      <c r="V677" s="175"/>
    </row>
    <row r="678" spans="1:22" ht="15.75" customHeight="1">
      <c r="A678" s="193"/>
      <c r="B678" s="194"/>
      <c r="C678" s="195"/>
      <c r="D678" s="196"/>
      <c r="E678" s="196"/>
      <c r="F678" s="197"/>
      <c r="G678" s="195"/>
      <c r="I678" s="175"/>
      <c r="J678" s="175"/>
      <c r="K678" s="175"/>
      <c r="L678" s="175"/>
      <c r="M678" s="175"/>
      <c r="N678" s="175"/>
      <c r="O678" s="175"/>
      <c r="P678" s="175"/>
      <c r="Q678" s="175"/>
      <c r="R678" s="175"/>
      <c r="S678" s="175"/>
      <c r="T678" s="175"/>
      <c r="U678" s="175"/>
      <c r="V678" s="175"/>
    </row>
    <row r="679" spans="1:22" ht="15.75" customHeight="1">
      <c r="A679" s="193"/>
      <c r="B679" s="194"/>
      <c r="C679" s="195"/>
      <c r="D679" s="196"/>
      <c r="E679" s="196"/>
      <c r="F679" s="197"/>
      <c r="G679" s="195"/>
      <c r="I679" s="175"/>
      <c r="J679" s="175"/>
      <c r="K679" s="175"/>
      <c r="L679" s="175"/>
      <c r="M679" s="175"/>
      <c r="N679" s="175"/>
      <c r="O679" s="175"/>
      <c r="P679" s="175"/>
      <c r="Q679" s="175"/>
      <c r="R679" s="175"/>
      <c r="S679" s="175"/>
      <c r="T679" s="175"/>
      <c r="U679" s="175"/>
      <c r="V679" s="175"/>
    </row>
    <row r="680" spans="1:22" ht="15.75" customHeight="1">
      <c r="A680" s="193"/>
      <c r="B680" s="194"/>
      <c r="C680" s="195"/>
      <c r="D680" s="196"/>
      <c r="E680" s="196"/>
      <c r="F680" s="197"/>
      <c r="G680" s="195"/>
      <c r="I680" s="175"/>
      <c r="J680" s="175"/>
      <c r="K680" s="175"/>
      <c r="L680" s="175"/>
      <c r="M680" s="175"/>
      <c r="N680" s="175"/>
      <c r="O680" s="175"/>
      <c r="P680" s="175"/>
      <c r="Q680" s="175"/>
      <c r="R680" s="175"/>
      <c r="S680" s="175"/>
      <c r="T680" s="175"/>
      <c r="U680" s="175"/>
      <c r="V680" s="175"/>
    </row>
    <row r="681" spans="1:22" ht="15.75" customHeight="1">
      <c r="A681" s="193"/>
      <c r="B681" s="194"/>
      <c r="C681" s="195"/>
      <c r="D681" s="196"/>
      <c r="E681" s="196"/>
      <c r="F681" s="197"/>
      <c r="G681" s="195"/>
      <c r="I681" s="175"/>
      <c r="J681" s="175"/>
      <c r="K681" s="175"/>
      <c r="L681" s="175"/>
      <c r="M681" s="175"/>
      <c r="N681" s="175"/>
      <c r="O681" s="175"/>
      <c r="P681" s="175"/>
      <c r="Q681" s="175"/>
      <c r="R681" s="175"/>
      <c r="S681" s="175"/>
      <c r="T681" s="175"/>
      <c r="U681" s="175"/>
      <c r="V681" s="175"/>
    </row>
    <row r="682" spans="1:22" ht="15.75" customHeight="1">
      <c r="A682" s="193"/>
      <c r="B682" s="194"/>
      <c r="C682" s="195"/>
      <c r="D682" s="196"/>
      <c r="E682" s="196"/>
      <c r="F682" s="197"/>
      <c r="G682" s="195"/>
      <c r="I682" s="175"/>
      <c r="J682" s="175"/>
      <c r="K682" s="175"/>
      <c r="L682" s="175"/>
      <c r="M682" s="175"/>
      <c r="N682" s="175"/>
      <c r="O682" s="175"/>
      <c r="P682" s="175"/>
      <c r="Q682" s="175"/>
      <c r="R682" s="175"/>
      <c r="S682" s="175"/>
      <c r="T682" s="175"/>
      <c r="U682" s="175"/>
      <c r="V682" s="175"/>
    </row>
    <row r="683" spans="1:22" ht="15.75" customHeight="1">
      <c r="A683" s="193"/>
      <c r="B683" s="194"/>
      <c r="C683" s="195"/>
      <c r="D683" s="196"/>
      <c r="E683" s="196"/>
      <c r="F683" s="197"/>
      <c r="G683" s="195"/>
      <c r="I683" s="175"/>
      <c r="J683" s="175"/>
      <c r="K683" s="175"/>
      <c r="L683" s="175"/>
      <c r="M683" s="175"/>
      <c r="N683" s="175"/>
      <c r="O683" s="175"/>
      <c r="P683" s="175"/>
      <c r="Q683" s="175"/>
      <c r="R683" s="175"/>
      <c r="S683" s="175"/>
      <c r="T683" s="175"/>
      <c r="U683" s="175"/>
      <c r="V683" s="175"/>
    </row>
    <row r="684" spans="1:22" ht="15.75" customHeight="1">
      <c r="A684" s="193"/>
      <c r="B684" s="194"/>
      <c r="C684" s="195"/>
      <c r="D684" s="196"/>
      <c r="E684" s="196"/>
      <c r="F684" s="197"/>
      <c r="G684" s="195"/>
      <c r="I684" s="175"/>
      <c r="J684" s="175"/>
      <c r="K684" s="175"/>
      <c r="L684" s="175"/>
      <c r="M684" s="175"/>
      <c r="N684" s="175"/>
      <c r="O684" s="175"/>
      <c r="P684" s="175"/>
      <c r="Q684" s="175"/>
      <c r="R684" s="175"/>
      <c r="S684" s="175"/>
      <c r="T684" s="175"/>
      <c r="U684" s="175"/>
      <c r="V684" s="175"/>
    </row>
    <row r="685" spans="1:22" ht="15.75" customHeight="1">
      <c r="A685" s="193"/>
      <c r="B685" s="194"/>
      <c r="C685" s="195"/>
      <c r="D685" s="196"/>
      <c r="E685" s="196"/>
      <c r="F685" s="197"/>
      <c r="G685" s="195"/>
      <c r="I685" s="175"/>
      <c r="J685" s="175"/>
      <c r="K685" s="175"/>
      <c r="L685" s="175"/>
      <c r="M685" s="175"/>
      <c r="N685" s="175"/>
      <c r="O685" s="175"/>
      <c r="P685" s="175"/>
      <c r="Q685" s="175"/>
      <c r="R685" s="175"/>
      <c r="S685" s="175"/>
      <c r="T685" s="175"/>
      <c r="U685" s="175"/>
      <c r="V685" s="175"/>
    </row>
    <row r="686" spans="1:22" ht="15.75" customHeight="1">
      <c r="A686" s="193"/>
      <c r="B686" s="194"/>
      <c r="C686" s="195"/>
      <c r="D686" s="196"/>
      <c r="E686" s="196"/>
      <c r="F686" s="197"/>
      <c r="G686" s="195"/>
      <c r="I686" s="175"/>
      <c r="J686" s="175"/>
      <c r="K686" s="175"/>
      <c r="L686" s="175"/>
      <c r="M686" s="175"/>
      <c r="N686" s="175"/>
      <c r="O686" s="175"/>
      <c r="P686" s="175"/>
      <c r="Q686" s="175"/>
      <c r="R686" s="175"/>
      <c r="S686" s="175"/>
      <c r="T686" s="175"/>
      <c r="U686" s="175"/>
      <c r="V686" s="175"/>
    </row>
    <row r="687" spans="1:22" ht="15.75" customHeight="1">
      <c r="A687" s="193"/>
      <c r="B687" s="194"/>
      <c r="C687" s="195"/>
      <c r="D687" s="196"/>
      <c r="E687" s="196"/>
      <c r="F687" s="197"/>
      <c r="G687" s="195"/>
      <c r="I687" s="175"/>
      <c r="J687" s="175"/>
      <c r="K687" s="175"/>
      <c r="L687" s="175"/>
      <c r="M687" s="175"/>
      <c r="N687" s="175"/>
      <c r="O687" s="175"/>
      <c r="P687" s="175"/>
      <c r="Q687" s="175"/>
      <c r="R687" s="175"/>
      <c r="S687" s="175"/>
      <c r="T687" s="175"/>
      <c r="U687" s="175"/>
      <c r="V687" s="175"/>
    </row>
    <row r="688" spans="1:22" ht="15.75" customHeight="1">
      <c r="A688" s="193"/>
      <c r="B688" s="194"/>
      <c r="C688" s="195"/>
      <c r="D688" s="196"/>
      <c r="E688" s="196"/>
      <c r="F688" s="197"/>
      <c r="G688" s="195"/>
      <c r="I688" s="175"/>
      <c r="J688" s="175"/>
      <c r="K688" s="175"/>
      <c r="L688" s="175"/>
      <c r="M688" s="175"/>
      <c r="N688" s="175"/>
      <c r="O688" s="175"/>
      <c r="P688" s="175"/>
      <c r="Q688" s="175"/>
      <c r="R688" s="175"/>
      <c r="S688" s="175"/>
      <c r="T688" s="175"/>
      <c r="U688" s="175"/>
      <c r="V688" s="175"/>
    </row>
    <row r="689" spans="1:22" ht="15.75" customHeight="1">
      <c r="A689" s="193"/>
      <c r="B689" s="194"/>
      <c r="C689" s="195"/>
      <c r="D689" s="196"/>
      <c r="E689" s="196"/>
      <c r="F689" s="197"/>
      <c r="G689" s="195"/>
      <c r="I689" s="175"/>
      <c r="J689" s="175"/>
      <c r="K689" s="175"/>
      <c r="L689" s="175"/>
      <c r="M689" s="175"/>
      <c r="N689" s="175"/>
      <c r="O689" s="175"/>
      <c r="P689" s="175"/>
      <c r="Q689" s="175"/>
      <c r="R689" s="175"/>
      <c r="S689" s="175"/>
      <c r="T689" s="175"/>
      <c r="U689" s="175"/>
      <c r="V689" s="175"/>
    </row>
    <row r="690" spans="1:22" ht="15.75" customHeight="1">
      <c r="A690" s="193"/>
      <c r="B690" s="194"/>
      <c r="C690" s="195"/>
      <c r="D690" s="196"/>
      <c r="E690" s="196"/>
      <c r="F690" s="197"/>
      <c r="G690" s="195"/>
      <c r="I690" s="175"/>
      <c r="J690" s="175"/>
      <c r="K690" s="175"/>
      <c r="L690" s="175"/>
      <c r="M690" s="175"/>
      <c r="N690" s="175"/>
      <c r="O690" s="175"/>
      <c r="P690" s="175"/>
      <c r="Q690" s="175"/>
      <c r="R690" s="175"/>
      <c r="S690" s="175"/>
      <c r="T690" s="175"/>
      <c r="U690" s="175"/>
      <c r="V690" s="175"/>
    </row>
    <row r="691" spans="1:22" ht="15.75" customHeight="1">
      <c r="A691" s="193"/>
      <c r="B691" s="194"/>
      <c r="C691" s="195"/>
      <c r="D691" s="196"/>
      <c r="E691" s="196"/>
      <c r="F691" s="197"/>
      <c r="G691" s="195"/>
      <c r="I691" s="175"/>
      <c r="J691" s="175"/>
      <c r="K691" s="175"/>
      <c r="L691" s="175"/>
      <c r="M691" s="175"/>
      <c r="N691" s="175"/>
      <c r="O691" s="175"/>
      <c r="P691" s="175"/>
      <c r="Q691" s="175"/>
      <c r="R691" s="175"/>
      <c r="S691" s="175"/>
      <c r="T691" s="175"/>
      <c r="U691" s="175"/>
      <c r="V691" s="175"/>
    </row>
    <row r="692" spans="1:22" ht="15.75" customHeight="1">
      <c r="A692" s="193"/>
      <c r="B692" s="194"/>
      <c r="C692" s="195"/>
      <c r="D692" s="196"/>
      <c r="E692" s="196"/>
      <c r="F692" s="197"/>
      <c r="G692" s="195"/>
      <c r="I692" s="175"/>
      <c r="J692" s="175"/>
      <c r="K692" s="175"/>
      <c r="L692" s="175"/>
      <c r="M692" s="175"/>
      <c r="N692" s="175"/>
      <c r="O692" s="175"/>
      <c r="P692" s="175"/>
      <c r="Q692" s="175"/>
      <c r="R692" s="175"/>
      <c r="S692" s="175"/>
      <c r="T692" s="175"/>
      <c r="U692" s="175"/>
      <c r="V692" s="175"/>
    </row>
    <row r="693" spans="1:22" ht="15.75" customHeight="1">
      <c r="A693" s="193"/>
      <c r="B693" s="194"/>
      <c r="C693" s="195"/>
      <c r="D693" s="196"/>
      <c r="E693" s="196"/>
      <c r="F693" s="197"/>
      <c r="G693" s="195"/>
      <c r="I693" s="175"/>
      <c r="J693" s="175"/>
      <c r="K693" s="175"/>
      <c r="L693" s="175"/>
      <c r="M693" s="175"/>
      <c r="N693" s="175"/>
      <c r="O693" s="175"/>
      <c r="P693" s="175"/>
      <c r="Q693" s="175"/>
      <c r="R693" s="175"/>
      <c r="S693" s="175"/>
      <c r="T693" s="175"/>
      <c r="U693" s="175"/>
      <c r="V693" s="175"/>
    </row>
    <row r="694" spans="1:22" ht="15.75" customHeight="1">
      <c r="A694" s="193"/>
      <c r="B694" s="194"/>
      <c r="C694" s="195"/>
      <c r="D694" s="196"/>
      <c r="E694" s="196"/>
      <c r="F694" s="197"/>
      <c r="G694" s="195"/>
      <c r="I694" s="175"/>
      <c r="J694" s="175"/>
      <c r="K694" s="175"/>
      <c r="L694" s="175"/>
      <c r="M694" s="175"/>
      <c r="N694" s="175"/>
      <c r="O694" s="175"/>
      <c r="P694" s="175"/>
      <c r="Q694" s="175"/>
      <c r="R694" s="175"/>
      <c r="S694" s="175"/>
      <c r="T694" s="175"/>
      <c r="U694" s="175"/>
      <c r="V694" s="175"/>
    </row>
    <row r="695" spans="1:22" ht="15.75" customHeight="1">
      <c r="A695" s="193"/>
      <c r="B695" s="194"/>
      <c r="C695" s="195"/>
      <c r="D695" s="196"/>
      <c r="E695" s="196"/>
      <c r="F695" s="197"/>
      <c r="G695" s="195"/>
      <c r="I695" s="175"/>
      <c r="J695" s="175"/>
      <c r="K695" s="175"/>
      <c r="L695" s="175"/>
      <c r="M695" s="175"/>
      <c r="N695" s="175"/>
      <c r="O695" s="175"/>
      <c r="P695" s="175"/>
      <c r="Q695" s="175"/>
      <c r="R695" s="175"/>
      <c r="S695" s="175"/>
      <c r="T695" s="175"/>
      <c r="U695" s="175"/>
      <c r="V695" s="175"/>
    </row>
    <row r="696" spans="1:22" ht="15.75" customHeight="1">
      <c r="A696" s="193"/>
      <c r="B696" s="194"/>
      <c r="C696" s="195"/>
      <c r="D696" s="196"/>
      <c r="E696" s="196"/>
      <c r="F696" s="197"/>
      <c r="G696" s="195"/>
      <c r="I696" s="175"/>
      <c r="J696" s="175"/>
      <c r="K696" s="175"/>
      <c r="L696" s="175"/>
      <c r="M696" s="175"/>
      <c r="N696" s="175"/>
      <c r="O696" s="175"/>
      <c r="P696" s="175"/>
      <c r="Q696" s="175"/>
      <c r="R696" s="175"/>
      <c r="S696" s="175"/>
      <c r="T696" s="175"/>
      <c r="U696" s="175"/>
      <c r="V696" s="175"/>
    </row>
    <row r="697" spans="1:22" ht="15.75" customHeight="1">
      <c r="A697" s="193"/>
      <c r="B697" s="194"/>
      <c r="C697" s="195"/>
      <c r="D697" s="196"/>
      <c r="E697" s="196"/>
      <c r="F697" s="197"/>
      <c r="G697" s="195"/>
      <c r="I697" s="175"/>
      <c r="J697" s="175"/>
      <c r="K697" s="175"/>
      <c r="L697" s="175"/>
      <c r="M697" s="175"/>
      <c r="N697" s="175"/>
      <c r="O697" s="175"/>
      <c r="P697" s="175"/>
      <c r="Q697" s="175"/>
      <c r="R697" s="175"/>
      <c r="S697" s="175"/>
      <c r="T697" s="175"/>
      <c r="U697" s="175"/>
      <c r="V697" s="175"/>
    </row>
    <row r="698" spans="1:22" ht="15.75" customHeight="1">
      <c r="A698" s="193"/>
      <c r="B698" s="194"/>
      <c r="C698" s="195"/>
      <c r="D698" s="196"/>
      <c r="E698" s="196"/>
      <c r="F698" s="197"/>
      <c r="G698" s="195"/>
      <c r="I698" s="175"/>
      <c r="J698" s="175"/>
      <c r="K698" s="175"/>
      <c r="L698" s="175"/>
      <c r="M698" s="175"/>
      <c r="N698" s="175"/>
      <c r="O698" s="175"/>
      <c r="P698" s="175"/>
      <c r="Q698" s="175"/>
      <c r="R698" s="175"/>
      <c r="S698" s="175"/>
      <c r="T698" s="175"/>
      <c r="U698" s="175"/>
      <c r="V698" s="175"/>
    </row>
    <row r="699" spans="1:22" ht="15.75" customHeight="1">
      <c r="A699" s="193"/>
      <c r="B699" s="194"/>
      <c r="C699" s="195"/>
      <c r="D699" s="196"/>
      <c r="E699" s="196"/>
      <c r="F699" s="197"/>
      <c r="G699" s="195"/>
      <c r="I699" s="175"/>
      <c r="J699" s="175"/>
      <c r="K699" s="175"/>
      <c r="L699" s="175"/>
      <c r="M699" s="175"/>
      <c r="N699" s="175"/>
      <c r="O699" s="175"/>
      <c r="P699" s="175"/>
      <c r="Q699" s="175"/>
      <c r="R699" s="175"/>
      <c r="S699" s="175"/>
      <c r="T699" s="175"/>
      <c r="U699" s="175"/>
      <c r="V699" s="175"/>
    </row>
    <row r="700" spans="1:22" ht="15.75" customHeight="1">
      <c r="A700" s="193"/>
      <c r="B700" s="194"/>
      <c r="C700" s="195"/>
      <c r="D700" s="196"/>
      <c r="E700" s="196"/>
      <c r="F700" s="197"/>
      <c r="G700" s="195"/>
      <c r="I700" s="175"/>
      <c r="J700" s="175"/>
      <c r="K700" s="175"/>
      <c r="L700" s="175"/>
      <c r="M700" s="175"/>
      <c r="N700" s="175"/>
      <c r="O700" s="175"/>
      <c r="P700" s="175"/>
      <c r="Q700" s="175"/>
      <c r="R700" s="175"/>
      <c r="S700" s="175"/>
      <c r="T700" s="175"/>
      <c r="U700" s="175"/>
      <c r="V700" s="175"/>
    </row>
    <row r="701" spans="1:22" ht="15.75" customHeight="1">
      <c r="A701" s="193"/>
      <c r="B701" s="194"/>
      <c r="C701" s="195"/>
      <c r="D701" s="196"/>
      <c r="E701" s="196"/>
      <c r="F701" s="197"/>
      <c r="G701" s="195"/>
      <c r="I701" s="175"/>
      <c r="J701" s="175"/>
      <c r="K701" s="175"/>
      <c r="L701" s="175"/>
      <c r="M701" s="175"/>
      <c r="N701" s="175"/>
      <c r="O701" s="175"/>
      <c r="P701" s="175"/>
      <c r="Q701" s="175"/>
      <c r="R701" s="175"/>
      <c r="S701" s="175"/>
      <c r="T701" s="175"/>
      <c r="U701" s="175"/>
      <c r="V701" s="175"/>
    </row>
    <row r="702" spans="1:22" ht="15.75" customHeight="1">
      <c r="A702" s="193"/>
      <c r="B702" s="194"/>
      <c r="C702" s="195"/>
      <c r="D702" s="196"/>
      <c r="E702" s="196"/>
      <c r="F702" s="197"/>
      <c r="G702" s="195"/>
      <c r="I702" s="175"/>
      <c r="J702" s="175"/>
      <c r="K702" s="175"/>
      <c r="L702" s="175"/>
      <c r="M702" s="175"/>
      <c r="N702" s="175"/>
      <c r="O702" s="175"/>
      <c r="P702" s="175"/>
      <c r="Q702" s="175"/>
      <c r="R702" s="175"/>
      <c r="S702" s="175"/>
      <c r="T702" s="175"/>
      <c r="U702" s="175"/>
      <c r="V702" s="175"/>
    </row>
    <row r="703" spans="1:22" ht="15.75" customHeight="1">
      <c r="A703" s="193"/>
      <c r="B703" s="194"/>
      <c r="C703" s="195"/>
      <c r="D703" s="196"/>
      <c r="E703" s="196"/>
      <c r="F703" s="197"/>
      <c r="G703" s="195"/>
      <c r="I703" s="175"/>
      <c r="J703" s="175"/>
      <c r="K703" s="175"/>
      <c r="L703" s="175"/>
      <c r="M703" s="175"/>
      <c r="N703" s="175"/>
      <c r="O703" s="175"/>
      <c r="P703" s="175"/>
      <c r="Q703" s="175"/>
      <c r="R703" s="175"/>
      <c r="S703" s="175"/>
      <c r="T703" s="175"/>
      <c r="U703" s="175"/>
      <c r="V703" s="175"/>
    </row>
    <row r="704" spans="1:22" ht="15.75" customHeight="1">
      <c r="A704" s="193"/>
      <c r="B704" s="194"/>
      <c r="C704" s="195"/>
      <c r="D704" s="196"/>
      <c r="E704" s="196"/>
      <c r="F704" s="197"/>
      <c r="G704" s="195"/>
      <c r="I704" s="175"/>
      <c r="J704" s="175"/>
      <c r="K704" s="175"/>
      <c r="L704" s="175"/>
      <c r="M704" s="175"/>
      <c r="N704" s="175"/>
      <c r="O704" s="175"/>
      <c r="P704" s="175"/>
      <c r="Q704" s="175"/>
      <c r="R704" s="175"/>
      <c r="S704" s="175"/>
      <c r="T704" s="175"/>
      <c r="U704" s="175"/>
      <c r="V704" s="175"/>
    </row>
    <row r="705" spans="1:22" ht="15.75" customHeight="1">
      <c r="A705" s="193"/>
      <c r="B705" s="194"/>
      <c r="C705" s="195"/>
      <c r="D705" s="196"/>
      <c r="E705" s="196"/>
      <c r="F705" s="197"/>
      <c r="G705" s="195"/>
      <c r="I705" s="175"/>
      <c r="J705" s="175"/>
      <c r="K705" s="175"/>
      <c r="L705" s="175"/>
      <c r="M705" s="175"/>
      <c r="N705" s="175"/>
      <c r="O705" s="175"/>
      <c r="P705" s="175"/>
      <c r="Q705" s="175"/>
      <c r="R705" s="175"/>
      <c r="S705" s="175"/>
      <c r="T705" s="175"/>
      <c r="U705" s="175"/>
      <c r="V705" s="175"/>
    </row>
    <row r="706" spans="1:22" ht="15.75" customHeight="1">
      <c r="A706" s="193"/>
      <c r="B706" s="194"/>
      <c r="C706" s="195"/>
      <c r="D706" s="196"/>
      <c r="E706" s="196"/>
      <c r="F706" s="197"/>
      <c r="G706" s="195"/>
      <c r="I706" s="175"/>
      <c r="J706" s="175"/>
      <c r="K706" s="175"/>
      <c r="L706" s="175"/>
      <c r="M706" s="175"/>
      <c r="N706" s="175"/>
      <c r="O706" s="175"/>
      <c r="P706" s="175"/>
      <c r="Q706" s="175"/>
      <c r="R706" s="175"/>
      <c r="S706" s="175"/>
      <c r="T706" s="175"/>
      <c r="U706" s="175"/>
      <c r="V706" s="175"/>
    </row>
    <row r="707" spans="1:22" ht="15.75" customHeight="1">
      <c r="A707" s="193"/>
      <c r="B707" s="194"/>
      <c r="C707" s="195"/>
      <c r="D707" s="196"/>
      <c r="E707" s="196"/>
      <c r="F707" s="197"/>
      <c r="G707" s="195"/>
      <c r="I707" s="175"/>
      <c r="J707" s="175"/>
      <c r="K707" s="175"/>
      <c r="L707" s="175"/>
      <c r="M707" s="175"/>
      <c r="N707" s="175"/>
      <c r="O707" s="175"/>
      <c r="P707" s="175"/>
      <c r="Q707" s="175"/>
      <c r="R707" s="175"/>
      <c r="S707" s="175"/>
      <c r="T707" s="175"/>
      <c r="U707" s="175"/>
      <c r="V707" s="175"/>
    </row>
    <row r="708" spans="1:22" ht="15.75" customHeight="1">
      <c r="A708" s="193"/>
      <c r="B708" s="194"/>
      <c r="C708" s="195"/>
      <c r="D708" s="196"/>
      <c r="E708" s="196"/>
      <c r="F708" s="197"/>
      <c r="G708" s="195"/>
      <c r="I708" s="175"/>
      <c r="J708" s="175"/>
      <c r="K708" s="175"/>
      <c r="L708" s="175"/>
      <c r="M708" s="175"/>
      <c r="N708" s="175"/>
      <c r="O708" s="175"/>
      <c r="P708" s="175"/>
      <c r="Q708" s="175"/>
      <c r="R708" s="175"/>
      <c r="S708" s="175"/>
      <c r="T708" s="175"/>
      <c r="U708" s="175"/>
      <c r="V708" s="175"/>
    </row>
    <row r="709" spans="1:22" ht="15.75" customHeight="1">
      <c r="A709" s="193"/>
      <c r="B709" s="194"/>
      <c r="C709" s="195"/>
      <c r="D709" s="196"/>
      <c r="E709" s="196"/>
      <c r="F709" s="197"/>
      <c r="G709" s="195"/>
      <c r="I709" s="175"/>
      <c r="J709" s="175"/>
      <c r="K709" s="175"/>
      <c r="L709" s="175"/>
      <c r="M709" s="175"/>
      <c r="N709" s="175"/>
      <c r="O709" s="175"/>
      <c r="P709" s="175"/>
      <c r="Q709" s="175"/>
      <c r="R709" s="175"/>
      <c r="S709" s="175"/>
      <c r="T709" s="175"/>
      <c r="U709" s="175"/>
      <c r="V709" s="175"/>
    </row>
    <row r="710" spans="1:22" ht="15.75" customHeight="1">
      <c r="A710" s="193"/>
      <c r="B710" s="194"/>
      <c r="C710" s="195"/>
      <c r="D710" s="196"/>
      <c r="E710" s="196"/>
      <c r="F710" s="197"/>
      <c r="G710" s="195"/>
      <c r="I710" s="175"/>
      <c r="J710" s="175"/>
      <c r="K710" s="175"/>
      <c r="L710" s="175"/>
      <c r="M710" s="175"/>
      <c r="N710" s="175"/>
      <c r="O710" s="175"/>
      <c r="P710" s="175"/>
      <c r="Q710" s="175"/>
      <c r="R710" s="175"/>
      <c r="S710" s="175"/>
      <c r="T710" s="175"/>
      <c r="U710" s="175"/>
      <c r="V710" s="175"/>
    </row>
    <row r="711" spans="1:22" ht="15.75" customHeight="1">
      <c r="A711" s="193"/>
      <c r="B711" s="194"/>
      <c r="C711" s="195"/>
      <c r="D711" s="196"/>
      <c r="E711" s="196"/>
      <c r="F711" s="197"/>
      <c r="G711" s="195"/>
      <c r="I711" s="175"/>
      <c r="J711" s="175"/>
      <c r="K711" s="175"/>
      <c r="L711" s="175"/>
      <c r="M711" s="175"/>
      <c r="N711" s="175"/>
      <c r="O711" s="175"/>
      <c r="P711" s="175"/>
      <c r="Q711" s="175"/>
      <c r="R711" s="175"/>
      <c r="S711" s="175"/>
      <c r="T711" s="175"/>
      <c r="U711" s="175"/>
      <c r="V711" s="175"/>
    </row>
    <row r="712" spans="1:22" ht="15.75" customHeight="1">
      <c r="A712" s="193"/>
      <c r="B712" s="194"/>
      <c r="C712" s="195"/>
      <c r="D712" s="196"/>
      <c r="E712" s="196"/>
      <c r="F712" s="197"/>
      <c r="G712" s="195"/>
      <c r="I712" s="175"/>
      <c r="J712" s="175"/>
      <c r="K712" s="175"/>
      <c r="L712" s="175"/>
      <c r="M712" s="175"/>
      <c r="N712" s="175"/>
      <c r="O712" s="175"/>
      <c r="P712" s="175"/>
      <c r="Q712" s="175"/>
      <c r="R712" s="175"/>
      <c r="S712" s="175"/>
      <c r="T712" s="175"/>
      <c r="U712" s="175"/>
      <c r="V712" s="175"/>
    </row>
    <row r="713" spans="1:22" ht="15.75" customHeight="1">
      <c r="A713" s="193"/>
      <c r="B713" s="194"/>
      <c r="C713" s="195"/>
      <c r="D713" s="196"/>
      <c r="E713" s="196"/>
      <c r="F713" s="197"/>
      <c r="G713" s="195"/>
      <c r="I713" s="175"/>
      <c r="J713" s="175"/>
      <c r="K713" s="175"/>
      <c r="L713" s="175"/>
      <c r="M713" s="175"/>
      <c r="N713" s="175"/>
      <c r="O713" s="175"/>
      <c r="P713" s="175"/>
      <c r="Q713" s="175"/>
      <c r="R713" s="175"/>
      <c r="S713" s="175"/>
      <c r="T713" s="175"/>
      <c r="U713" s="175"/>
      <c r="V713" s="175"/>
    </row>
    <row r="714" spans="1:22" ht="15.75" customHeight="1">
      <c r="A714" s="193"/>
      <c r="B714" s="194"/>
      <c r="C714" s="195"/>
      <c r="D714" s="196"/>
      <c r="E714" s="196"/>
      <c r="F714" s="197"/>
      <c r="G714" s="195"/>
      <c r="I714" s="175"/>
      <c r="J714" s="175"/>
      <c r="K714" s="175"/>
      <c r="L714" s="175"/>
      <c r="M714" s="175"/>
      <c r="N714" s="175"/>
      <c r="O714" s="175"/>
      <c r="P714" s="175"/>
      <c r="Q714" s="175"/>
      <c r="R714" s="175"/>
      <c r="S714" s="175"/>
      <c r="T714" s="175"/>
      <c r="U714" s="175"/>
      <c r="V714" s="175"/>
    </row>
    <row r="715" spans="1:22" ht="15.75" customHeight="1">
      <c r="A715" s="193"/>
      <c r="B715" s="194"/>
      <c r="C715" s="195"/>
      <c r="D715" s="196"/>
      <c r="E715" s="196"/>
      <c r="F715" s="197"/>
      <c r="G715" s="195"/>
      <c r="I715" s="175"/>
      <c r="J715" s="175"/>
      <c r="K715" s="175"/>
      <c r="L715" s="175"/>
      <c r="M715" s="175"/>
      <c r="N715" s="175"/>
      <c r="O715" s="175"/>
      <c r="P715" s="175"/>
      <c r="Q715" s="175"/>
      <c r="R715" s="175"/>
      <c r="S715" s="175"/>
      <c r="T715" s="175"/>
      <c r="U715" s="175"/>
      <c r="V715" s="175"/>
    </row>
    <row r="716" spans="1:22" ht="15.75" customHeight="1">
      <c r="A716" s="193"/>
      <c r="B716" s="194"/>
      <c r="C716" s="195"/>
      <c r="D716" s="196"/>
      <c r="E716" s="196"/>
      <c r="F716" s="197"/>
      <c r="G716" s="195"/>
      <c r="I716" s="175"/>
      <c r="J716" s="175"/>
      <c r="K716" s="175"/>
      <c r="L716" s="175"/>
      <c r="M716" s="175"/>
      <c r="N716" s="175"/>
      <c r="O716" s="175"/>
      <c r="P716" s="175"/>
      <c r="Q716" s="175"/>
      <c r="R716" s="175"/>
      <c r="S716" s="175"/>
      <c r="T716" s="175"/>
      <c r="U716" s="175"/>
      <c r="V716" s="175"/>
    </row>
    <row r="717" spans="1:22" ht="15.75" customHeight="1">
      <c r="A717" s="193"/>
      <c r="B717" s="194"/>
      <c r="C717" s="195"/>
      <c r="D717" s="196"/>
      <c r="E717" s="196"/>
      <c r="F717" s="197"/>
      <c r="G717" s="195"/>
      <c r="I717" s="175"/>
      <c r="J717" s="175"/>
      <c r="K717" s="175"/>
      <c r="L717" s="175"/>
      <c r="M717" s="175"/>
      <c r="N717" s="175"/>
      <c r="O717" s="175"/>
      <c r="P717" s="175"/>
      <c r="Q717" s="175"/>
      <c r="R717" s="175"/>
      <c r="S717" s="175"/>
      <c r="T717" s="175"/>
      <c r="U717" s="175"/>
      <c r="V717" s="175"/>
    </row>
    <row r="718" spans="1:22" ht="15.75" customHeight="1">
      <c r="A718" s="193"/>
      <c r="B718" s="194"/>
      <c r="C718" s="195"/>
      <c r="D718" s="196"/>
      <c r="E718" s="196"/>
      <c r="F718" s="197"/>
      <c r="G718" s="195"/>
      <c r="I718" s="175"/>
      <c r="J718" s="175"/>
      <c r="K718" s="175"/>
      <c r="L718" s="175"/>
      <c r="M718" s="175"/>
      <c r="N718" s="175"/>
      <c r="O718" s="175"/>
      <c r="P718" s="175"/>
      <c r="Q718" s="175"/>
      <c r="R718" s="175"/>
      <c r="S718" s="175"/>
      <c r="T718" s="175"/>
      <c r="U718" s="175"/>
      <c r="V718" s="175"/>
    </row>
    <row r="719" spans="1:22" ht="15.75" customHeight="1">
      <c r="A719" s="193"/>
      <c r="B719" s="194"/>
      <c r="C719" s="195"/>
      <c r="D719" s="196"/>
      <c r="E719" s="196"/>
      <c r="F719" s="197"/>
      <c r="G719" s="195"/>
      <c r="I719" s="175"/>
      <c r="J719" s="175"/>
      <c r="K719" s="175"/>
      <c r="L719" s="175"/>
      <c r="M719" s="175"/>
      <c r="N719" s="175"/>
      <c r="O719" s="175"/>
      <c r="P719" s="175"/>
      <c r="Q719" s="175"/>
      <c r="R719" s="175"/>
      <c r="S719" s="175"/>
      <c r="T719" s="175"/>
      <c r="U719" s="175"/>
      <c r="V719" s="175"/>
    </row>
    <row r="720" spans="1:22" ht="15.75" customHeight="1">
      <c r="A720" s="193"/>
      <c r="B720" s="194"/>
      <c r="C720" s="195"/>
      <c r="D720" s="196"/>
      <c r="E720" s="196"/>
      <c r="F720" s="197"/>
      <c r="G720" s="195"/>
      <c r="I720" s="175"/>
      <c r="J720" s="175"/>
      <c r="K720" s="175"/>
      <c r="L720" s="175"/>
      <c r="M720" s="175"/>
      <c r="N720" s="175"/>
      <c r="O720" s="175"/>
      <c r="P720" s="175"/>
      <c r="Q720" s="175"/>
      <c r="R720" s="175"/>
      <c r="S720" s="175"/>
      <c r="T720" s="175"/>
      <c r="U720" s="175"/>
      <c r="V720" s="175"/>
    </row>
    <row r="721" spans="1:22" ht="15.75" customHeight="1">
      <c r="A721" s="193"/>
      <c r="B721" s="194"/>
      <c r="C721" s="195"/>
      <c r="D721" s="196"/>
      <c r="E721" s="196"/>
      <c r="F721" s="197"/>
      <c r="G721" s="195"/>
      <c r="I721" s="175"/>
      <c r="J721" s="175"/>
      <c r="K721" s="175"/>
      <c r="L721" s="175"/>
      <c r="M721" s="175"/>
      <c r="N721" s="175"/>
      <c r="O721" s="175"/>
      <c r="P721" s="175"/>
      <c r="Q721" s="175"/>
      <c r="R721" s="175"/>
      <c r="S721" s="175"/>
      <c r="T721" s="175"/>
      <c r="U721" s="175"/>
      <c r="V721" s="175"/>
    </row>
    <row r="722" spans="1:22" ht="15.75" customHeight="1">
      <c r="A722" s="193"/>
      <c r="B722" s="194"/>
      <c r="C722" s="195"/>
      <c r="D722" s="196"/>
      <c r="E722" s="196"/>
      <c r="F722" s="197"/>
      <c r="G722" s="195"/>
      <c r="I722" s="175"/>
      <c r="J722" s="175"/>
      <c r="K722" s="175"/>
      <c r="L722" s="175"/>
      <c r="M722" s="175"/>
      <c r="N722" s="175"/>
      <c r="O722" s="175"/>
      <c r="P722" s="175"/>
      <c r="Q722" s="175"/>
      <c r="R722" s="175"/>
      <c r="S722" s="175"/>
      <c r="T722" s="175"/>
      <c r="U722" s="175"/>
      <c r="V722" s="175"/>
    </row>
    <row r="723" spans="1:22" ht="15.75" customHeight="1">
      <c r="A723" s="193"/>
      <c r="B723" s="194"/>
      <c r="C723" s="195"/>
      <c r="D723" s="196"/>
      <c r="E723" s="196"/>
      <c r="F723" s="197"/>
      <c r="G723" s="195"/>
      <c r="I723" s="175"/>
      <c r="J723" s="175"/>
      <c r="K723" s="175"/>
      <c r="L723" s="175"/>
      <c r="M723" s="175"/>
      <c r="N723" s="175"/>
      <c r="O723" s="175"/>
      <c r="P723" s="175"/>
      <c r="Q723" s="175"/>
      <c r="R723" s="175"/>
      <c r="S723" s="175"/>
      <c r="T723" s="175"/>
      <c r="U723" s="175"/>
      <c r="V723" s="175"/>
    </row>
    <row r="724" spans="1:22" ht="15.75" customHeight="1">
      <c r="A724" s="193"/>
      <c r="B724" s="194"/>
      <c r="C724" s="195"/>
      <c r="D724" s="196"/>
      <c r="E724" s="196"/>
      <c r="F724" s="197"/>
      <c r="G724" s="195"/>
      <c r="I724" s="175"/>
      <c r="J724" s="175"/>
      <c r="K724" s="175"/>
      <c r="L724" s="175"/>
      <c r="M724" s="175"/>
      <c r="N724" s="175"/>
      <c r="O724" s="175"/>
      <c r="P724" s="175"/>
      <c r="Q724" s="175"/>
      <c r="R724" s="175"/>
      <c r="S724" s="175"/>
      <c r="T724" s="175"/>
      <c r="U724" s="175"/>
      <c r="V724" s="175"/>
    </row>
    <row r="725" spans="1:22" ht="15.75" customHeight="1">
      <c r="A725" s="193"/>
      <c r="B725" s="194"/>
      <c r="C725" s="195"/>
      <c r="D725" s="196"/>
      <c r="E725" s="196"/>
      <c r="F725" s="197"/>
      <c r="G725" s="195"/>
      <c r="I725" s="175"/>
      <c r="J725" s="175"/>
      <c r="K725" s="175"/>
      <c r="L725" s="175"/>
      <c r="M725" s="175"/>
      <c r="N725" s="175"/>
      <c r="O725" s="175"/>
      <c r="P725" s="175"/>
      <c r="Q725" s="175"/>
      <c r="R725" s="175"/>
      <c r="S725" s="175"/>
      <c r="T725" s="175"/>
      <c r="U725" s="175"/>
      <c r="V725" s="175"/>
    </row>
    <row r="726" spans="1:22" ht="15.75" customHeight="1">
      <c r="A726" s="193"/>
      <c r="B726" s="194"/>
      <c r="C726" s="195"/>
      <c r="D726" s="196"/>
      <c r="E726" s="196"/>
      <c r="F726" s="197"/>
      <c r="G726" s="195"/>
      <c r="I726" s="175"/>
      <c r="J726" s="175"/>
      <c r="K726" s="175"/>
      <c r="L726" s="175"/>
      <c r="M726" s="175"/>
      <c r="N726" s="175"/>
      <c r="O726" s="175"/>
      <c r="P726" s="175"/>
      <c r="Q726" s="175"/>
      <c r="R726" s="175"/>
      <c r="S726" s="175"/>
      <c r="T726" s="175"/>
      <c r="U726" s="175"/>
      <c r="V726" s="175"/>
    </row>
    <row r="727" spans="1:22" ht="15.75" customHeight="1">
      <c r="A727" s="193"/>
      <c r="B727" s="194"/>
      <c r="C727" s="195"/>
      <c r="D727" s="196"/>
      <c r="E727" s="196"/>
      <c r="F727" s="197"/>
      <c r="G727" s="195"/>
      <c r="I727" s="175"/>
      <c r="J727" s="175"/>
      <c r="K727" s="175"/>
      <c r="L727" s="175"/>
      <c r="M727" s="175"/>
      <c r="N727" s="175"/>
      <c r="O727" s="175"/>
      <c r="P727" s="175"/>
      <c r="Q727" s="175"/>
      <c r="R727" s="175"/>
      <c r="S727" s="175"/>
      <c r="T727" s="175"/>
      <c r="U727" s="175"/>
      <c r="V727" s="175"/>
    </row>
    <row r="728" spans="1:22" ht="15.75" customHeight="1">
      <c r="A728" s="193"/>
      <c r="B728" s="194"/>
      <c r="C728" s="195"/>
      <c r="D728" s="196"/>
      <c r="E728" s="196"/>
      <c r="F728" s="197"/>
      <c r="G728" s="195"/>
      <c r="I728" s="175"/>
      <c r="J728" s="175"/>
      <c r="K728" s="175"/>
      <c r="L728" s="175"/>
      <c r="M728" s="175"/>
      <c r="N728" s="175"/>
      <c r="O728" s="175"/>
      <c r="P728" s="175"/>
      <c r="Q728" s="175"/>
      <c r="R728" s="175"/>
      <c r="S728" s="175"/>
      <c r="T728" s="175"/>
      <c r="U728" s="175"/>
      <c r="V728" s="175"/>
    </row>
    <row r="729" spans="1:22" ht="15.75" customHeight="1">
      <c r="A729" s="193"/>
      <c r="B729" s="194"/>
      <c r="C729" s="195"/>
      <c r="D729" s="196"/>
      <c r="E729" s="196"/>
      <c r="F729" s="197"/>
      <c r="G729" s="195"/>
      <c r="I729" s="175"/>
      <c r="J729" s="175"/>
      <c r="K729" s="175"/>
      <c r="L729" s="175"/>
      <c r="M729" s="175"/>
      <c r="N729" s="175"/>
      <c r="O729" s="175"/>
      <c r="P729" s="175"/>
      <c r="Q729" s="175"/>
      <c r="R729" s="175"/>
      <c r="S729" s="175"/>
      <c r="T729" s="175"/>
      <c r="U729" s="175"/>
      <c r="V729" s="175"/>
    </row>
    <row r="730" spans="1:22" ht="15.75" customHeight="1">
      <c r="A730" s="193"/>
      <c r="B730" s="194"/>
      <c r="C730" s="195"/>
      <c r="D730" s="196"/>
      <c r="E730" s="196"/>
      <c r="F730" s="197"/>
      <c r="G730" s="195"/>
      <c r="I730" s="175"/>
      <c r="J730" s="175"/>
      <c r="K730" s="175"/>
      <c r="L730" s="175"/>
      <c r="M730" s="175"/>
      <c r="N730" s="175"/>
      <c r="O730" s="175"/>
      <c r="P730" s="175"/>
      <c r="Q730" s="175"/>
      <c r="R730" s="175"/>
      <c r="S730" s="175"/>
      <c r="T730" s="175"/>
      <c r="U730" s="175"/>
      <c r="V730" s="175"/>
    </row>
    <row r="731" spans="1:22" ht="15.75" customHeight="1">
      <c r="A731" s="193"/>
      <c r="B731" s="194"/>
      <c r="C731" s="195"/>
      <c r="D731" s="196"/>
      <c r="E731" s="196"/>
      <c r="F731" s="197"/>
      <c r="G731" s="195"/>
      <c r="I731" s="175"/>
      <c r="J731" s="175"/>
      <c r="K731" s="175"/>
      <c r="L731" s="175"/>
      <c r="M731" s="175"/>
      <c r="N731" s="175"/>
      <c r="O731" s="175"/>
      <c r="P731" s="175"/>
      <c r="Q731" s="175"/>
      <c r="R731" s="175"/>
      <c r="S731" s="175"/>
      <c r="T731" s="175"/>
      <c r="U731" s="175"/>
      <c r="V731" s="175"/>
    </row>
    <row r="732" spans="1:22" ht="15.75" customHeight="1">
      <c r="A732" s="193"/>
      <c r="B732" s="194"/>
      <c r="C732" s="195"/>
      <c r="D732" s="196"/>
      <c r="E732" s="196"/>
      <c r="F732" s="197"/>
      <c r="G732" s="195"/>
      <c r="I732" s="175"/>
      <c r="J732" s="175"/>
      <c r="K732" s="175"/>
      <c r="L732" s="175"/>
      <c r="M732" s="175"/>
      <c r="N732" s="175"/>
      <c r="O732" s="175"/>
      <c r="P732" s="175"/>
      <c r="Q732" s="175"/>
      <c r="R732" s="175"/>
      <c r="S732" s="175"/>
      <c r="T732" s="175"/>
      <c r="U732" s="175"/>
      <c r="V732" s="175"/>
    </row>
    <row r="733" spans="1:22" ht="15.75" customHeight="1">
      <c r="A733" s="193"/>
      <c r="B733" s="194"/>
      <c r="C733" s="195"/>
      <c r="D733" s="196"/>
      <c r="E733" s="196"/>
      <c r="F733" s="197"/>
      <c r="G733" s="195"/>
      <c r="I733" s="175"/>
      <c r="J733" s="175"/>
      <c r="K733" s="175"/>
      <c r="L733" s="175"/>
      <c r="M733" s="175"/>
      <c r="N733" s="175"/>
      <c r="O733" s="175"/>
      <c r="P733" s="175"/>
      <c r="Q733" s="175"/>
      <c r="R733" s="175"/>
      <c r="S733" s="175"/>
      <c r="T733" s="175"/>
      <c r="U733" s="175"/>
      <c r="V733" s="175"/>
    </row>
    <row r="734" spans="1:22" ht="15.75" customHeight="1">
      <c r="A734" s="193"/>
      <c r="B734" s="194"/>
      <c r="C734" s="195"/>
      <c r="D734" s="196"/>
      <c r="E734" s="196"/>
      <c r="F734" s="197"/>
      <c r="G734" s="195"/>
      <c r="I734" s="175"/>
      <c r="J734" s="175"/>
      <c r="K734" s="175"/>
      <c r="L734" s="175"/>
      <c r="M734" s="175"/>
      <c r="N734" s="175"/>
      <c r="O734" s="175"/>
      <c r="P734" s="175"/>
      <c r="Q734" s="175"/>
      <c r="R734" s="175"/>
      <c r="S734" s="175"/>
      <c r="T734" s="175"/>
      <c r="U734" s="175"/>
      <c r="V734" s="175"/>
    </row>
    <row r="735" spans="1:22" ht="15.75" customHeight="1">
      <c r="A735" s="193"/>
      <c r="B735" s="194"/>
      <c r="C735" s="195"/>
      <c r="D735" s="196"/>
      <c r="E735" s="196"/>
      <c r="F735" s="197"/>
      <c r="G735" s="195"/>
      <c r="I735" s="175"/>
      <c r="J735" s="175"/>
      <c r="K735" s="175"/>
      <c r="L735" s="175"/>
      <c r="M735" s="175"/>
      <c r="N735" s="175"/>
      <c r="O735" s="175"/>
      <c r="P735" s="175"/>
      <c r="Q735" s="175"/>
      <c r="R735" s="175"/>
      <c r="S735" s="175"/>
      <c r="T735" s="175"/>
      <c r="U735" s="175"/>
      <c r="V735" s="175"/>
    </row>
    <row r="736" spans="1:22" ht="15.75" customHeight="1">
      <c r="A736" s="193"/>
      <c r="B736" s="194"/>
      <c r="C736" s="195"/>
      <c r="D736" s="196"/>
      <c r="E736" s="196"/>
      <c r="F736" s="197"/>
      <c r="G736" s="195"/>
      <c r="I736" s="175"/>
      <c r="J736" s="175"/>
      <c r="K736" s="175"/>
      <c r="L736" s="175"/>
      <c r="M736" s="175"/>
      <c r="N736" s="175"/>
      <c r="O736" s="175"/>
      <c r="P736" s="175"/>
      <c r="Q736" s="175"/>
      <c r="R736" s="175"/>
      <c r="S736" s="175"/>
      <c r="T736" s="175"/>
      <c r="U736" s="175"/>
      <c r="V736" s="175"/>
    </row>
    <row r="737" spans="1:22" ht="15.75" customHeight="1">
      <c r="A737" s="193"/>
      <c r="B737" s="194"/>
      <c r="C737" s="195"/>
      <c r="D737" s="196"/>
      <c r="E737" s="196"/>
      <c r="F737" s="197"/>
      <c r="G737" s="195"/>
      <c r="I737" s="175"/>
      <c r="J737" s="175"/>
      <c r="K737" s="175"/>
      <c r="L737" s="175"/>
      <c r="M737" s="175"/>
      <c r="N737" s="175"/>
      <c r="O737" s="175"/>
      <c r="P737" s="175"/>
      <c r="Q737" s="175"/>
      <c r="R737" s="175"/>
      <c r="S737" s="175"/>
      <c r="T737" s="175"/>
      <c r="U737" s="175"/>
      <c r="V737" s="175"/>
    </row>
    <row r="738" spans="1:22" ht="15.75" customHeight="1">
      <c r="A738" s="193"/>
      <c r="B738" s="194"/>
      <c r="C738" s="195"/>
      <c r="D738" s="196"/>
      <c r="E738" s="196"/>
      <c r="F738" s="197"/>
      <c r="G738" s="195"/>
      <c r="I738" s="175"/>
      <c r="J738" s="175"/>
      <c r="K738" s="175"/>
      <c r="L738" s="175"/>
      <c r="M738" s="175"/>
      <c r="N738" s="175"/>
      <c r="O738" s="175"/>
      <c r="P738" s="175"/>
      <c r="Q738" s="175"/>
      <c r="R738" s="175"/>
      <c r="S738" s="175"/>
      <c r="T738" s="175"/>
      <c r="U738" s="175"/>
      <c r="V738" s="175"/>
    </row>
    <row r="739" spans="1:22" ht="15.75" customHeight="1">
      <c r="A739" s="193"/>
      <c r="B739" s="194"/>
      <c r="C739" s="195"/>
      <c r="D739" s="196"/>
      <c r="E739" s="196"/>
      <c r="F739" s="197"/>
      <c r="G739" s="195"/>
      <c r="I739" s="175"/>
      <c r="J739" s="175"/>
      <c r="K739" s="175"/>
      <c r="L739" s="175"/>
      <c r="M739" s="175"/>
      <c r="N739" s="175"/>
      <c r="O739" s="175"/>
      <c r="P739" s="175"/>
      <c r="Q739" s="175"/>
      <c r="R739" s="175"/>
      <c r="S739" s="175"/>
      <c r="T739" s="175"/>
      <c r="U739" s="175"/>
      <c r="V739" s="175"/>
    </row>
    <row r="740" spans="1:22" ht="15.75" customHeight="1">
      <c r="A740" s="193"/>
      <c r="B740" s="194"/>
      <c r="C740" s="195"/>
      <c r="D740" s="196"/>
      <c r="E740" s="196"/>
      <c r="F740" s="197"/>
      <c r="G740" s="195"/>
      <c r="I740" s="175"/>
      <c r="J740" s="175"/>
      <c r="K740" s="175"/>
      <c r="L740" s="175"/>
      <c r="M740" s="175"/>
      <c r="N740" s="175"/>
      <c r="O740" s="175"/>
      <c r="P740" s="175"/>
      <c r="Q740" s="175"/>
      <c r="R740" s="175"/>
      <c r="S740" s="175"/>
      <c r="T740" s="175"/>
      <c r="U740" s="175"/>
      <c r="V740" s="175"/>
    </row>
    <row r="741" spans="1:22" ht="15.75" customHeight="1">
      <c r="A741" s="193"/>
      <c r="B741" s="194"/>
      <c r="C741" s="195"/>
      <c r="D741" s="196"/>
      <c r="E741" s="196"/>
      <c r="F741" s="197"/>
      <c r="G741" s="195"/>
      <c r="I741" s="175"/>
      <c r="J741" s="175"/>
      <c r="K741" s="175"/>
      <c r="L741" s="175"/>
      <c r="M741" s="175"/>
      <c r="N741" s="175"/>
      <c r="O741" s="175"/>
      <c r="P741" s="175"/>
      <c r="Q741" s="175"/>
      <c r="R741" s="175"/>
      <c r="S741" s="175"/>
      <c r="T741" s="175"/>
      <c r="U741" s="175"/>
      <c r="V741" s="175"/>
    </row>
    <row r="742" spans="1:22" ht="15.75" customHeight="1">
      <c r="A742" s="193"/>
      <c r="B742" s="194"/>
      <c r="C742" s="195"/>
      <c r="D742" s="196"/>
      <c r="E742" s="196"/>
      <c r="F742" s="197"/>
      <c r="G742" s="195"/>
      <c r="I742" s="175"/>
      <c r="J742" s="175"/>
      <c r="K742" s="175"/>
      <c r="L742" s="175"/>
      <c r="M742" s="175"/>
      <c r="N742" s="175"/>
      <c r="O742" s="175"/>
      <c r="P742" s="175"/>
      <c r="Q742" s="175"/>
      <c r="R742" s="175"/>
      <c r="S742" s="175"/>
      <c r="T742" s="175"/>
      <c r="U742" s="175"/>
      <c r="V742" s="175"/>
    </row>
    <row r="743" spans="1:22" ht="15.75" customHeight="1">
      <c r="A743" s="193"/>
      <c r="B743" s="194"/>
      <c r="C743" s="195"/>
      <c r="D743" s="196"/>
      <c r="E743" s="196"/>
      <c r="F743" s="197"/>
      <c r="G743" s="195"/>
      <c r="I743" s="175"/>
      <c r="J743" s="175"/>
      <c r="K743" s="175"/>
      <c r="L743" s="175"/>
      <c r="M743" s="175"/>
      <c r="N743" s="175"/>
      <c r="O743" s="175"/>
      <c r="P743" s="175"/>
      <c r="Q743" s="175"/>
      <c r="R743" s="175"/>
      <c r="S743" s="175"/>
      <c r="T743" s="175"/>
      <c r="U743" s="175"/>
      <c r="V743" s="175"/>
    </row>
    <row r="744" spans="1:22" ht="15.75" customHeight="1">
      <c r="A744" s="193"/>
      <c r="B744" s="194"/>
      <c r="C744" s="195"/>
      <c r="D744" s="196"/>
      <c r="E744" s="196"/>
      <c r="F744" s="197"/>
      <c r="G744" s="195"/>
      <c r="I744" s="175"/>
      <c r="J744" s="175"/>
      <c r="K744" s="175"/>
      <c r="L744" s="175"/>
      <c r="M744" s="175"/>
      <c r="N744" s="175"/>
      <c r="O744" s="175"/>
      <c r="P744" s="175"/>
      <c r="Q744" s="175"/>
      <c r="R744" s="175"/>
      <c r="S744" s="175"/>
      <c r="T744" s="175"/>
      <c r="U744" s="175"/>
      <c r="V744" s="175"/>
    </row>
    <row r="745" spans="1:22" ht="15.75" customHeight="1">
      <c r="A745" s="193"/>
      <c r="B745" s="194"/>
      <c r="C745" s="195"/>
      <c r="D745" s="196"/>
      <c r="E745" s="196"/>
      <c r="F745" s="197"/>
      <c r="G745" s="195"/>
      <c r="I745" s="175"/>
      <c r="J745" s="175"/>
      <c r="K745" s="175"/>
      <c r="L745" s="175"/>
      <c r="M745" s="175"/>
      <c r="N745" s="175"/>
      <c r="O745" s="175"/>
      <c r="P745" s="175"/>
      <c r="Q745" s="175"/>
      <c r="R745" s="175"/>
      <c r="S745" s="175"/>
      <c r="T745" s="175"/>
      <c r="U745" s="175"/>
      <c r="V745" s="175"/>
    </row>
    <row r="746" spans="1:22" ht="15.75" customHeight="1">
      <c r="A746" s="193"/>
      <c r="B746" s="194"/>
      <c r="C746" s="195"/>
      <c r="D746" s="196"/>
      <c r="E746" s="196"/>
      <c r="F746" s="197"/>
      <c r="G746" s="195"/>
      <c r="I746" s="175"/>
      <c r="J746" s="175"/>
      <c r="K746" s="175"/>
      <c r="L746" s="175"/>
      <c r="M746" s="175"/>
      <c r="N746" s="175"/>
      <c r="O746" s="175"/>
      <c r="P746" s="175"/>
      <c r="Q746" s="175"/>
      <c r="R746" s="175"/>
      <c r="S746" s="175"/>
      <c r="T746" s="175"/>
      <c r="U746" s="175"/>
      <c r="V746" s="175"/>
    </row>
    <row r="747" spans="1:22" ht="15.75" customHeight="1">
      <c r="A747" s="193"/>
      <c r="B747" s="194"/>
      <c r="C747" s="195"/>
      <c r="D747" s="196"/>
      <c r="E747" s="196"/>
      <c r="F747" s="197"/>
      <c r="G747" s="195"/>
      <c r="I747" s="175"/>
      <c r="J747" s="175"/>
      <c r="K747" s="175"/>
      <c r="L747" s="175"/>
      <c r="M747" s="175"/>
      <c r="N747" s="175"/>
      <c r="O747" s="175"/>
      <c r="P747" s="175"/>
      <c r="Q747" s="175"/>
      <c r="R747" s="175"/>
      <c r="S747" s="175"/>
      <c r="T747" s="175"/>
      <c r="U747" s="175"/>
      <c r="V747" s="175"/>
    </row>
    <row r="748" spans="1:22" ht="15.75" customHeight="1">
      <c r="A748" s="193"/>
      <c r="B748" s="194"/>
      <c r="C748" s="195"/>
      <c r="D748" s="196"/>
      <c r="E748" s="196"/>
      <c r="F748" s="197"/>
      <c r="G748" s="195"/>
      <c r="I748" s="175"/>
      <c r="J748" s="175"/>
      <c r="K748" s="175"/>
      <c r="L748" s="175"/>
      <c r="M748" s="175"/>
      <c r="N748" s="175"/>
      <c r="O748" s="175"/>
      <c r="P748" s="175"/>
      <c r="Q748" s="175"/>
      <c r="R748" s="175"/>
      <c r="S748" s="175"/>
      <c r="T748" s="175"/>
      <c r="U748" s="175"/>
      <c r="V748" s="175"/>
    </row>
    <row r="749" spans="1:22" ht="15.75" customHeight="1">
      <c r="A749" s="193"/>
      <c r="B749" s="194"/>
      <c r="C749" s="195"/>
      <c r="D749" s="196"/>
      <c r="E749" s="196"/>
      <c r="F749" s="197"/>
      <c r="G749" s="195"/>
      <c r="I749" s="175"/>
      <c r="J749" s="175"/>
      <c r="K749" s="175"/>
      <c r="L749" s="175"/>
      <c r="M749" s="175"/>
      <c r="N749" s="175"/>
      <c r="O749" s="175"/>
      <c r="P749" s="175"/>
      <c r="Q749" s="175"/>
      <c r="R749" s="175"/>
      <c r="S749" s="175"/>
      <c r="T749" s="175"/>
      <c r="U749" s="175"/>
      <c r="V749" s="175"/>
    </row>
    <row r="750" spans="1:22" ht="15.75" customHeight="1">
      <c r="A750" s="193"/>
      <c r="B750" s="194"/>
      <c r="C750" s="195"/>
      <c r="D750" s="196"/>
      <c r="E750" s="196"/>
      <c r="F750" s="197"/>
      <c r="G750" s="195"/>
      <c r="I750" s="175"/>
      <c r="J750" s="175"/>
      <c r="K750" s="175"/>
      <c r="L750" s="175"/>
      <c r="M750" s="175"/>
      <c r="N750" s="175"/>
      <c r="O750" s="175"/>
      <c r="P750" s="175"/>
      <c r="Q750" s="175"/>
      <c r="R750" s="175"/>
      <c r="S750" s="175"/>
      <c r="T750" s="175"/>
      <c r="U750" s="175"/>
      <c r="V750" s="175"/>
    </row>
    <row r="751" spans="1:22" ht="15.75" customHeight="1">
      <c r="A751" s="193"/>
      <c r="B751" s="194"/>
      <c r="C751" s="195"/>
      <c r="D751" s="196"/>
      <c r="E751" s="196"/>
      <c r="F751" s="197"/>
      <c r="G751" s="195"/>
      <c r="I751" s="175"/>
      <c r="J751" s="175"/>
      <c r="K751" s="175"/>
      <c r="L751" s="175"/>
      <c r="M751" s="175"/>
      <c r="N751" s="175"/>
      <c r="O751" s="175"/>
      <c r="P751" s="175"/>
      <c r="Q751" s="175"/>
      <c r="R751" s="175"/>
      <c r="S751" s="175"/>
      <c r="T751" s="175"/>
      <c r="U751" s="175"/>
      <c r="V751" s="175"/>
    </row>
    <row r="752" spans="1:22" ht="15.75" customHeight="1">
      <c r="A752" s="193"/>
      <c r="B752" s="194"/>
      <c r="C752" s="195"/>
      <c r="D752" s="196"/>
      <c r="E752" s="196"/>
      <c r="F752" s="197"/>
      <c r="G752" s="195"/>
      <c r="I752" s="175"/>
      <c r="J752" s="175"/>
      <c r="K752" s="175"/>
      <c r="L752" s="175"/>
      <c r="M752" s="175"/>
      <c r="N752" s="175"/>
      <c r="O752" s="175"/>
      <c r="P752" s="175"/>
      <c r="Q752" s="175"/>
      <c r="R752" s="175"/>
      <c r="S752" s="175"/>
      <c r="T752" s="175"/>
      <c r="U752" s="175"/>
      <c r="V752" s="175"/>
    </row>
    <row r="753" spans="1:22" ht="15.75" customHeight="1">
      <c r="A753" s="193"/>
      <c r="B753" s="194"/>
      <c r="C753" s="195"/>
      <c r="D753" s="196"/>
      <c r="E753" s="196"/>
      <c r="F753" s="197"/>
      <c r="G753" s="195"/>
      <c r="I753" s="175"/>
      <c r="J753" s="175"/>
      <c r="K753" s="175"/>
      <c r="L753" s="175"/>
      <c r="M753" s="175"/>
      <c r="N753" s="175"/>
      <c r="O753" s="175"/>
      <c r="P753" s="175"/>
      <c r="Q753" s="175"/>
      <c r="R753" s="175"/>
      <c r="S753" s="175"/>
      <c r="T753" s="175"/>
      <c r="U753" s="175"/>
      <c r="V753" s="175"/>
    </row>
    <row r="754" spans="1:22" ht="15.75" customHeight="1">
      <c r="A754" s="193"/>
      <c r="B754" s="194"/>
      <c r="C754" s="195"/>
      <c r="D754" s="196"/>
      <c r="E754" s="196"/>
      <c r="F754" s="197"/>
      <c r="G754" s="195"/>
      <c r="I754" s="175"/>
      <c r="J754" s="175"/>
      <c r="K754" s="175"/>
      <c r="L754" s="175"/>
      <c r="M754" s="175"/>
      <c r="N754" s="175"/>
      <c r="O754" s="175"/>
      <c r="P754" s="175"/>
      <c r="Q754" s="175"/>
      <c r="R754" s="175"/>
      <c r="S754" s="175"/>
      <c r="T754" s="175"/>
      <c r="U754" s="175"/>
      <c r="V754" s="175"/>
    </row>
    <row r="755" spans="1:22" ht="15.75" customHeight="1">
      <c r="A755" s="193"/>
      <c r="B755" s="194"/>
      <c r="C755" s="195"/>
      <c r="D755" s="196"/>
      <c r="E755" s="196"/>
      <c r="F755" s="197"/>
      <c r="G755" s="195"/>
      <c r="I755" s="175"/>
      <c r="J755" s="175"/>
      <c r="K755" s="175"/>
      <c r="L755" s="175"/>
      <c r="M755" s="175"/>
      <c r="N755" s="175"/>
      <c r="O755" s="175"/>
      <c r="P755" s="175"/>
      <c r="Q755" s="175"/>
      <c r="R755" s="175"/>
      <c r="S755" s="175"/>
      <c r="T755" s="175"/>
      <c r="U755" s="175"/>
      <c r="V755" s="175"/>
    </row>
    <row r="756" spans="1:22" ht="15.75" customHeight="1">
      <c r="A756" s="193"/>
      <c r="B756" s="194"/>
      <c r="C756" s="195"/>
      <c r="D756" s="196"/>
      <c r="E756" s="196"/>
      <c r="F756" s="197"/>
      <c r="G756" s="195"/>
      <c r="I756" s="175"/>
      <c r="J756" s="175"/>
      <c r="K756" s="175"/>
      <c r="L756" s="175"/>
      <c r="M756" s="175"/>
      <c r="N756" s="175"/>
      <c r="O756" s="175"/>
      <c r="P756" s="175"/>
      <c r="Q756" s="175"/>
      <c r="R756" s="175"/>
      <c r="S756" s="175"/>
      <c r="T756" s="175"/>
      <c r="U756" s="175"/>
      <c r="V756" s="175"/>
    </row>
    <row r="757" spans="1:22" ht="15.75" customHeight="1">
      <c r="A757" s="193"/>
      <c r="B757" s="194"/>
      <c r="C757" s="195"/>
      <c r="D757" s="196"/>
      <c r="E757" s="196"/>
      <c r="F757" s="197"/>
      <c r="G757" s="195"/>
      <c r="I757" s="175"/>
      <c r="J757" s="175"/>
      <c r="K757" s="175"/>
      <c r="L757" s="175"/>
      <c r="M757" s="175"/>
      <c r="N757" s="175"/>
      <c r="O757" s="175"/>
      <c r="P757" s="175"/>
      <c r="Q757" s="175"/>
      <c r="R757" s="175"/>
      <c r="S757" s="175"/>
      <c r="T757" s="175"/>
      <c r="U757" s="175"/>
      <c r="V757" s="175"/>
    </row>
    <row r="758" spans="1:22" ht="15.75" customHeight="1">
      <c r="A758" s="193"/>
      <c r="B758" s="194"/>
      <c r="C758" s="195"/>
      <c r="D758" s="196"/>
      <c r="E758" s="196"/>
      <c r="F758" s="197"/>
      <c r="G758" s="195"/>
      <c r="I758" s="175"/>
      <c r="J758" s="175"/>
      <c r="K758" s="175"/>
      <c r="L758" s="175"/>
      <c r="M758" s="175"/>
      <c r="N758" s="175"/>
      <c r="O758" s="175"/>
      <c r="P758" s="175"/>
      <c r="Q758" s="175"/>
      <c r="R758" s="175"/>
      <c r="S758" s="175"/>
      <c r="T758" s="175"/>
      <c r="U758" s="175"/>
      <c r="V758" s="175"/>
    </row>
    <row r="759" spans="1:22" ht="15.75" customHeight="1">
      <c r="A759" s="193"/>
      <c r="B759" s="194"/>
      <c r="C759" s="195"/>
      <c r="D759" s="196"/>
      <c r="E759" s="196"/>
      <c r="F759" s="197"/>
      <c r="G759" s="195"/>
      <c r="I759" s="175"/>
      <c r="J759" s="175"/>
      <c r="K759" s="175"/>
      <c r="L759" s="175"/>
      <c r="M759" s="175"/>
      <c r="N759" s="175"/>
      <c r="O759" s="175"/>
      <c r="P759" s="175"/>
      <c r="Q759" s="175"/>
      <c r="R759" s="175"/>
      <c r="S759" s="175"/>
      <c r="T759" s="175"/>
      <c r="U759" s="175"/>
      <c r="V759" s="175"/>
    </row>
    <row r="760" spans="1:22" ht="15.75" customHeight="1">
      <c r="A760" s="193"/>
      <c r="B760" s="194"/>
      <c r="C760" s="195"/>
      <c r="D760" s="196"/>
      <c r="E760" s="196"/>
      <c r="F760" s="197"/>
      <c r="G760" s="195"/>
      <c r="I760" s="175"/>
      <c r="J760" s="175"/>
      <c r="K760" s="175"/>
      <c r="L760" s="175"/>
      <c r="M760" s="175"/>
      <c r="N760" s="175"/>
      <c r="O760" s="175"/>
      <c r="P760" s="175"/>
      <c r="Q760" s="175"/>
      <c r="R760" s="175"/>
      <c r="S760" s="175"/>
      <c r="T760" s="175"/>
      <c r="U760" s="175"/>
      <c r="V760" s="175"/>
    </row>
    <row r="761" spans="1:22" ht="15.75" customHeight="1">
      <c r="A761" s="193"/>
      <c r="B761" s="194"/>
      <c r="C761" s="195"/>
      <c r="D761" s="196"/>
      <c r="E761" s="196"/>
      <c r="F761" s="197"/>
      <c r="G761" s="195"/>
      <c r="I761" s="175"/>
      <c r="J761" s="175"/>
      <c r="K761" s="175"/>
      <c r="L761" s="175"/>
      <c r="M761" s="175"/>
      <c r="N761" s="175"/>
      <c r="O761" s="175"/>
      <c r="P761" s="175"/>
      <c r="Q761" s="175"/>
      <c r="R761" s="175"/>
      <c r="S761" s="175"/>
      <c r="T761" s="175"/>
      <c r="U761" s="175"/>
      <c r="V761" s="175"/>
    </row>
    <row r="762" spans="1:22" ht="15.75" customHeight="1">
      <c r="A762" s="193"/>
      <c r="B762" s="194"/>
      <c r="C762" s="195"/>
      <c r="D762" s="196"/>
      <c r="E762" s="196"/>
      <c r="F762" s="197"/>
      <c r="G762" s="195"/>
      <c r="I762" s="175"/>
      <c r="J762" s="175"/>
      <c r="K762" s="175"/>
      <c r="L762" s="175"/>
      <c r="M762" s="175"/>
      <c r="N762" s="175"/>
      <c r="O762" s="175"/>
      <c r="P762" s="175"/>
      <c r="Q762" s="175"/>
      <c r="R762" s="175"/>
      <c r="S762" s="175"/>
      <c r="T762" s="175"/>
      <c r="U762" s="175"/>
      <c r="V762" s="175"/>
    </row>
    <row r="763" spans="1:22" ht="15.75" customHeight="1">
      <c r="A763" s="193"/>
      <c r="B763" s="194"/>
      <c r="C763" s="195"/>
      <c r="D763" s="196"/>
      <c r="E763" s="196"/>
      <c r="F763" s="197"/>
      <c r="G763" s="195"/>
      <c r="I763" s="175"/>
      <c r="J763" s="175"/>
      <c r="K763" s="175"/>
      <c r="L763" s="175"/>
      <c r="M763" s="175"/>
      <c r="N763" s="175"/>
      <c r="O763" s="175"/>
      <c r="P763" s="175"/>
      <c r="Q763" s="175"/>
      <c r="R763" s="175"/>
      <c r="S763" s="175"/>
      <c r="T763" s="175"/>
      <c r="U763" s="175"/>
      <c r="V763" s="175"/>
    </row>
    <row r="764" spans="1:22" ht="15.75" customHeight="1">
      <c r="A764" s="193"/>
      <c r="B764" s="194"/>
      <c r="C764" s="195"/>
      <c r="D764" s="196"/>
      <c r="E764" s="196"/>
      <c r="F764" s="197"/>
      <c r="G764" s="195"/>
      <c r="I764" s="175"/>
      <c r="J764" s="175"/>
      <c r="K764" s="175"/>
      <c r="L764" s="175"/>
      <c r="M764" s="175"/>
      <c r="N764" s="175"/>
      <c r="O764" s="175"/>
      <c r="P764" s="175"/>
      <c r="Q764" s="175"/>
      <c r="R764" s="175"/>
      <c r="S764" s="175"/>
      <c r="T764" s="175"/>
      <c r="U764" s="175"/>
      <c r="V764" s="175"/>
    </row>
    <row r="765" spans="1:22" ht="15.75" customHeight="1">
      <c r="A765" s="193"/>
      <c r="B765" s="194"/>
      <c r="C765" s="195"/>
      <c r="D765" s="196"/>
      <c r="E765" s="196"/>
      <c r="F765" s="197"/>
      <c r="G765" s="195"/>
      <c r="I765" s="175"/>
      <c r="J765" s="175"/>
      <c r="K765" s="175"/>
      <c r="L765" s="175"/>
      <c r="M765" s="175"/>
      <c r="N765" s="175"/>
      <c r="O765" s="175"/>
      <c r="P765" s="175"/>
      <c r="Q765" s="175"/>
      <c r="R765" s="175"/>
      <c r="S765" s="175"/>
      <c r="T765" s="175"/>
      <c r="U765" s="175"/>
      <c r="V765" s="175"/>
    </row>
    <row r="766" spans="1:22" ht="15.75" customHeight="1">
      <c r="A766" s="193"/>
      <c r="B766" s="194"/>
      <c r="C766" s="195"/>
      <c r="D766" s="196"/>
      <c r="E766" s="196"/>
      <c r="F766" s="197"/>
      <c r="G766" s="195"/>
      <c r="I766" s="175"/>
      <c r="J766" s="175"/>
      <c r="K766" s="175"/>
      <c r="L766" s="175"/>
      <c r="M766" s="175"/>
      <c r="N766" s="175"/>
      <c r="O766" s="175"/>
      <c r="P766" s="175"/>
      <c r="Q766" s="175"/>
      <c r="R766" s="175"/>
      <c r="S766" s="175"/>
      <c r="T766" s="175"/>
      <c r="U766" s="175"/>
      <c r="V766" s="175"/>
    </row>
    <row r="767" spans="1:22" ht="15.75" customHeight="1">
      <c r="A767" s="193"/>
      <c r="B767" s="194"/>
      <c r="C767" s="195"/>
      <c r="D767" s="196"/>
      <c r="E767" s="196"/>
      <c r="F767" s="197"/>
      <c r="G767" s="195"/>
      <c r="I767" s="175"/>
      <c r="J767" s="175"/>
      <c r="K767" s="175"/>
      <c r="L767" s="175"/>
      <c r="M767" s="175"/>
      <c r="N767" s="175"/>
      <c r="O767" s="175"/>
      <c r="P767" s="175"/>
      <c r="Q767" s="175"/>
      <c r="R767" s="175"/>
      <c r="S767" s="175"/>
      <c r="T767" s="175"/>
      <c r="U767" s="175"/>
      <c r="V767" s="175"/>
    </row>
    <row r="768" spans="1:22" ht="15.75" customHeight="1">
      <c r="A768" s="193"/>
      <c r="B768" s="194"/>
      <c r="C768" s="195"/>
      <c r="D768" s="196"/>
      <c r="E768" s="196"/>
      <c r="F768" s="197"/>
      <c r="G768" s="195"/>
      <c r="I768" s="175"/>
      <c r="J768" s="175"/>
      <c r="K768" s="175"/>
      <c r="L768" s="175"/>
      <c r="M768" s="175"/>
      <c r="N768" s="175"/>
      <c r="O768" s="175"/>
      <c r="P768" s="175"/>
      <c r="Q768" s="175"/>
      <c r="R768" s="175"/>
      <c r="S768" s="175"/>
      <c r="T768" s="175"/>
      <c r="U768" s="175"/>
      <c r="V768" s="175"/>
    </row>
    <row r="769" spans="1:22" ht="15.75" customHeight="1">
      <c r="A769" s="193"/>
      <c r="B769" s="194"/>
      <c r="C769" s="195"/>
      <c r="D769" s="196"/>
      <c r="E769" s="196"/>
      <c r="F769" s="197"/>
      <c r="G769" s="195"/>
      <c r="I769" s="175"/>
      <c r="J769" s="175"/>
      <c r="K769" s="175"/>
      <c r="L769" s="175"/>
      <c r="M769" s="175"/>
      <c r="N769" s="175"/>
      <c r="O769" s="175"/>
      <c r="P769" s="175"/>
      <c r="Q769" s="175"/>
      <c r="R769" s="175"/>
      <c r="S769" s="175"/>
      <c r="T769" s="175"/>
      <c r="U769" s="175"/>
      <c r="V769" s="175"/>
    </row>
    <row r="770" spans="1:22" ht="15.75" customHeight="1">
      <c r="A770" s="193"/>
      <c r="B770" s="194"/>
      <c r="C770" s="195"/>
      <c r="D770" s="196"/>
      <c r="E770" s="196"/>
      <c r="F770" s="197"/>
      <c r="G770" s="195"/>
      <c r="I770" s="175"/>
      <c r="J770" s="175"/>
      <c r="K770" s="175"/>
      <c r="L770" s="175"/>
      <c r="M770" s="175"/>
      <c r="N770" s="175"/>
      <c r="O770" s="175"/>
      <c r="P770" s="175"/>
      <c r="Q770" s="175"/>
      <c r="R770" s="175"/>
      <c r="S770" s="175"/>
      <c r="T770" s="175"/>
      <c r="U770" s="175"/>
      <c r="V770" s="175"/>
    </row>
    <row r="771" spans="1:22" ht="15.75" customHeight="1">
      <c r="A771" s="193"/>
      <c r="B771" s="194"/>
      <c r="C771" s="195"/>
      <c r="D771" s="196"/>
      <c r="E771" s="196"/>
      <c r="F771" s="197"/>
      <c r="G771" s="195"/>
      <c r="I771" s="175"/>
      <c r="J771" s="175"/>
      <c r="K771" s="175"/>
      <c r="L771" s="175"/>
      <c r="M771" s="175"/>
      <c r="N771" s="175"/>
      <c r="O771" s="175"/>
      <c r="P771" s="175"/>
      <c r="Q771" s="175"/>
      <c r="R771" s="175"/>
      <c r="S771" s="175"/>
      <c r="T771" s="175"/>
      <c r="U771" s="175"/>
      <c r="V771" s="175"/>
    </row>
    <row r="772" spans="1:22" ht="15.75" customHeight="1">
      <c r="A772" s="193"/>
      <c r="B772" s="194"/>
      <c r="C772" s="195"/>
      <c r="D772" s="196"/>
      <c r="E772" s="196"/>
      <c r="F772" s="197"/>
      <c r="G772" s="195"/>
      <c r="I772" s="175"/>
      <c r="J772" s="175"/>
      <c r="K772" s="175"/>
      <c r="L772" s="175"/>
      <c r="M772" s="175"/>
      <c r="N772" s="175"/>
      <c r="O772" s="175"/>
      <c r="P772" s="175"/>
      <c r="Q772" s="175"/>
      <c r="R772" s="175"/>
      <c r="S772" s="175"/>
      <c r="T772" s="175"/>
      <c r="U772" s="175"/>
      <c r="V772" s="175"/>
    </row>
    <row r="773" spans="1:22" ht="15.75" customHeight="1">
      <c r="A773" s="193"/>
      <c r="B773" s="194"/>
      <c r="C773" s="195"/>
      <c r="D773" s="196"/>
      <c r="E773" s="196"/>
      <c r="F773" s="197"/>
      <c r="G773" s="195"/>
      <c r="I773" s="175"/>
      <c r="J773" s="175"/>
      <c r="K773" s="175"/>
      <c r="L773" s="175"/>
      <c r="M773" s="175"/>
      <c r="N773" s="175"/>
      <c r="O773" s="175"/>
      <c r="P773" s="175"/>
      <c r="Q773" s="175"/>
      <c r="R773" s="175"/>
      <c r="S773" s="175"/>
      <c r="T773" s="175"/>
      <c r="U773" s="175"/>
      <c r="V773" s="175"/>
    </row>
    <row r="774" spans="1:22" ht="15.75" customHeight="1">
      <c r="A774" s="193"/>
      <c r="B774" s="194"/>
      <c r="C774" s="195"/>
      <c r="D774" s="196"/>
      <c r="E774" s="196"/>
      <c r="F774" s="197"/>
      <c r="G774" s="195"/>
      <c r="I774" s="175"/>
      <c r="J774" s="175"/>
      <c r="K774" s="175"/>
      <c r="L774" s="175"/>
      <c r="M774" s="175"/>
      <c r="N774" s="175"/>
      <c r="O774" s="175"/>
      <c r="P774" s="175"/>
      <c r="Q774" s="175"/>
      <c r="R774" s="175"/>
      <c r="S774" s="175"/>
      <c r="T774" s="175"/>
      <c r="U774" s="175"/>
      <c r="V774" s="175"/>
    </row>
    <row r="775" spans="1:22" ht="15.75" customHeight="1">
      <c r="A775" s="193"/>
      <c r="B775" s="194"/>
      <c r="C775" s="195"/>
      <c r="D775" s="196"/>
      <c r="E775" s="196"/>
      <c r="F775" s="197"/>
      <c r="G775" s="195"/>
      <c r="I775" s="175"/>
      <c r="J775" s="175"/>
      <c r="K775" s="175"/>
      <c r="L775" s="175"/>
      <c r="M775" s="175"/>
      <c r="N775" s="175"/>
      <c r="O775" s="175"/>
      <c r="P775" s="175"/>
      <c r="Q775" s="175"/>
      <c r="R775" s="175"/>
      <c r="S775" s="175"/>
      <c r="T775" s="175"/>
      <c r="U775" s="175"/>
      <c r="V775" s="175"/>
    </row>
    <row r="776" spans="1:22" ht="15.75" customHeight="1">
      <c r="A776" s="193"/>
      <c r="B776" s="194"/>
      <c r="C776" s="195"/>
      <c r="D776" s="196"/>
      <c r="E776" s="196"/>
      <c r="F776" s="197"/>
      <c r="G776" s="195"/>
      <c r="I776" s="175"/>
      <c r="J776" s="175"/>
      <c r="K776" s="175"/>
      <c r="L776" s="175"/>
      <c r="M776" s="175"/>
      <c r="N776" s="175"/>
      <c r="O776" s="175"/>
      <c r="P776" s="175"/>
      <c r="Q776" s="175"/>
      <c r="R776" s="175"/>
      <c r="S776" s="175"/>
      <c r="T776" s="175"/>
      <c r="U776" s="175"/>
      <c r="V776" s="175"/>
    </row>
    <row r="777" spans="1:22" ht="15.75" customHeight="1">
      <c r="A777" s="193"/>
      <c r="B777" s="194"/>
      <c r="C777" s="195"/>
      <c r="D777" s="196"/>
      <c r="E777" s="196"/>
      <c r="F777" s="197"/>
      <c r="G777" s="195"/>
      <c r="I777" s="175"/>
      <c r="J777" s="175"/>
      <c r="K777" s="175"/>
      <c r="L777" s="175"/>
      <c r="M777" s="175"/>
      <c r="N777" s="175"/>
      <c r="O777" s="175"/>
      <c r="P777" s="175"/>
      <c r="Q777" s="175"/>
      <c r="R777" s="175"/>
      <c r="S777" s="175"/>
      <c r="T777" s="175"/>
      <c r="U777" s="175"/>
      <c r="V777" s="175"/>
    </row>
    <row r="778" spans="1:22" ht="15.75" customHeight="1">
      <c r="A778" s="193"/>
      <c r="B778" s="194"/>
      <c r="C778" s="195"/>
      <c r="D778" s="196"/>
      <c r="E778" s="196"/>
      <c r="F778" s="197"/>
      <c r="G778" s="195"/>
      <c r="I778" s="175"/>
      <c r="J778" s="175"/>
      <c r="K778" s="175"/>
      <c r="L778" s="175"/>
      <c r="M778" s="175"/>
      <c r="N778" s="175"/>
      <c r="O778" s="175"/>
      <c r="P778" s="175"/>
      <c r="Q778" s="175"/>
      <c r="R778" s="175"/>
      <c r="S778" s="175"/>
      <c r="T778" s="175"/>
      <c r="U778" s="175"/>
      <c r="V778" s="175"/>
    </row>
    <row r="779" spans="1:22" ht="15.75" customHeight="1">
      <c r="A779" s="193"/>
      <c r="B779" s="194"/>
      <c r="C779" s="195"/>
      <c r="D779" s="196"/>
      <c r="E779" s="196"/>
      <c r="F779" s="197"/>
      <c r="G779" s="195"/>
      <c r="I779" s="175"/>
      <c r="J779" s="175"/>
      <c r="K779" s="175"/>
      <c r="L779" s="175"/>
      <c r="M779" s="175"/>
      <c r="N779" s="175"/>
      <c r="O779" s="175"/>
      <c r="P779" s="175"/>
      <c r="Q779" s="175"/>
      <c r="R779" s="175"/>
      <c r="S779" s="175"/>
      <c r="T779" s="175"/>
      <c r="U779" s="175"/>
      <c r="V779" s="175"/>
    </row>
    <row r="780" spans="1:22" ht="15.75" customHeight="1">
      <c r="A780" s="193"/>
      <c r="B780" s="194"/>
      <c r="C780" s="195"/>
      <c r="D780" s="196"/>
      <c r="E780" s="196"/>
      <c r="F780" s="197"/>
      <c r="G780" s="195"/>
      <c r="I780" s="175"/>
      <c r="J780" s="175"/>
      <c r="K780" s="175"/>
      <c r="L780" s="175"/>
      <c r="M780" s="175"/>
      <c r="N780" s="175"/>
      <c r="O780" s="175"/>
      <c r="P780" s="175"/>
      <c r="Q780" s="175"/>
      <c r="R780" s="175"/>
      <c r="S780" s="175"/>
      <c r="T780" s="175"/>
      <c r="U780" s="175"/>
      <c r="V780" s="175"/>
    </row>
    <row r="781" spans="1:22" ht="15.75" customHeight="1">
      <c r="A781" s="193"/>
      <c r="B781" s="194"/>
      <c r="C781" s="195"/>
      <c r="D781" s="196"/>
      <c r="E781" s="196"/>
      <c r="F781" s="197"/>
      <c r="G781" s="195"/>
      <c r="I781" s="175"/>
      <c r="J781" s="175"/>
      <c r="K781" s="175"/>
      <c r="L781" s="175"/>
      <c r="M781" s="175"/>
      <c r="N781" s="175"/>
      <c r="O781" s="175"/>
      <c r="P781" s="175"/>
      <c r="Q781" s="175"/>
      <c r="R781" s="175"/>
      <c r="S781" s="175"/>
      <c r="T781" s="175"/>
      <c r="U781" s="175"/>
      <c r="V781" s="175"/>
    </row>
    <row r="782" spans="1:22" ht="15.75" customHeight="1">
      <c r="A782" s="193"/>
      <c r="B782" s="194"/>
      <c r="C782" s="195"/>
      <c r="D782" s="196"/>
      <c r="E782" s="196"/>
      <c r="F782" s="197"/>
      <c r="G782" s="195"/>
      <c r="I782" s="175"/>
      <c r="J782" s="175"/>
      <c r="K782" s="175"/>
      <c r="L782" s="175"/>
      <c r="M782" s="175"/>
      <c r="N782" s="175"/>
      <c r="O782" s="175"/>
      <c r="P782" s="175"/>
      <c r="Q782" s="175"/>
      <c r="R782" s="175"/>
      <c r="S782" s="175"/>
      <c r="T782" s="175"/>
      <c r="U782" s="175"/>
      <c r="V782" s="175"/>
    </row>
    <row r="783" spans="1:22" ht="15.75" customHeight="1">
      <c r="A783" s="193"/>
      <c r="B783" s="194"/>
      <c r="C783" s="195"/>
      <c r="D783" s="196"/>
      <c r="E783" s="196"/>
      <c r="F783" s="197"/>
      <c r="G783" s="195"/>
      <c r="I783" s="175"/>
      <c r="J783" s="175"/>
      <c r="K783" s="175"/>
      <c r="L783" s="175"/>
      <c r="M783" s="175"/>
      <c r="N783" s="175"/>
      <c r="O783" s="175"/>
      <c r="P783" s="175"/>
      <c r="Q783" s="175"/>
      <c r="R783" s="175"/>
      <c r="S783" s="175"/>
      <c r="T783" s="175"/>
      <c r="U783" s="175"/>
      <c r="V783" s="175"/>
    </row>
    <row r="784" spans="1:22" ht="15.75" customHeight="1">
      <c r="A784" s="193"/>
      <c r="B784" s="194"/>
      <c r="C784" s="195"/>
      <c r="D784" s="196"/>
      <c r="E784" s="196"/>
      <c r="F784" s="197"/>
      <c r="G784" s="195"/>
      <c r="I784" s="175"/>
      <c r="J784" s="175"/>
      <c r="K784" s="175"/>
      <c r="L784" s="175"/>
      <c r="M784" s="175"/>
      <c r="N784" s="175"/>
      <c r="O784" s="175"/>
      <c r="P784" s="175"/>
      <c r="Q784" s="175"/>
      <c r="R784" s="175"/>
      <c r="S784" s="175"/>
      <c r="T784" s="175"/>
      <c r="U784" s="175"/>
      <c r="V784" s="175"/>
    </row>
    <row r="785" spans="1:22" ht="15.75" customHeight="1">
      <c r="A785" s="193"/>
      <c r="B785" s="194"/>
      <c r="C785" s="195"/>
      <c r="D785" s="196"/>
      <c r="E785" s="196"/>
      <c r="F785" s="197"/>
      <c r="G785" s="195"/>
      <c r="I785" s="175"/>
      <c r="J785" s="175"/>
      <c r="K785" s="175"/>
      <c r="L785" s="175"/>
      <c r="M785" s="175"/>
      <c r="N785" s="175"/>
      <c r="O785" s="175"/>
      <c r="P785" s="175"/>
      <c r="Q785" s="175"/>
      <c r="R785" s="175"/>
      <c r="S785" s="175"/>
      <c r="T785" s="175"/>
      <c r="U785" s="175"/>
      <c r="V785" s="175"/>
    </row>
    <row r="786" spans="1:22" ht="15.75" customHeight="1">
      <c r="A786" s="193"/>
      <c r="B786" s="194"/>
      <c r="C786" s="195"/>
      <c r="D786" s="196"/>
      <c r="E786" s="196"/>
      <c r="F786" s="197"/>
      <c r="G786" s="195"/>
      <c r="I786" s="175"/>
      <c r="J786" s="175"/>
      <c r="K786" s="175"/>
      <c r="L786" s="175"/>
      <c r="M786" s="175"/>
      <c r="N786" s="175"/>
      <c r="O786" s="175"/>
      <c r="P786" s="175"/>
      <c r="Q786" s="175"/>
      <c r="R786" s="175"/>
      <c r="S786" s="175"/>
      <c r="T786" s="175"/>
      <c r="U786" s="175"/>
      <c r="V786" s="175"/>
    </row>
    <row r="787" spans="1:22" ht="15.75" customHeight="1">
      <c r="A787" s="193"/>
      <c r="B787" s="194"/>
      <c r="C787" s="195"/>
      <c r="D787" s="196"/>
      <c r="E787" s="196"/>
      <c r="F787" s="197"/>
      <c r="G787" s="195"/>
      <c r="I787" s="175"/>
      <c r="J787" s="175"/>
      <c r="K787" s="175"/>
      <c r="L787" s="175"/>
      <c r="M787" s="175"/>
      <c r="N787" s="175"/>
      <c r="O787" s="175"/>
      <c r="P787" s="175"/>
      <c r="Q787" s="175"/>
      <c r="R787" s="175"/>
      <c r="S787" s="175"/>
      <c r="T787" s="175"/>
      <c r="U787" s="175"/>
      <c r="V787" s="175"/>
    </row>
    <row r="788" spans="1:22" ht="15.75" customHeight="1">
      <c r="A788" s="193"/>
      <c r="B788" s="194"/>
      <c r="C788" s="195"/>
      <c r="D788" s="196"/>
      <c r="E788" s="196"/>
      <c r="F788" s="197"/>
      <c r="G788" s="195"/>
      <c r="I788" s="175"/>
      <c r="J788" s="175"/>
      <c r="K788" s="175"/>
      <c r="L788" s="175"/>
      <c r="M788" s="175"/>
      <c r="N788" s="175"/>
      <c r="O788" s="175"/>
      <c r="P788" s="175"/>
      <c r="Q788" s="175"/>
      <c r="R788" s="175"/>
      <c r="S788" s="175"/>
      <c r="T788" s="175"/>
      <c r="U788" s="175"/>
      <c r="V788" s="175"/>
    </row>
    <row r="789" spans="1:22" ht="15.75" customHeight="1">
      <c r="A789" s="193"/>
      <c r="B789" s="194"/>
      <c r="C789" s="195"/>
      <c r="D789" s="196"/>
      <c r="E789" s="196"/>
      <c r="F789" s="197"/>
      <c r="G789" s="195"/>
      <c r="I789" s="175"/>
      <c r="J789" s="175"/>
      <c r="K789" s="175"/>
      <c r="L789" s="175"/>
      <c r="M789" s="175"/>
      <c r="N789" s="175"/>
      <c r="O789" s="175"/>
      <c r="P789" s="175"/>
      <c r="Q789" s="175"/>
      <c r="R789" s="175"/>
      <c r="S789" s="175"/>
      <c r="T789" s="175"/>
      <c r="U789" s="175"/>
      <c r="V789" s="175"/>
    </row>
    <row r="790" spans="1:22" ht="15.75" customHeight="1">
      <c r="A790" s="193"/>
      <c r="B790" s="194"/>
      <c r="C790" s="195"/>
      <c r="D790" s="196"/>
      <c r="E790" s="196"/>
      <c r="F790" s="197"/>
      <c r="G790" s="195"/>
      <c r="I790" s="175"/>
      <c r="J790" s="175"/>
      <c r="K790" s="175"/>
      <c r="L790" s="175"/>
      <c r="M790" s="175"/>
      <c r="N790" s="175"/>
      <c r="O790" s="175"/>
      <c r="P790" s="175"/>
      <c r="Q790" s="175"/>
      <c r="R790" s="175"/>
      <c r="S790" s="175"/>
      <c r="T790" s="175"/>
      <c r="U790" s="175"/>
      <c r="V790" s="175"/>
    </row>
    <row r="791" spans="1:22" ht="15.75" customHeight="1">
      <c r="A791" s="193"/>
      <c r="B791" s="194"/>
      <c r="C791" s="195"/>
      <c r="D791" s="196"/>
      <c r="E791" s="196"/>
      <c r="F791" s="197"/>
      <c r="G791" s="195"/>
      <c r="I791" s="175"/>
      <c r="J791" s="175"/>
      <c r="K791" s="175"/>
      <c r="L791" s="175"/>
      <c r="M791" s="175"/>
      <c r="N791" s="175"/>
      <c r="O791" s="175"/>
      <c r="P791" s="175"/>
      <c r="Q791" s="175"/>
      <c r="R791" s="175"/>
      <c r="S791" s="175"/>
      <c r="T791" s="175"/>
      <c r="U791" s="175"/>
      <c r="V791" s="175"/>
    </row>
    <row r="792" spans="1:22" ht="15.75" customHeight="1">
      <c r="A792" s="193"/>
      <c r="B792" s="194"/>
      <c r="C792" s="195"/>
      <c r="D792" s="196"/>
      <c r="E792" s="196"/>
      <c r="F792" s="197"/>
      <c r="G792" s="195"/>
      <c r="I792" s="175"/>
      <c r="J792" s="175"/>
      <c r="K792" s="175"/>
      <c r="L792" s="175"/>
      <c r="M792" s="175"/>
      <c r="N792" s="175"/>
      <c r="O792" s="175"/>
      <c r="P792" s="175"/>
      <c r="Q792" s="175"/>
      <c r="R792" s="175"/>
      <c r="S792" s="175"/>
      <c r="T792" s="175"/>
      <c r="U792" s="175"/>
      <c r="V792" s="175"/>
    </row>
    <row r="793" spans="1:22" ht="15.75" customHeight="1">
      <c r="A793" s="193"/>
      <c r="B793" s="194"/>
      <c r="C793" s="195"/>
      <c r="D793" s="196"/>
      <c r="E793" s="196"/>
      <c r="F793" s="197"/>
      <c r="G793" s="195"/>
      <c r="I793" s="175"/>
      <c r="J793" s="175"/>
      <c r="K793" s="175"/>
      <c r="L793" s="175"/>
      <c r="M793" s="175"/>
      <c r="N793" s="175"/>
      <c r="O793" s="175"/>
      <c r="P793" s="175"/>
      <c r="Q793" s="175"/>
      <c r="R793" s="175"/>
      <c r="S793" s="175"/>
      <c r="T793" s="175"/>
      <c r="U793" s="175"/>
      <c r="V793" s="175"/>
    </row>
    <row r="794" spans="1:22" ht="15.75" customHeight="1">
      <c r="A794" s="193"/>
      <c r="B794" s="194"/>
      <c r="C794" s="195"/>
      <c r="D794" s="196"/>
      <c r="E794" s="196"/>
      <c r="F794" s="197"/>
      <c r="G794" s="195"/>
      <c r="I794" s="175"/>
      <c r="J794" s="175"/>
      <c r="K794" s="175"/>
      <c r="L794" s="175"/>
      <c r="M794" s="175"/>
      <c r="N794" s="175"/>
      <c r="O794" s="175"/>
      <c r="P794" s="175"/>
      <c r="Q794" s="175"/>
      <c r="R794" s="175"/>
      <c r="S794" s="175"/>
      <c r="T794" s="175"/>
      <c r="U794" s="175"/>
      <c r="V794" s="175"/>
    </row>
    <row r="795" spans="1:22" ht="15.75" customHeight="1">
      <c r="A795" s="193"/>
      <c r="B795" s="194"/>
      <c r="C795" s="195"/>
      <c r="D795" s="196"/>
      <c r="E795" s="196"/>
      <c r="F795" s="197"/>
      <c r="G795" s="195"/>
      <c r="I795" s="175"/>
      <c r="J795" s="175"/>
      <c r="K795" s="175"/>
      <c r="L795" s="175"/>
      <c r="M795" s="175"/>
      <c r="N795" s="175"/>
      <c r="O795" s="175"/>
      <c r="P795" s="175"/>
      <c r="Q795" s="175"/>
      <c r="R795" s="175"/>
      <c r="S795" s="175"/>
      <c r="T795" s="175"/>
      <c r="U795" s="175"/>
      <c r="V795" s="175"/>
    </row>
    <row r="796" spans="1:22" ht="15.75" customHeight="1">
      <c r="A796" s="193"/>
      <c r="B796" s="194"/>
      <c r="C796" s="195"/>
      <c r="D796" s="196"/>
      <c r="E796" s="196"/>
      <c r="F796" s="197"/>
      <c r="G796" s="195"/>
      <c r="I796" s="175"/>
      <c r="J796" s="175"/>
      <c r="K796" s="175"/>
      <c r="L796" s="175"/>
      <c r="M796" s="175"/>
      <c r="N796" s="175"/>
      <c r="O796" s="175"/>
      <c r="P796" s="175"/>
      <c r="Q796" s="175"/>
      <c r="R796" s="175"/>
      <c r="S796" s="175"/>
      <c r="T796" s="175"/>
      <c r="U796" s="175"/>
      <c r="V796" s="175"/>
    </row>
    <row r="797" spans="1:22" ht="15.75" customHeight="1">
      <c r="A797" s="193"/>
      <c r="B797" s="194"/>
      <c r="C797" s="195"/>
      <c r="D797" s="196"/>
      <c r="E797" s="196"/>
      <c r="F797" s="197"/>
      <c r="G797" s="195"/>
      <c r="I797" s="175"/>
      <c r="J797" s="175"/>
      <c r="K797" s="175"/>
      <c r="L797" s="175"/>
      <c r="M797" s="175"/>
      <c r="N797" s="175"/>
      <c r="O797" s="175"/>
      <c r="P797" s="175"/>
      <c r="Q797" s="175"/>
      <c r="R797" s="175"/>
      <c r="S797" s="175"/>
      <c r="T797" s="175"/>
      <c r="U797" s="175"/>
      <c r="V797" s="175"/>
    </row>
    <row r="798" spans="1:22" ht="15.75" customHeight="1">
      <c r="A798" s="193"/>
      <c r="B798" s="194"/>
      <c r="C798" s="195"/>
      <c r="D798" s="196"/>
      <c r="E798" s="196"/>
      <c r="F798" s="197"/>
      <c r="G798" s="195"/>
      <c r="I798" s="175"/>
      <c r="J798" s="175"/>
      <c r="K798" s="175"/>
      <c r="L798" s="175"/>
      <c r="M798" s="175"/>
      <c r="N798" s="175"/>
      <c r="O798" s="175"/>
      <c r="P798" s="175"/>
      <c r="Q798" s="175"/>
      <c r="R798" s="175"/>
      <c r="S798" s="175"/>
      <c r="T798" s="175"/>
      <c r="U798" s="175"/>
      <c r="V798" s="175"/>
    </row>
    <row r="799" spans="1:22" ht="15.75" customHeight="1">
      <c r="A799" s="193"/>
      <c r="B799" s="194"/>
      <c r="C799" s="195"/>
      <c r="D799" s="196"/>
      <c r="E799" s="196"/>
      <c r="F799" s="197"/>
      <c r="G799" s="195"/>
      <c r="I799" s="175"/>
      <c r="J799" s="175"/>
      <c r="K799" s="175"/>
      <c r="L799" s="175"/>
      <c r="M799" s="175"/>
      <c r="N799" s="175"/>
      <c r="O799" s="175"/>
      <c r="P799" s="175"/>
      <c r="Q799" s="175"/>
      <c r="R799" s="175"/>
      <c r="S799" s="175"/>
      <c r="T799" s="175"/>
      <c r="U799" s="175"/>
      <c r="V799" s="175"/>
    </row>
    <row r="800" spans="1:22" ht="15.75" customHeight="1">
      <c r="A800" s="193"/>
      <c r="B800" s="194"/>
      <c r="C800" s="195"/>
      <c r="D800" s="196"/>
      <c r="E800" s="196"/>
      <c r="F800" s="197"/>
      <c r="G800" s="195"/>
      <c r="I800" s="175"/>
      <c r="J800" s="175"/>
      <c r="K800" s="175"/>
      <c r="L800" s="175"/>
      <c r="M800" s="175"/>
      <c r="N800" s="175"/>
      <c r="O800" s="175"/>
      <c r="P800" s="175"/>
      <c r="Q800" s="175"/>
      <c r="R800" s="175"/>
      <c r="S800" s="175"/>
      <c r="T800" s="175"/>
      <c r="U800" s="175"/>
      <c r="V800" s="175"/>
    </row>
    <row r="801" spans="1:22" ht="15.75" customHeight="1">
      <c r="A801" s="193"/>
      <c r="B801" s="194"/>
      <c r="C801" s="195"/>
      <c r="D801" s="196"/>
      <c r="E801" s="196"/>
      <c r="F801" s="197"/>
      <c r="G801" s="195"/>
      <c r="I801" s="175"/>
      <c r="J801" s="175"/>
      <c r="K801" s="175"/>
      <c r="L801" s="175"/>
      <c r="M801" s="175"/>
      <c r="N801" s="175"/>
      <c r="O801" s="175"/>
      <c r="P801" s="175"/>
      <c r="Q801" s="175"/>
      <c r="R801" s="175"/>
      <c r="S801" s="175"/>
      <c r="T801" s="175"/>
      <c r="U801" s="175"/>
      <c r="V801" s="175"/>
    </row>
    <row r="802" spans="1:22" ht="15.75" customHeight="1">
      <c r="A802" s="193"/>
      <c r="B802" s="194"/>
      <c r="C802" s="195"/>
      <c r="D802" s="196"/>
      <c r="E802" s="196"/>
      <c r="F802" s="197"/>
      <c r="G802" s="195"/>
      <c r="I802" s="175"/>
      <c r="J802" s="175"/>
      <c r="K802" s="175"/>
      <c r="L802" s="175"/>
      <c r="M802" s="175"/>
      <c r="N802" s="175"/>
      <c r="O802" s="175"/>
      <c r="P802" s="175"/>
      <c r="Q802" s="175"/>
      <c r="R802" s="175"/>
      <c r="S802" s="175"/>
      <c r="T802" s="175"/>
      <c r="U802" s="175"/>
      <c r="V802" s="175"/>
    </row>
    <row r="803" spans="1:22" ht="15.75" customHeight="1">
      <c r="A803" s="193"/>
      <c r="B803" s="194"/>
      <c r="C803" s="195"/>
      <c r="D803" s="196"/>
      <c r="E803" s="196"/>
      <c r="F803" s="197"/>
      <c r="G803" s="195"/>
      <c r="I803" s="175"/>
      <c r="J803" s="175"/>
      <c r="K803" s="175"/>
      <c r="L803" s="175"/>
      <c r="M803" s="175"/>
      <c r="N803" s="175"/>
      <c r="O803" s="175"/>
      <c r="P803" s="175"/>
      <c r="Q803" s="175"/>
      <c r="R803" s="175"/>
      <c r="S803" s="175"/>
      <c r="T803" s="175"/>
      <c r="U803" s="175"/>
      <c r="V803" s="175"/>
    </row>
    <row r="804" spans="1:22" ht="15.75" customHeight="1">
      <c r="A804" s="193"/>
      <c r="B804" s="194"/>
      <c r="C804" s="195"/>
      <c r="D804" s="196"/>
      <c r="E804" s="196"/>
      <c r="F804" s="197"/>
      <c r="G804" s="195"/>
      <c r="I804" s="175"/>
      <c r="J804" s="175"/>
      <c r="K804" s="175"/>
      <c r="L804" s="175"/>
      <c r="M804" s="175"/>
      <c r="N804" s="175"/>
      <c r="O804" s="175"/>
      <c r="P804" s="175"/>
      <c r="Q804" s="175"/>
      <c r="R804" s="175"/>
      <c r="S804" s="175"/>
      <c r="T804" s="175"/>
      <c r="U804" s="175"/>
      <c r="V804" s="175"/>
    </row>
    <row r="805" spans="1:22" ht="15.75" customHeight="1">
      <c r="A805" s="193"/>
      <c r="B805" s="194"/>
      <c r="C805" s="195"/>
      <c r="D805" s="196"/>
      <c r="E805" s="196"/>
      <c r="F805" s="197"/>
      <c r="G805" s="195"/>
      <c r="I805" s="175"/>
      <c r="J805" s="175"/>
      <c r="K805" s="175"/>
      <c r="L805" s="175"/>
      <c r="M805" s="175"/>
      <c r="N805" s="175"/>
      <c r="O805" s="175"/>
      <c r="P805" s="175"/>
      <c r="Q805" s="175"/>
      <c r="R805" s="175"/>
      <c r="S805" s="175"/>
      <c r="T805" s="175"/>
      <c r="U805" s="175"/>
      <c r="V805" s="175"/>
    </row>
    <row r="806" spans="1:22" ht="15.75" customHeight="1">
      <c r="A806" s="193"/>
      <c r="B806" s="194"/>
      <c r="C806" s="195"/>
      <c r="D806" s="196"/>
      <c r="E806" s="196"/>
      <c r="F806" s="197"/>
      <c r="G806" s="195"/>
      <c r="I806" s="175"/>
      <c r="J806" s="175"/>
      <c r="K806" s="175"/>
      <c r="L806" s="175"/>
      <c r="M806" s="175"/>
      <c r="N806" s="175"/>
      <c r="O806" s="175"/>
      <c r="P806" s="175"/>
      <c r="Q806" s="175"/>
      <c r="R806" s="175"/>
      <c r="S806" s="175"/>
      <c r="T806" s="175"/>
      <c r="U806" s="175"/>
      <c r="V806" s="175"/>
    </row>
    <row r="807" spans="1:22" ht="15.75" customHeight="1">
      <c r="A807" s="193"/>
      <c r="B807" s="194"/>
      <c r="C807" s="195"/>
      <c r="D807" s="196"/>
      <c r="E807" s="196"/>
      <c r="F807" s="197"/>
      <c r="G807" s="195"/>
      <c r="I807" s="175"/>
      <c r="J807" s="175"/>
      <c r="K807" s="175"/>
      <c r="L807" s="175"/>
      <c r="M807" s="175"/>
      <c r="N807" s="175"/>
      <c r="O807" s="175"/>
      <c r="P807" s="175"/>
      <c r="Q807" s="175"/>
      <c r="R807" s="175"/>
      <c r="S807" s="175"/>
      <c r="T807" s="175"/>
      <c r="U807" s="175"/>
      <c r="V807" s="175"/>
    </row>
    <row r="808" spans="1:22" ht="15.75" customHeight="1">
      <c r="A808" s="193"/>
      <c r="B808" s="194"/>
      <c r="C808" s="195"/>
      <c r="D808" s="196"/>
      <c r="E808" s="196"/>
      <c r="F808" s="197"/>
      <c r="G808" s="195"/>
      <c r="I808" s="175"/>
      <c r="J808" s="175"/>
      <c r="K808" s="175"/>
      <c r="L808" s="175"/>
      <c r="M808" s="175"/>
      <c r="N808" s="175"/>
      <c r="O808" s="175"/>
      <c r="P808" s="175"/>
      <c r="Q808" s="175"/>
      <c r="R808" s="175"/>
      <c r="S808" s="175"/>
      <c r="T808" s="175"/>
      <c r="U808" s="175"/>
      <c r="V808" s="175"/>
    </row>
    <row r="809" spans="1:22" ht="15.75" customHeight="1">
      <c r="A809" s="193"/>
      <c r="B809" s="194"/>
      <c r="C809" s="195"/>
      <c r="D809" s="196"/>
      <c r="E809" s="196"/>
      <c r="F809" s="197"/>
      <c r="G809" s="195"/>
      <c r="I809" s="175"/>
      <c r="J809" s="175"/>
      <c r="K809" s="175"/>
      <c r="L809" s="175"/>
      <c r="M809" s="175"/>
      <c r="N809" s="175"/>
      <c r="O809" s="175"/>
      <c r="P809" s="175"/>
      <c r="Q809" s="175"/>
      <c r="R809" s="175"/>
      <c r="S809" s="175"/>
      <c r="T809" s="175"/>
      <c r="U809" s="175"/>
      <c r="V809" s="175"/>
    </row>
    <row r="810" spans="1:22" ht="15.75" customHeight="1">
      <c r="A810" s="193"/>
      <c r="B810" s="194"/>
      <c r="C810" s="195"/>
      <c r="D810" s="196"/>
      <c r="E810" s="196"/>
      <c r="F810" s="197"/>
      <c r="G810" s="195"/>
      <c r="I810" s="175"/>
      <c r="J810" s="175"/>
      <c r="K810" s="175"/>
      <c r="L810" s="175"/>
      <c r="M810" s="175"/>
      <c r="N810" s="175"/>
      <c r="O810" s="175"/>
      <c r="P810" s="175"/>
      <c r="Q810" s="175"/>
      <c r="R810" s="175"/>
      <c r="S810" s="175"/>
      <c r="T810" s="175"/>
      <c r="U810" s="175"/>
      <c r="V810" s="175"/>
    </row>
    <row r="811" spans="1:22" ht="15.75" customHeight="1">
      <c r="A811" s="193"/>
      <c r="B811" s="194"/>
      <c r="C811" s="195"/>
      <c r="D811" s="196"/>
      <c r="E811" s="196"/>
      <c r="F811" s="197"/>
      <c r="G811" s="195"/>
      <c r="I811" s="175"/>
      <c r="J811" s="175"/>
      <c r="K811" s="175"/>
      <c r="L811" s="175"/>
      <c r="M811" s="175"/>
      <c r="N811" s="175"/>
      <c r="O811" s="175"/>
      <c r="P811" s="175"/>
      <c r="Q811" s="175"/>
      <c r="R811" s="175"/>
      <c r="S811" s="175"/>
      <c r="T811" s="175"/>
      <c r="U811" s="175"/>
      <c r="V811" s="175"/>
    </row>
    <row r="812" spans="1:22" ht="15.75" customHeight="1">
      <c r="A812" s="193"/>
      <c r="B812" s="194"/>
      <c r="C812" s="195"/>
      <c r="D812" s="196"/>
      <c r="E812" s="196"/>
      <c r="F812" s="197"/>
      <c r="G812" s="195"/>
      <c r="I812" s="175"/>
      <c r="J812" s="175"/>
      <c r="K812" s="175"/>
      <c r="L812" s="175"/>
      <c r="M812" s="175"/>
      <c r="N812" s="175"/>
      <c r="O812" s="175"/>
      <c r="P812" s="175"/>
      <c r="Q812" s="175"/>
      <c r="R812" s="175"/>
      <c r="S812" s="175"/>
      <c r="T812" s="175"/>
      <c r="U812" s="175"/>
      <c r="V812" s="175"/>
    </row>
    <row r="813" spans="1:22" ht="15.75" customHeight="1">
      <c r="A813" s="193"/>
      <c r="B813" s="194"/>
      <c r="C813" s="195"/>
      <c r="D813" s="196"/>
      <c r="E813" s="196"/>
      <c r="F813" s="197"/>
      <c r="G813" s="195"/>
      <c r="I813" s="175"/>
      <c r="J813" s="175"/>
      <c r="K813" s="175"/>
      <c r="L813" s="175"/>
      <c r="M813" s="175"/>
      <c r="N813" s="175"/>
      <c r="O813" s="175"/>
      <c r="P813" s="175"/>
      <c r="Q813" s="175"/>
      <c r="R813" s="175"/>
      <c r="S813" s="175"/>
      <c r="T813" s="175"/>
      <c r="U813" s="175"/>
      <c r="V813" s="175"/>
    </row>
    <row r="814" spans="1:22" ht="15.75" customHeight="1">
      <c r="A814" s="193"/>
      <c r="B814" s="194"/>
      <c r="C814" s="195"/>
      <c r="D814" s="196"/>
      <c r="E814" s="196"/>
      <c r="F814" s="197"/>
      <c r="G814" s="195"/>
      <c r="I814" s="175"/>
      <c r="J814" s="175"/>
      <c r="K814" s="175"/>
      <c r="L814" s="175"/>
      <c r="M814" s="175"/>
      <c r="N814" s="175"/>
      <c r="O814" s="175"/>
      <c r="P814" s="175"/>
      <c r="Q814" s="175"/>
      <c r="R814" s="175"/>
      <c r="S814" s="175"/>
      <c r="T814" s="175"/>
      <c r="U814" s="175"/>
      <c r="V814" s="175"/>
    </row>
    <row r="815" spans="1:22" ht="15.75" customHeight="1">
      <c r="A815" s="193"/>
      <c r="B815" s="194"/>
      <c r="C815" s="195"/>
      <c r="D815" s="196"/>
      <c r="E815" s="196"/>
      <c r="F815" s="197"/>
      <c r="G815" s="195"/>
      <c r="I815" s="175"/>
      <c r="J815" s="175"/>
      <c r="K815" s="175"/>
      <c r="L815" s="175"/>
      <c r="M815" s="175"/>
      <c r="N815" s="175"/>
      <c r="O815" s="175"/>
      <c r="P815" s="175"/>
      <c r="Q815" s="175"/>
      <c r="R815" s="175"/>
      <c r="S815" s="175"/>
      <c r="T815" s="175"/>
      <c r="U815" s="175"/>
      <c r="V815" s="175"/>
    </row>
    <row r="816" spans="1:22" ht="15.75" customHeight="1">
      <c r="A816" s="193"/>
      <c r="B816" s="194"/>
      <c r="C816" s="195"/>
      <c r="D816" s="196"/>
      <c r="E816" s="196"/>
      <c r="F816" s="197"/>
      <c r="G816" s="195"/>
      <c r="I816" s="175"/>
      <c r="J816" s="175"/>
      <c r="K816" s="175"/>
      <c r="L816" s="175"/>
      <c r="M816" s="175"/>
      <c r="N816" s="175"/>
      <c r="O816" s="175"/>
      <c r="P816" s="175"/>
      <c r="Q816" s="175"/>
      <c r="R816" s="175"/>
      <c r="S816" s="175"/>
      <c r="T816" s="175"/>
      <c r="U816" s="175"/>
      <c r="V816" s="175"/>
    </row>
    <row r="817" spans="1:22" ht="15.75" customHeight="1">
      <c r="A817" s="193"/>
      <c r="B817" s="194"/>
      <c r="C817" s="195"/>
      <c r="D817" s="196"/>
      <c r="E817" s="196"/>
      <c r="F817" s="197"/>
      <c r="G817" s="195"/>
      <c r="I817" s="175"/>
      <c r="J817" s="175"/>
      <c r="K817" s="175"/>
      <c r="L817" s="175"/>
      <c r="M817" s="175"/>
      <c r="N817" s="175"/>
      <c r="O817" s="175"/>
      <c r="P817" s="175"/>
      <c r="Q817" s="175"/>
      <c r="R817" s="175"/>
      <c r="S817" s="175"/>
      <c r="T817" s="175"/>
      <c r="U817" s="175"/>
      <c r="V817" s="175"/>
    </row>
    <row r="818" spans="1:22" ht="15.75" customHeight="1">
      <c r="A818" s="193"/>
      <c r="B818" s="194"/>
      <c r="C818" s="195"/>
      <c r="D818" s="196"/>
      <c r="E818" s="196"/>
      <c r="F818" s="197"/>
      <c r="G818" s="195"/>
      <c r="I818" s="175"/>
      <c r="J818" s="175"/>
      <c r="K818" s="175"/>
      <c r="L818" s="175"/>
      <c r="M818" s="175"/>
      <c r="N818" s="175"/>
      <c r="O818" s="175"/>
      <c r="P818" s="175"/>
      <c r="Q818" s="175"/>
      <c r="R818" s="175"/>
      <c r="S818" s="175"/>
      <c r="T818" s="175"/>
      <c r="U818" s="175"/>
      <c r="V818" s="175"/>
    </row>
    <row r="819" spans="1:22" ht="15.75" customHeight="1">
      <c r="A819" s="193"/>
      <c r="B819" s="194"/>
      <c r="C819" s="195"/>
      <c r="D819" s="196"/>
      <c r="E819" s="196"/>
      <c r="F819" s="197"/>
      <c r="G819" s="195"/>
      <c r="I819" s="175"/>
      <c r="J819" s="175"/>
      <c r="K819" s="175"/>
      <c r="L819" s="175"/>
      <c r="M819" s="175"/>
      <c r="N819" s="175"/>
      <c r="O819" s="175"/>
      <c r="P819" s="175"/>
      <c r="Q819" s="175"/>
      <c r="R819" s="175"/>
      <c r="S819" s="175"/>
      <c r="T819" s="175"/>
      <c r="U819" s="175"/>
      <c r="V819" s="175"/>
    </row>
    <row r="820" spans="1:22" ht="15.75" customHeight="1">
      <c r="A820" s="193"/>
      <c r="B820" s="194"/>
      <c r="C820" s="195"/>
      <c r="D820" s="196"/>
      <c r="E820" s="196"/>
      <c r="F820" s="197"/>
      <c r="G820" s="195"/>
      <c r="I820" s="175"/>
      <c r="J820" s="175"/>
      <c r="K820" s="175"/>
      <c r="L820" s="175"/>
      <c r="M820" s="175"/>
      <c r="N820" s="175"/>
      <c r="O820" s="175"/>
      <c r="P820" s="175"/>
      <c r="Q820" s="175"/>
      <c r="R820" s="175"/>
      <c r="S820" s="175"/>
      <c r="T820" s="175"/>
      <c r="U820" s="175"/>
      <c r="V820" s="175"/>
    </row>
    <row r="821" spans="1:22" ht="15.75" customHeight="1">
      <c r="A821" s="193"/>
      <c r="B821" s="194"/>
      <c r="C821" s="195"/>
      <c r="D821" s="196"/>
      <c r="E821" s="196"/>
      <c r="F821" s="197"/>
      <c r="G821" s="195"/>
      <c r="I821" s="175"/>
      <c r="J821" s="175"/>
      <c r="K821" s="175"/>
      <c r="L821" s="175"/>
      <c r="M821" s="175"/>
      <c r="N821" s="175"/>
      <c r="O821" s="175"/>
      <c r="P821" s="175"/>
      <c r="Q821" s="175"/>
      <c r="R821" s="175"/>
      <c r="S821" s="175"/>
      <c r="T821" s="175"/>
      <c r="U821" s="175"/>
      <c r="V821" s="175"/>
    </row>
    <row r="822" spans="1:22" ht="15.75" customHeight="1">
      <c r="A822" s="193"/>
      <c r="B822" s="194"/>
      <c r="C822" s="195"/>
      <c r="D822" s="196"/>
      <c r="E822" s="196"/>
      <c r="F822" s="197"/>
      <c r="G822" s="195"/>
      <c r="I822" s="175"/>
      <c r="J822" s="175"/>
      <c r="K822" s="175"/>
      <c r="L822" s="175"/>
      <c r="M822" s="175"/>
      <c r="N822" s="175"/>
      <c r="O822" s="175"/>
      <c r="P822" s="175"/>
      <c r="Q822" s="175"/>
      <c r="R822" s="175"/>
      <c r="S822" s="175"/>
      <c r="T822" s="175"/>
      <c r="U822" s="175"/>
      <c r="V822" s="175"/>
    </row>
    <row r="823" spans="1:22" ht="15.75" customHeight="1">
      <c r="A823" s="193"/>
      <c r="B823" s="194"/>
      <c r="C823" s="195"/>
      <c r="D823" s="196"/>
      <c r="E823" s="196"/>
      <c r="F823" s="197"/>
      <c r="G823" s="195"/>
      <c r="I823" s="175"/>
      <c r="J823" s="175"/>
      <c r="K823" s="175"/>
      <c r="L823" s="175"/>
      <c r="M823" s="175"/>
      <c r="N823" s="175"/>
      <c r="O823" s="175"/>
      <c r="P823" s="175"/>
      <c r="Q823" s="175"/>
      <c r="R823" s="175"/>
      <c r="S823" s="175"/>
      <c r="T823" s="175"/>
      <c r="U823" s="175"/>
      <c r="V823" s="175"/>
    </row>
    <row r="824" spans="1:22" ht="15.75" customHeight="1">
      <c r="A824" s="193"/>
      <c r="B824" s="194"/>
      <c r="C824" s="195"/>
      <c r="D824" s="196"/>
      <c r="E824" s="196"/>
      <c r="F824" s="197"/>
      <c r="G824" s="195"/>
      <c r="I824" s="175"/>
      <c r="J824" s="175"/>
      <c r="K824" s="175"/>
      <c r="L824" s="175"/>
      <c r="M824" s="175"/>
      <c r="N824" s="175"/>
      <c r="O824" s="175"/>
      <c r="P824" s="175"/>
      <c r="Q824" s="175"/>
      <c r="R824" s="175"/>
      <c r="S824" s="175"/>
      <c r="T824" s="175"/>
      <c r="U824" s="175"/>
      <c r="V824" s="175"/>
    </row>
    <row r="825" spans="1:22" ht="15.75" customHeight="1">
      <c r="A825" s="193"/>
      <c r="B825" s="194"/>
      <c r="C825" s="195"/>
      <c r="D825" s="196"/>
      <c r="E825" s="196"/>
      <c r="F825" s="197"/>
      <c r="G825" s="195"/>
      <c r="I825" s="175"/>
      <c r="J825" s="175"/>
      <c r="K825" s="175"/>
      <c r="L825" s="175"/>
      <c r="M825" s="175"/>
      <c r="N825" s="175"/>
      <c r="O825" s="175"/>
      <c r="P825" s="175"/>
      <c r="Q825" s="175"/>
      <c r="R825" s="175"/>
      <c r="S825" s="175"/>
      <c r="T825" s="175"/>
      <c r="U825" s="175"/>
      <c r="V825" s="175"/>
    </row>
    <row r="826" spans="1:22" ht="15.75" customHeight="1">
      <c r="A826" s="193"/>
      <c r="B826" s="194"/>
      <c r="C826" s="195"/>
      <c r="D826" s="196"/>
      <c r="E826" s="196"/>
      <c r="F826" s="197"/>
      <c r="G826" s="195"/>
      <c r="I826" s="175"/>
      <c r="J826" s="175"/>
      <c r="K826" s="175"/>
      <c r="L826" s="175"/>
      <c r="M826" s="175"/>
      <c r="N826" s="175"/>
      <c r="O826" s="175"/>
      <c r="P826" s="175"/>
      <c r="Q826" s="175"/>
      <c r="R826" s="175"/>
      <c r="S826" s="175"/>
      <c r="T826" s="175"/>
      <c r="U826" s="175"/>
      <c r="V826" s="175"/>
    </row>
    <row r="827" spans="1:22" ht="15.75" customHeight="1">
      <c r="A827" s="193"/>
      <c r="B827" s="194"/>
      <c r="C827" s="195"/>
      <c r="D827" s="196"/>
      <c r="E827" s="196"/>
      <c r="F827" s="197"/>
      <c r="G827" s="195"/>
      <c r="I827" s="175"/>
      <c r="J827" s="175"/>
      <c r="K827" s="175"/>
      <c r="L827" s="175"/>
      <c r="M827" s="175"/>
      <c r="N827" s="175"/>
      <c r="O827" s="175"/>
      <c r="P827" s="175"/>
      <c r="Q827" s="175"/>
      <c r="R827" s="175"/>
      <c r="S827" s="175"/>
      <c r="T827" s="175"/>
      <c r="U827" s="175"/>
      <c r="V827" s="175"/>
    </row>
    <row r="828" spans="1:22" ht="15.75" customHeight="1">
      <c r="A828" s="193"/>
      <c r="B828" s="194"/>
      <c r="C828" s="195"/>
      <c r="D828" s="196"/>
      <c r="E828" s="196"/>
      <c r="F828" s="197"/>
      <c r="G828" s="195"/>
      <c r="I828" s="175"/>
      <c r="J828" s="175"/>
      <c r="K828" s="175"/>
      <c r="L828" s="175"/>
      <c r="M828" s="175"/>
      <c r="N828" s="175"/>
      <c r="O828" s="175"/>
      <c r="P828" s="175"/>
      <c r="Q828" s="175"/>
      <c r="R828" s="175"/>
      <c r="S828" s="175"/>
      <c r="T828" s="175"/>
      <c r="U828" s="175"/>
      <c r="V828" s="175"/>
    </row>
    <row r="829" spans="1:22" ht="15.75" customHeight="1">
      <c r="A829" s="193"/>
      <c r="B829" s="194"/>
      <c r="C829" s="195"/>
      <c r="D829" s="196"/>
      <c r="E829" s="196"/>
      <c r="F829" s="197"/>
      <c r="G829" s="195"/>
      <c r="I829" s="175"/>
      <c r="J829" s="175"/>
      <c r="K829" s="175"/>
      <c r="L829" s="175"/>
      <c r="M829" s="175"/>
      <c r="N829" s="175"/>
      <c r="O829" s="175"/>
      <c r="P829" s="175"/>
      <c r="Q829" s="175"/>
      <c r="R829" s="175"/>
      <c r="S829" s="175"/>
      <c r="T829" s="175"/>
      <c r="U829" s="175"/>
      <c r="V829" s="175"/>
    </row>
    <row r="830" spans="1:22" ht="15.75" customHeight="1">
      <c r="A830" s="193"/>
      <c r="B830" s="194"/>
      <c r="C830" s="195"/>
      <c r="D830" s="196"/>
      <c r="E830" s="196"/>
      <c r="F830" s="197"/>
      <c r="G830" s="195"/>
      <c r="I830" s="175"/>
      <c r="J830" s="175"/>
      <c r="K830" s="175"/>
      <c r="L830" s="175"/>
      <c r="M830" s="175"/>
      <c r="N830" s="175"/>
      <c r="O830" s="175"/>
      <c r="P830" s="175"/>
      <c r="Q830" s="175"/>
      <c r="R830" s="175"/>
      <c r="S830" s="175"/>
      <c r="T830" s="175"/>
      <c r="U830" s="175"/>
      <c r="V830" s="175"/>
    </row>
    <row r="831" spans="1:22" ht="15.75" customHeight="1">
      <c r="A831" s="193"/>
      <c r="B831" s="194"/>
      <c r="C831" s="195"/>
      <c r="D831" s="196"/>
      <c r="E831" s="196"/>
      <c r="F831" s="197"/>
      <c r="G831" s="195"/>
      <c r="I831" s="175"/>
      <c r="J831" s="175"/>
      <c r="K831" s="175"/>
      <c r="L831" s="175"/>
      <c r="M831" s="175"/>
      <c r="N831" s="175"/>
      <c r="O831" s="175"/>
      <c r="P831" s="175"/>
      <c r="Q831" s="175"/>
      <c r="R831" s="175"/>
      <c r="S831" s="175"/>
      <c r="T831" s="175"/>
      <c r="U831" s="175"/>
      <c r="V831" s="175"/>
    </row>
    <row r="832" spans="1:22" ht="15.75" customHeight="1">
      <c r="A832" s="193"/>
      <c r="B832" s="194"/>
      <c r="C832" s="195"/>
      <c r="D832" s="196"/>
      <c r="E832" s="196"/>
      <c r="F832" s="197"/>
      <c r="G832" s="195"/>
      <c r="I832" s="175"/>
      <c r="J832" s="175"/>
      <c r="K832" s="175"/>
      <c r="L832" s="175"/>
      <c r="M832" s="175"/>
      <c r="N832" s="175"/>
      <c r="O832" s="175"/>
      <c r="P832" s="175"/>
      <c r="Q832" s="175"/>
      <c r="R832" s="175"/>
      <c r="S832" s="175"/>
      <c r="T832" s="175"/>
      <c r="U832" s="175"/>
      <c r="V832" s="175"/>
    </row>
    <row r="833" spans="1:22" ht="15.75" customHeight="1">
      <c r="A833" s="193"/>
      <c r="B833" s="194"/>
      <c r="C833" s="195"/>
      <c r="D833" s="196"/>
      <c r="E833" s="196"/>
      <c r="F833" s="197"/>
      <c r="G833" s="195"/>
      <c r="I833" s="175"/>
      <c r="J833" s="175"/>
      <c r="K833" s="175"/>
      <c r="L833" s="175"/>
      <c r="M833" s="175"/>
      <c r="N833" s="175"/>
      <c r="O833" s="175"/>
      <c r="P833" s="175"/>
      <c r="Q833" s="175"/>
      <c r="R833" s="175"/>
      <c r="S833" s="175"/>
      <c r="T833" s="175"/>
      <c r="U833" s="175"/>
      <c r="V833" s="175"/>
    </row>
    <row r="834" spans="1:22" ht="15.75" customHeight="1">
      <c r="A834" s="193"/>
      <c r="B834" s="194"/>
      <c r="C834" s="195"/>
      <c r="D834" s="196"/>
      <c r="E834" s="196"/>
      <c r="F834" s="197"/>
      <c r="G834" s="195"/>
      <c r="I834" s="175"/>
      <c r="J834" s="175"/>
      <c r="K834" s="175"/>
      <c r="L834" s="175"/>
      <c r="M834" s="175"/>
      <c r="N834" s="175"/>
      <c r="O834" s="175"/>
      <c r="P834" s="175"/>
      <c r="Q834" s="175"/>
      <c r="R834" s="175"/>
      <c r="S834" s="175"/>
      <c r="T834" s="175"/>
      <c r="U834" s="175"/>
      <c r="V834" s="175"/>
    </row>
    <row r="835" spans="1:22" ht="15.75" customHeight="1">
      <c r="A835" s="193"/>
      <c r="B835" s="194"/>
      <c r="C835" s="195"/>
      <c r="D835" s="196"/>
      <c r="E835" s="196"/>
      <c r="F835" s="197"/>
      <c r="G835" s="195"/>
      <c r="I835" s="175"/>
      <c r="J835" s="175"/>
      <c r="K835" s="175"/>
      <c r="L835" s="175"/>
      <c r="M835" s="175"/>
      <c r="N835" s="175"/>
      <c r="O835" s="175"/>
      <c r="P835" s="175"/>
      <c r="Q835" s="175"/>
      <c r="R835" s="175"/>
      <c r="S835" s="175"/>
      <c r="T835" s="175"/>
      <c r="U835" s="175"/>
      <c r="V835" s="175"/>
    </row>
    <row r="836" spans="1:22" ht="15.75" customHeight="1">
      <c r="A836" s="193"/>
      <c r="B836" s="194"/>
      <c r="C836" s="195"/>
      <c r="D836" s="196"/>
      <c r="E836" s="196"/>
      <c r="F836" s="197"/>
      <c r="G836" s="195"/>
      <c r="I836" s="175"/>
      <c r="J836" s="175"/>
      <c r="K836" s="175"/>
      <c r="L836" s="175"/>
      <c r="M836" s="175"/>
      <c r="N836" s="175"/>
      <c r="O836" s="175"/>
      <c r="P836" s="175"/>
      <c r="Q836" s="175"/>
      <c r="R836" s="175"/>
      <c r="S836" s="175"/>
      <c r="T836" s="175"/>
      <c r="U836" s="175"/>
      <c r="V836" s="175"/>
    </row>
    <row r="837" spans="1:22" ht="15.75" customHeight="1">
      <c r="A837" s="193"/>
      <c r="B837" s="194"/>
      <c r="C837" s="195"/>
      <c r="D837" s="196"/>
      <c r="E837" s="196"/>
      <c r="F837" s="197"/>
      <c r="G837" s="195"/>
      <c r="I837" s="175"/>
      <c r="J837" s="175"/>
      <c r="K837" s="175"/>
      <c r="L837" s="175"/>
      <c r="M837" s="175"/>
      <c r="N837" s="175"/>
      <c r="O837" s="175"/>
      <c r="P837" s="175"/>
      <c r="Q837" s="175"/>
      <c r="R837" s="175"/>
      <c r="S837" s="175"/>
      <c r="T837" s="175"/>
      <c r="U837" s="175"/>
      <c r="V837" s="175"/>
    </row>
    <row r="838" spans="1:22" ht="15.75" customHeight="1">
      <c r="A838" s="193"/>
      <c r="B838" s="194"/>
      <c r="C838" s="195"/>
      <c r="D838" s="196"/>
      <c r="E838" s="196"/>
      <c r="F838" s="197"/>
      <c r="G838" s="195"/>
      <c r="I838" s="175"/>
      <c r="J838" s="175"/>
      <c r="K838" s="175"/>
      <c r="L838" s="175"/>
      <c r="M838" s="175"/>
      <c r="N838" s="175"/>
      <c r="O838" s="175"/>
      <c r="P838" s="175"/>
      <c r="Q838" s="175"/>
      <c r="R838" s="175"/>
      <c r="S838" s="175"/>
      <c r="T838" s="175"/>
      <c r="U838" s="175"/>
      <c r="V838" s="175"/>
    </row>
    <row r="839" spans="1:22" ht="15.75" customHeight="1">
      <c r="A839" s="193"/>
      <c r="B839" s="194"/>
      <c r="C839" s="195"/>
      <c r="D839" s="196"/>
      <c r="E839" s="196"/>
      <c r="F839" s="197"/>
      <c r="G839" s="195"/>
      <c r="I839" s="175"/>
      <c r="J839" s="175"/>
      <c r="K839" s="175"/>
      <c r="L839" s="175"/>
      <c r="M839" s="175"/>
      <c r="N839" s="175"/>
      <c r="O839" s="175"/>
      <c r="P839" s="175"/>
      <c r="Q839" s="175"/>
      <c r="R839" s="175"/>
      <c r="S839" s="175"/>
      <c r="T839" s="175"/>
      <c r="U839" s="175"/>
      <c r="V839" s="175"/>
    </row>
    <row r="840" spans="1:22" ht="15.75" customHeight="1">
      <c r="A840" s="193"/>
      <c r="B840" s="194"/>
      <c r="C840" s="195"/>
      <c r="D840" s="196"/>
      <c r="E840" s="196"/>
      <c r="F840" s="197"/>
      <c r="G840" s="195"/>
      <c r="I840" s="175"/>
      <c r="J840" s="175"/>
      <c r="K840" s="175"/>
      <c r="L840" s="175"/>
      <c r="M840" s="175"/>
      <c r="N840" s="175"/>
      <c r="O840" s="175"/>
      <c r="P840" s="175"/>
      <c r="Q840" s="175"/>
      <c r="R840" s="175"/>
      <c r="S840" s="175"/>
      <c r="T840" s="175"/>
      <c r="U840" s="175"/>
      <c r="V840" s="175"/>
    </row>
    <row r="841" spans="1:22" ht="15.75" customHeight="1">
      <c r="A841" s="193"/>
      <c r="B841" s="194"/>
      <c r="C841" s="195"/>
      <c r="D841" s="196"/>
      <c r="E841" s="196"/>
      <c r="F841" s="197"/>
      <c r="G841" s="195"/>
      <c r="I841" s="175"/>
      <c r="J841" s="175"/>
      <c r="K841" s="175"/>
      <c r="L841" s="175"/>
      <c r="M841" s="175"/>
      <c r="N841" s="175"/>
      <c r="O841" s="175"/>
      <c r="P841" s="175"/>
      <c r="Q841" s="175"/>
      <c r="R841" s="175"/>
      <c r="S841" s="175"/>
      <c r="T841" s="175"/>
      <c r="U841" s="175"/>
      <c r="V841" s="175"/>
    </row>
    <row r="842" spans="1:22" ht="15.75" customHeight="1">
      <c r="A842" s="193"/>
      <c r="B842" s="194"/>
      <c r="C842" s="195"/>
      <c r="D842" s="196"/>
      <c r="E842" s="196"/>
      <c r="F842" s="197"/>
      <c r="G842" s="195"/>
      <c r="I842" s="175"/>
      <c r="J842" s="175"/>
      <c r="K842" s="175"/>
      <c r="L842" s="175"/>
      <c r="M842" s="175"/>
      <c r="N842" s="175"/>
      <c r="O842" s="175"/>
      <c r="P842" s="175"/>
      <c r="Q842" s="175"/>
      <c r="R842" s="175"/>
      <c r="S842" s="175"/>
      <c r="T842" s="175"/>
      <c r="U842" s="175"/>
      <c r="V842" s="175"/>
    </row>
    <row r="843" spans="1:22" ht="15.75" customHeight="1">
      <c r="A843" s="193"/>
      <c r="B843" s="194"/>
      <c r="C843" s="195"/>
      <c r="D843" s="196"/>
      <c r="E843" s="196"/>
      <c r="F843" s="197"/>
      <c r="G843" s="195"/>
      <c r="I843" s="175"/>
      <c r="J843" s="175"/>
      <c r="K843" s="175"/>
      <c r="L843" s="175"/>
      <c r="M843" s="175"/>
      <c r="N843" s="175"/>
      <c r="O843" s="175"/>
      <c r="P843" s="175"/>
      <c r="Q843" s="175"/>
      <c r="R843" s="175"/>
      <c r="S843" s="175"/>
      <c r="T843" s="175"/>
      <c r="U843" s="175"/>
      <c r="V843" s="175"/>
    </row>
    <row r="844" spans="1:22" ht="15.75" customHeight="1">
      <c r="A844" s="193"/>
      <c r="B844" s="194"/>
      <c r="C844" s="195"/>
      <c r="D844" s="196"/>
      <c r="E844" s="196"/>
      <c r="F844" s="197"/>
      <c r="G844" s="195"/>
      <c r="I844" s="175"/>
      <c r="J844" s="175"/>
      <c r="K844" s="175"/>
      <c r="L844" s="175"/>
      <c r="M844" s="175"/>
      <c r="N844" s="175"/>
      <c r="O844" s="175"/>
      <c r="P844" s="175"/>
      <c r="Q844" s="175"/>
      <c r="R844" s="175"/>
      <c r="S844" s="175"/>
      <c r="T844" s="175"/>
      <c r="U844" s="175"/>
      <c r="V844" s="175"/>
    </row>
    <row r="845" spans="1:22" ht="15.75" customHeight="1">
      <c r="A845" s="193"/>
      <c r="B845" s="194"/>
      <c r="C845" s="195"/>
      <c r="D845" s="196"/>
      <c r="E845" s="196"/>
      <c r="F845" s="197"/>
      <c r="G845" s="195"/>
      <c r="I845" s="175"/>
      <c r="J845" s="175"/>
      <c r="K845" s="175"/>
      <c r="L845" s="175"/>
      <c r="M845" s="175"/>
      <c r="N845" s="175"/>
      <c r="O845" s="175"/>
      <c r="P845" s="175"/>
      <c r="Q845" s="175"/>
      <c r="R845" s="175"/>
      <c r="S845" s="175"/>
      <c r="T845" s="175"/>
      <c r="U845" s="175"/>
      <c r="V845" s="175"/>
    </row>
    <row r="846" spans="1:22" ht="15.75" customHeight="1">
      <c r="A846" s="193"/>
      <c r="B846" s="194"/>
      <c r="C846" s="195"/>
      <c r="D846" s="196"/>
      <c r="E846" s="196"/>
      <c r="F846" s="197"/>
      <c r="G846" s="195"/>
      <c r="I846" s="175"/>
      <c r="J846" s="175"/>
      <c r="K846" s="175"/>
      <c r="L846" s="175"/>
      <c r="M846" s="175"/>
      <c r="N846" s="175"/>
      <c r="O846" s="175"/>
      <c r="P846" s="175"/>
      <c r="Q846" s="175"/>
      <c r="R846" s="175"/>
      <c r="S846" s="175"/>
      <c r="T846" s="175"/>
      <c r="U846" s="175"/>
      <c r="V846" s="175"/>
    </row>
    <row r="847" spans="1:22" ht="15.75" customHeight="1">
      <c r="A847" s="193"/>
      <c r="B847" s="194"/>
      <c r="C847" s="195"/>
      <c r="D847" s="196"/>
      <c r="E847" s="196"/>
      <c r="F847" s="197"/>
      <c r="G847" s="195"/>
      <c r="I847" s="175"/>
      <c r="J847" s="175"/>
      <c r="K847" s="175"/>
      <c r="L847" s="175"/>
      <c r="M847" s="175"/>
      <c r="N847" s="175"/>
      <c r="O847" s="175"/>
      <c r="P847" s="175"/>
      <c r="Q847" s="175"/>
      <c r="R847" s="175"/>
      <c r="S847" s="175"/>
      <c r="T847" s="175"/>
      <c r="U847" s="175"/>
      <c r="V847" s="175"/>
    </row>
    <row r="848" spans="1:22" ht="15.75" customHeight="1">
      <c r="A848" s="193"/>
      <c r="B848" s="194"/>
      <c r="C848" s="195"/>
      <c r="D848" s="196"/>
      <c r="E848" s="196"/>
      <c r="F848" s="197"/>
      <c r="G848" s="195"/>
      <c r="I848" s="175"/>
      <c r="J848" s="175"/>
      <c r="K848" s="175"/>
      <c r="L848" s="175"/>
      <c r="M848" s="175"/>
      <c r="N848" s="175"/>
      <c r="O848" s="175"/>
      <c r="P848" s="175"/>
      <c r="Q848" s="175"/>
      <c r="R848" s="175"/>
      <c r="S848" s="175"/>
      <c r="T848" s="175"/>
      <c r="U848" s="175"/>
      <c r="V848" s="175"/>
    </row>
    <row r="849" spans="1:22" ht="15.75" customHeight="1">
      <c r="A849" s="193"/>
      <c r="B849" s="194"/>
      <c r="C849" s="195"/>
      <c r="D849" s="196"/>
      <c r="E849" s="196"/>
      <c r="F849" s="197"/>
      <c r="G849" s="195"/>
      <c r="I849" s="175"/>
      <c r="J849" s="175"/>
      <c r="K849" s="175"/>
      <c r="L849" s="175"/>
      <c r="M849" s="175"/>
      <c r="N849" s="175"/>
      <c r="O849" s="175"/>
      <c r="P849" s="175"/>
      <c r="Q849" s="175"/>
      <c r="R849" s="175"/>
      <c r="S849" s="175"/>
      <c r="T849" s="175"/>
      <c r="U849" s="175"/>
      <c r="V849" s="175"/>
    </row>
    <row r="850" spans="1:22" ht="15.75" customHeight="1">
      <c r="A850" s="193"/>
      <c r="B850" s="194"/>
      <c r="C850" s="195"/>
      <c r="D850" s="196"/>
      <c r="E850" s="196"/>
      <c r="F850" s="197"/>
      <c r="G850" s="195"/>
      <c r="I850" s="175"/>
      <c r="J850" s="175"/>
      <c r="K850" s="175"/>
      <c r="L850" s="175"/>
      <c r="M850" s="175"/>
      <c r="N850" s="175"/>
      <c r="O850" s="175"/>
      <c r="P850" s="175"/>
      <c r="Q850" s="175"/>
      <c r="R850" s="175"/>
      <c r="S850" s="175"/>
      <c r="T850" s="175"/>
      <c r="U850" s="175"/>
      <c r="V850" s="175"/>
    </row>
    <row r="851" spans="1:22" ht="15.75" customHeight="1">
      <c r="A851" s="193"/>
      <c r="B851" s="194"/>
      <c r="C851" s="195"/>
      <c r="D851" s="196"/>
      <c r="E851" s="196"/>
      <c r="F851" s="197"/>
      <c r="G851" s="195"/>
      <c r="I851" s="175"/>
      <c r="J851" s="175"/>
      <c r="K851" s="175"/>
      <c r="L851" s="175"/>
      <c r="M851" s="175"/>
      <c r="N851" s="175"/>
      <c r="O851" s="175"/>
      <c r="P851" s="175"/>
      <c r="Q851" s="175"/>
      <c r="R851" s="175"/>
      <c r="S851" s="175"/>
      <c r="T851" s="175"/>
      <c r="U851" s="175"/>
      <c r="V851" s="175"/>
    </row>
    <row r="852" spans="1:22" ht="15.75" customHeight="1">
      <c r="A852" s="193"/>
      <c r="B852" s="194"/>
      <c r="C852" s="195"/>
      <c r="D852" s="196"/>
      <c r="E852" s="196"/>
      <c r="F852" s="197"/>
      <c r="G852" s="195"/>
      <c r="I852" s="175"/>
      <c r="J852" s="175"/>
      <c r="K852" s="175"/>
      <c r="L852" s="175"/>
      <c r="M852" s="175"/>
      <c r="N852" s="175"/>
      <c r="O852" s="175"/>
      <c r="P852" s="175"/>
      <c r="Q852" s="175"/>
      <c r="R852" s="175"/>
      <c r="S852" s="175"/>
      <c r="T852" s="175"/>
      <c r="U852" s="175"/>
      <c r="V852" s="175"/>
    </row>
    <row r="853" spans="1:22" ht="15.75" customHeight="1">
      <c r="A853" s="193"/>
      <c r="B853" s="194"/>
      <c r="C853" s="195"/>
      <c r="D853" s="196"/>
      <c r="E853" s="196"/>
      <c r="F853" s="197"/>
      <c r="G853" s="195"/>
      <c r="I853" s="175"/>
      <c r="J853" s="175"/>
      <c r="K853" s="175"/>
      <c r="L853" s="175"/>
      <c r="M853" s="175"/>
      <c r="N853" s="175"/>
      <c r="O853" s="175"/>
      <c r="P853" s="175"/>
      <c r="Q853" s="175"/>
      <c r="R853" s="175"/>
      <c r="S853" s="175"/>
      <c r="T853" s="175"/>
      <c r="U853" s="175"/>
      <c r="V853" s="175"/>
    </row>
    <row r="854" spans="1:22" ht="15.75" customHeight="1">
      <c r="A854" s="193"/>
      <c r="B854" s="194"/>
      <c r="C854" s="195"/>
      <c r="D854" s="196"/>
      <c r="E854" s="196"/>
      <c r="F854" s="197"/>
      <c r="G854" s="195"/>
      <c r="I854" s="175"/>
      <c r="J854" s="175"/>
      <c r="K854" s="175"/>
      <c r="L854" s="175"/>
      <c r="M854" s="175"/>
      <c r="N854" s="175"/>
      <c r="O854" s="175"/>
      <c r="P854" s="175"/>
      <c r="Q854" s="175"/>
      <c r="R854" s="175"/>
      <c r="S854" s="175"/>
      <c r="T854" s="175"/>
      <c r="U854" s="175"/>
      <c r="V854" s="175"/>
    </row>
    <row r="855" spans="1:22" ht="15.75" customHeight="1">
      <c r="A855" s="193"/>
      <c r="B855" s="194"/>
      <c r="C855" s="195"/>
      <c r="D855" s="196"/>
      <c r="E855" s="196"/>
      <c r="F855" s="197"/>
      <c r="G855" s="195"/>
      <c r="I855" s="175"/>
      <c r="J855" s="175"/>
      <c r="K855" s="175"/>
      <c r="L855" s="175"/>
      <c r="M855" s="175"/>
      <c r="N855" s="175"/>
      <c r="O855" s="175"/>
      <c r="P855" s="175"/>
      <c r="Q855" s="175"/>
      <c r="R855" s="175"/>
      <c r="S855" s="175"/>
      <c r="T855" s="175"/>
      <c r="U855" s="175"/>
      <c r="V855" s="175"/>
    </row>
    <row r="856" spans="1:22" ht="15.75" customHeight="1">
      <c r="A856" s="193"/>
      <c r="B856" s="194"/>
      <c r="C856" s="195"/>
      <c r="D856" s="196"/>
      <c r="E856" s="196"/>
      <c r="F856" s="197"/>
      <c r="G856" s="195"/>
      <c r="I856" s="175"/>
      <c r="J856" s="175"/>
      <c r="K856" s="175"/>
      <c r="L856" s="175"/>
      <c r="M856" s="175"/>
      <c r="N856" s="175"/>
      <c r="O856" s="175"/>
      <c r="P856" s="175"/>
      <c r="Q856" s="175"/>
      <c r="R856" s="175"/>
      <c r="S856" s="175"/>
      <c r="T856" s="175"/>
      <c r="U856" s="175"/>
      <c r="V856" s="175"/>
    </row>
    <row r="857" spans="1:22" ht="15.75" customHeight="1">
      <c r="A857" s="193"/>
      <c r="B857" s="194"/>
      <c r="C857" s="195"/>
      <c r="D857" s="196"/>
      <c r="E857" s="196"/>
      <c r="F857" s="197"/>
      <c r="G857" s="195"/>
      <c r="I857" s="175"/>
      <c r="J857" s="175"/>
      <c r="K857" s="175"/>
      <c r="L857" s="175"/>
      <c r="M857" s="175"/>
      <c r="N857" s="175"/>
      <c r="O857" s="175"/>
      <c r="P857" s="175"/>
      <c r="Q857" s="175"/>
      <c r="R857" s="175"/>
      <c r="S857" s="175"/>
      <c r="T857" s="175"/>
      <c r="U857" s="175"/>
      <c r="V857" s="175"/>
    </row>
    <row r="858" spans="1:22" ht="15.75" customHeight="1">
      <c r="A858" s="193"/>
      <c r="B858" s="194"/>
      <c r="C858" s="195"/>
      <c r="D858" s="196"/>
      <c r="E858" s="196"/>
      <c r="F858" s="197"/>
      <c r="G858" s="195"/>
      <c r="I858" s="175"/>
      <c r="J858" s="175"/>
      <c r="K858" s="175"/>
      <c r="L858" s="175"/>
      <c r="M858" s="175"/>
      <c r="N858" s="175"/>
      <c r="O858" s="175"/>
      <c r="P858" s="175"/>
      <c r="Q858" s="175"/>
      <c r="R858" s="175"/>
      <c r="S858" s="175"/>
      <c r="T858" s="175"/>
      <c r="U858" s="175"/>
      <c r="V858" s="175"/>
    </row>
    <row r="859" spans="1:22" ht="15.75" customHeight="1">
      <c r="A859" s="193"/>
      <c r="B859" s="194"/>
      <c r="C859" s="195"/>
      <c r="D859" s="196"/>
      <c r="E859" s="196"/>
      <c r="F859" s="197"/>
      <c r="G859" s="195"/>
      <c r="I859" s="175"/>
      <c r="J859" s="175"/>
      <c r="K859" s="175"/>
      <c r="L859" s="175"/>
      <c r="M859" s="175"/>
      <c r="N859" s="175"/>
      <c r="O859" s="175"/>
      <c r="P859" s="175"/>
      <c r="Q859" s="175"/>
      <c r="R859" s="175"/>
      <c r="S859" s="175"/>
      <c r="T859" s="175"/>
      <c r="U859" s="175"/>
      <c r="V859" s="175"/>
    </row>
    <row r="860" spans="1:22" ht="15.75" customHeight="1">
      <c r="A860" s="193"/>
      <c r="B860" s="194"/>
      <c r="C860" s="195"/>
      <c r="D860" s="196"/>
      <c r="E860" s="196"/>
      <c r="F860" s="197"/>
      <c r="G860" s="195"/>
      <c r="I860" s="175"/>
      <c r="J860" s="175"/>
      <c r="K860" s="175"/>
      <c r="L860" s="175"/>
      <c r="M860" s="175"/>
      <c r="N860" s="175"/>
      <c r="O860" s="175"/>
      <c r="P860" s="175"/>
      <c r="Q860" s="175"/>
      <c r="R860" s="175"/>
      <c r="S860" s="175"/>
      <c r="T860" s="175"/>
      <c r="U860" s="175"/>
      <c r="V860" s="175"/>
    </row>
    <row r="861" spans="1:22" ht="15.75" customHeight="1">
      <c r="A861" s="193"/>
      <c r="B861" s="194"/>
      <c r="C861" s="195"/>
      <c r="D861" s="196"/>
      <c r="E861" s="196"/>
      <c r="F861" s="197"/>
      <c r="G861" s="195"/>
      <c r="I861" s="175"/>
      <c r="J861" s="175"/>
      <c r="K861" s="175"/>
      <c r="L861" s="175"/>
      <c r="M861" s="175"/>
      <c r="N861" s="175"/>
      <c r="O861" s="175"/>
      <c r="P861" s="175"/>
      <c r="Q861" s="175"/>
      <c r="R861" s="175"/>
      <c r="S861" s="175"/>
      <c r="T861" s="175"/>
      <c r="U861" s="175"/>
      <c r="V861" s="175"/>
    </row>
    <row r="862" spans="1:22" ht="15.75" customHeight="1">
      <c r="A862" s="193"/>
      <c r="B862" s="194"/>
      <c r="C862" s="195"/>
      <c r="D862" s="196"/>
      <c r="E862" s="196"/>
      <c r="F862" s="197"/>
      <c r="G862" s="195"/>
      <c r="I862" s="175"/>
      <c r="J862" s="175"/>
      <c r="K862" s="175"/>
      <c r="L862" s="175"/>
      <c r="M862" s="175"/>
      <c r="N862" s="175"/>
      <c r="O862" s="175"/>
      <c r="P862" s="175"/>
      <c r="Q862" s="175"/>
      <c r="R862" s="175"/>
      <c r="S862" s="175"/>
      <c r="T862" s="175"/>
      <c r="U862" s="175"/>
      <c r="V862" s="175"/>
    </row>
    <row r="863" spans="1:22" ht="15.75" customHeight="1">
      <c r="A863" s="193"/>
      <c r="B863" s="194"/>
      <c r="C863" s="195"/>
      <c r="D863" s="196"/>
      <c r="E863" s="196"/>
      <c r="F863" s="197"/>
      <c r="G863" s="195"/>
      <c r="I863" s="175"/>
      <c r="J863" s="175"/>
      <c r="K863" s="175"/>
      <c r="L863" s="175"/>
      <c r="M863" s="175"/>
      <c r="N863" s="175"/>
      <c r="O863" s="175"/>
      <c r="P863" s="175"/>
      <c r="Q863" s="175"/>
      <c r="R863" s="175"/>
      <c r="S863" s="175"/>
      <c r="T863" s="175"/>
      <c r="U863" s="175"/>
      <c r="V863" s="175"/>
    </row>
    <row r="864" spans="1:22" ht="15.75" customHeight="1">
      <c r="A864" s="193"/>
      <c r="B864" s="194"/>
      <c r="C864" s="195"/>
      <c r="D864" s="196"/>
      <c r="E864" s="196"/>
      <c r="F864" s="197"/>
      <c r="G864" s="195"/>
      <c r="I864" s="175"/>
      <c r="J864" s="175"/>
      <c r="K864" s="175"/>
      <c r="L864" s="175"/>
      <c r="M864" s="175"/>
      <c r="N864" s="175"/>
      <c r="O864" s="175"/>
      <c r="P864" s="175"/>
      <c r="Q864" s="175"/>
      <c r="R864" s="175"/>
      <c r="S864" s="175"/>
      <c r="T864" s="175"/>
      <c r="U864" s="175"/>
      <c r="V864" s="175"/>
    </row>
    <row r="865" spans="1:22" ht="15.75" customHeight="1">
      <c r="A865" s="193"/>
      <c r="B865" s="194"/>
      <c r="C865" s="195"/>
      <c r="D865" s="196"/>
      <c r="E865" s="196"/>
      <c r="F865" s="197"/>
      <c r="G865" s="195"/>
      <c r="I865" s="175"/>
      <c r="J865" s="175"/>
      <c r="K865" s="175"/>
      <c r="L865" s="175"/>
      <c r="M865" s="175"/>
      <c r="N865" s="175"/>
      <c r="O865" s="175"/>
      <c r="P865" s="175"/>
      <c r="Q865" s="175"/>
      <c r="R865" s="175"/>
      <c r="S865" s="175"/>
      <c r="T865" s="175"/>
      <c r="U865" s="175"/>
      <c r="V865" s="175"/>
    </row>
    <row r="866" spans="1:22" ht="15.75" customHeight="1">
      <c r="A866" s="193"/>
      <c r="B866" s="194"/>
      <c r="C866" s="195"/>
      <c r="D866" s="196"/>
      <c r="E866" s="196"/>
      <c r="F866" s="197"/>
      <c r="G866" s="195"/>
      <c r="I866" s="175"/>
      <c r="J866" s="175"/>
      <c r="K866" s="175"/>
      <c r="L866" s="175"/>
      <c r="M866" s="175"/>
      <c r="N866" s="175"/>
      <c r="O866" s="175"/>
      <c r="P866" s="175"/>
      <c r="Q866" s="175"/>
      <c r="R866" s="175"/>
      <c r="S866" s="175"/>
      <c r="T866" s="175"/>
      <c r="U866" s="175"/>
      <c r="V866" s="175"/>
    </row>
    <row r="867" spans="1:22" ht="15.75" customHeight="1">
      <c r="A867" s="193"/>
      <c r="B867" s="194"/>
      <c r="C867" s="195"/>
      <c r="D867" s="196"/>
      <c r="E867" s="196"/>
      <c r="F867" s="197"/>
      <c r="G867" s="195"/>
      <c r="I867" s="175"/>
      <c r="J867" s="175"/>
      <c r="K867" s="175"/>
      <c r="L867" s="175"/>
      <c r="M867" s="175"/>
      <c r="N867" s="175"/>
      <c r="O867" s="175"/>
      <c r="P867" s="175"/>
      <c r="Q867" s="175"/>
      <c r="R867" s="175"/>
      <c r="S867" s="175"/>
      <c r="T867" s="175"/>
      <c r="U867" s="175"/>
      <c r="V867" s="175"/>
    </row>
    <row r="868" spans="1:22" ht="15.75" customHeight="1">
      <c r="A868" s="193"/>
      <c r="B868" s="194"/>
      <c r="C868" s="195"/>
      <c r="D868" s="196"/>
      <c r="E868" s="196"/>
      <c r="F868" s="197"/>
      <c r="G868" s="195"/>
      <c r="I868" s="175"/>
      <c r="J868" s="175"/>
      <c r="K868" s="175"/>
      <c r="L868" s="175"/>
      <c r="M868" s="175"/>
      <c r="N868" s="175"/>
      <c r="O868" s="175"/>
      <c r="P868" s="175"/>
      <c r="Q868" s="175"/>
      <c r="R868" s="175"/>
      <c r="S868" s="175"/>
      <c r="T868" s="175"/>
      <c r="U868" s="175"/>
      <c r="V868" s="175"/>
    </row>
    <row r="869" spans="1:22" ht="15.75" customHeight="1">
      <c r="A869" s="193"/>
      <c r="B869" s="194"/>
      <c r="C869" s="195"/>
      <c r="D869" s="196"/>
      <c r="E869" s="196"/>
      <c r="F869" s="197"/>
      <c r="G869" s="195"/>
      <c r="I869" s="175"/>
      <c r="J869" s="175"/>
      <c r="K869" s="175"/>
      <c r="L869" s="175"/>
      <c r="M869" s="175"/>
      <c r="N869" s="175"/>
      <c r="O869" s="175"/>
      <c r="P869" s="175"/>
      <c r="Q869" s="175"/>
      <c r="R869" s="175"/>
      <c r="S869" s="175"/>
      <c r="T869" s="175"/>
      <c r="U869" s="175"/>
      <c r="V869" s="175"/>
    </row>
    <row r="870" spans="1:22" ht="15.75" customHeight="1">
      <c r="A870" s="193"/>
      <c r="B870" s="194"/>
      <c r="C870" s="195"/>
      <c r="D870" s="196"/>
      <c r="E870" s="196"/>
      <c r="F870" s="197"/>
      <c r="G870" s="195"/>
      <c r="I870" s="175"/>
      <c r="J870" s="175"/>
      <c r="K870" s="175"/>
      <c r="L870" s="175"/>
      <c r="M870" s="175"/>
      <c r="N870" s="175"/>
      <c r="O870" s="175"/>
      <c r="P870" s="175"/>
      <c r="Q870" s="175"/>
      <c r="R870" s="175"/>
      <c r="S870" s="175"/>
      <c r="T870" s="175"/>
      <c r="U870" s="175"/>
      <c r="V870" s="175"/>
    </row>
    <row r="871" spans="1:22" ht="15.75" customHeight="1">
      <c r="A871" s="193"/>
      <c r="B871" s="194"/>
      <c r="C871" s="195"/>
      <c r="D871" s="196"/>
      <c r="E871" s="196"/>
      <c r="F871" s="197"/>
      <c r="G871" s="195"/>
      <c r="I871" s="175"/>
      <c r="J871" s="175"/>
      <c r="K871" s="175"/>
      <c r="L871" s="175"/>
      <c r="M871" s="175"/>
      <c r="N871" s="175"/>
      <c r="O871" s="175"/>
      <c r="P871" s="175"/>
      <c r="Q871" s="175"/>
      <c r="R871" s="175"/>
      <c r="S871" s="175"/>
      <c r="T871" s="175"/>
      <c r="U871" s="175"/>
      <c r="V871" s="175"/>
    </row>
    <row r="872" spans="1:22" ht="15.75" customHeight="1">
      <c r="A872" s="193"/>
      <c r="B872" s="194"/>
      <c r="C872" s="195"/>
      <c r="D872" s="196"/>
      <c r="E872" s="196"/>
      <c r="F872" s="197"/>
      <c r="G872" s="195"/>
      <c r="I872" s="175"/>
      <c r="J872" s="175"/>
      <c r="K872" s="175"/>
      <c r="L872" s="175"/>
      <c r="M872" s="175"/>
      <c r="N872" s="175"/>
      <c r="O872" s="175"/>
      <c r="P872" s="175"/>
      <c r="Q872" s="175"/>
      <c r="R872" s="175"/>
      <c r="S872" s="175"/>
      <c r="T872" s="175"/>
      <c r="U872" s="175"/>
      <c r="V872" s="175"/>
    </row>
    <row r="873" spans="1:22" ht="15.75" customHeight="1">
      <c r="A873" s="193"/>
      <c r="B873" s="194"/>
      <c r="C873" s="195"/>
      <c r="D873" s="196"/>
      <c r="E873" s="196"/>
      <c r="F873" s="197"/>
      <c r="G873" s="195"/>
      <c r="I873" s="175"/>
      <c r="J873" s="175"/>
      <c r="K873" s="175"/>
      <c r="L873" s="175"/>
      <c r="M873" s="175"/>
      <c r="N873" s="175"/>
      <c r="O873" s="175"/>
      <c r="P873" s="175"/>
      <c r="Q873" s="175"/>
      <c r="R873" s="175"/>
      <c r="S873" s="175"/>
      <c r="T873" s="175"/>
      <c r="U873" s="175"/>
      <c r="V873" s="175"/>
    </row>
    <row r="874" spans="1:22" ht="15.75" customHeight="1">
      <c r="A874" s="193"/>
      <c r="B874" s="194"/>
      <c r="C874" s="195"/>
      <c r="D874" s="196"/>
      <c r="E874" s="196"/>
      <c r="F874" s="197"/>
      <c r="G874" s="195"/>
      <c r="I874" s="175"/>
      <c r="J874" s="175"/>
      <c r="K874" s="175"/>
      <c r="L874" s="175"/>
      <c r="M874" s="175"/>
      <c r="N874" s="175"/>
      <c r="O874" s="175"/>
      <c r="P874" s="175"/>
      <c r="Q874" s="175"/>
      <c r="R874" s="175"/>
      <c r="S874" s="175"/>
      <c r="T874" s="175"/>
      <c r="U874" s="175"/>
      <c r="V874" s="175"/>
    </row>
    <row r="875" spans="1:22" ht="15.75" customHeight="1">
      <c r="A875" s="193"/>
      <c r="B875" s="194"/>
      <c r="C875" s="195"/>
      <c r="D875" s="196"/>
      <c r="E875" s="196"/>
      <c r="F875" s="197"/>
      <c r="G875" s="195"/>
      <c r="I875" s="175"/>
      <c r="J875" s="175"/>
      <c r="K875" s="175"/>
      <c r="L875" s="175"/>
      <c r="M875" s="175"/>
      <c r="N875" s="175"/>
      <c r="O875" s="175"/>
      <c r="P875" s="175"/>
      <c r="Q875" s="175"/>
      <c r="R875" s="175"/>
      <c r="S875" s="175"/>
      <c r="T875" s="175"/>
      <c r="U875" s="175"/>
      <c r="V875" s="175"/>
    </row>
    <row r="876" spans="1:22" ht="15.75" customHeight="1">
      <c r="A876" s="193"/>
      <c r="B876" s="194"/>
      <c r="C876" s="195"/>
      <c r="D876" s="196"/>
      <c r="E876" s="196"/>
      <c r="F876" s="197"/>
      <c r="G876" s="195"/>
      <c r="I876" s="175"/>
      <c r="J876" s="175"/>
      <c r="K876" s="175"/>
      <c r="L876" s="175"/>
      <c r="M876" s="175"/>
      <c r="N876" s="175"/>
      <c r="O876" s="175"/>
      <c r="P876" s="175"/>
      <c r="Q876" s="175"/>
      <c r="R876" s="175"/>
      <c r="S876" s="175"/>
      <c r="T876" s="175"/>
      <c r="U876" s="175"/>
      <c r="V876" s="175"/>
    </row>
    <row r="877" spans="1:22" ht="15.75" customHeight="1">
      <c r="A877" s="193"/>
      <c r="B877" s="194"/>
      <c r="C877" s="195"/>
      <c r="D877" s="196"/>
      <c r="E877" s="196"/>
      <c r="F877" s="197"/>
      <c r="G877" s="195"/>
      <c r="I877" s="175"/>
      <c r="J877" s="175"/>
      <c r="K877" s="175"/>
      <c r="L877" s="175"/>
      <c r="M877" s="175"/>
      <c r="N877" s="175"/>
      <c r="O877" s="175"/>
      <c r="P877" s="175"/>
      <c r="Q877" s="175"/>
      <c r="R877" s="175"/>
      <c r="S877" s="175"/>
      <c r="T877" s="175"/>
      <c r="U877" s="175"/>
      <c r="V877" s="175"/>
    </row>
    <row r="878" spans="1:22" ht="15.75" customHeight="1">
      <c r="A878" s="193"/>
      <c r="B878" s="194"/>
      <c r="C878" s="195"/>
      <c r="D878" s="196"/>
      <c r="E878" s="196"/>
      <c r="F878" s="197"/>
      <c r="G878" s="195"/>
      <c r="I878" s="175"/>
      <c r="J878" s="175"/>
      <c r="K878" s="175"/>
      <c r="L878" s="175"/>
      <c r="M878" s="175"/>
      <c r="N878" s="175"/>
      <c r="O878" s="175"/>
      <c r="P878" s="175"/>
      <c r="Q878" s="175"/>
      <c r="R878" s="175"/>
      <c r="S878" s="175"/>
      <c r="T878" s="175"/>
      <c r="U878" s="175"/>
      <c r="V878" s="175"/>
    </row>
    <row r="879" spans="1:22" ht="15.75" customHeight="1">
      <c r="A879" s="193"/>
      <c r="B879" s="194"/>
      <c r="C879" s="195"/>
      <c r="D879" s="196"/>
      <c r="E879" s="196"/>
      <c r="F879" s="197"/>
      <c r="G879" s="195"/>
      <c r="I879" s="175"/>
      <c r="J879" s="175"/>
      <c r="K879" s="175"/>
      <c r="L879" s="175"/>
      <c r="M879" s="175"/>
      <c r="N879" s="175"/>
      <c r="O879" s="175"/>
      <c r="P879" s="175"/>
      <c r="Q879" s="175"/>
      <c r="R879" s="175"/>
      <c r="S879" s="175"/>
      <c r="T879" s="175"/>
      <c r="U879" s="175"/>
      <c r="V879" s="175"/>
    </row>
    <row r="880" spans="1:22" ht="15.75" customHeight="1">
      <c r="A880" s="193"/>
      <c r="B880" s="194"/>
      <c r="C880" s="195"/>
      <c r="D880" s="196"/>
      <c r="E880" s="196"/>
      <c r="F880" s="197"/>
      <c r="G880" s="195"/>
      <c r="I880" s="175"/>
      <c r="J880" s="175"/>
      <c r="K880" s="175"/>
      <c r="L880" s="175"/>
      <c r="M880" s="175"/>
      <c r="N880" s="175"/>
      <c r="O880" s="175"/>
      <c r="P880" s="175"/>
      <c r="Q880" s="175"/>
      <c r="R880" s="175"/>
      <c r="S880" s="175"/>
      <c r="T880" s="175"/>
      <c r="U880" s="175"/>
      <c r="V880" s="175"/>
    </row>
    <row r="881" spans="1:22" ht="15.75" customHeight="1">
      <c r="A881" s="193"/>
      <c r="B881" s="194"/>
      <c r="C881" s="195"/>
      <c r="D881" s="196"/>
      <c r="E881" s="196"/>
      <c r="F881" s="197"/>
      <c r="G881" s="195"/>
      <c r="I881" s="175"/>
      <c r="J881" s="175"/>
      <c r="K881" s="175"/>
      <c r="L881" s="175"/>
      <c r="M881" s="175"/>
      <c r="N881" s="175"/>
      <c r="O881" s="175"/>
      <c r="P881" s="175"/>
      <c r="Q881" s="175"/>
      <c r="R881" s="175"/>
      <c r="S881" s="175"/>
      <c r="T881" s="175"/>
      <c r="U881" s="175"/>
      <c r="V881" s="175"/>
    </row>
    <row r="882" spans="1:22" ht="15.75" customHeight="1">
      <c r="A882" s="193"/>
      <c r="B882" s="194"/>
      <c r="C882" s="195"/>
      <c r="D882" s="196"/>
      <c r="E882" s="196"/>
      <c r="F882" s="197"/>
      <c r="G882" s="195"/>
      <c r="I882" s="175"/>
      <c r="J882" s="175"/>
      <c r="K882" s="175"/>
      <c r="L882" s="175"/>
      <c r="M882" s="175"/>
      <c r="N882" s="175"/>
      <c r="O882" s="175"/>
      <c r="P882" s="175"/>
      <c r="Q882" s="175"/>
      <c r="R882" s="175"/>
      <c r="S882" s="175"/>
      <c r="T882" s="175"/>
      <c r="U882" s="175"/>
      <c r="V882" s="175"/>
    </row>
    <row r="883" spans="1:22" ht="15.75" customHeight="1">
      <c r="A883" s="193"/>
      <c r="B883" s="194"/>
      <c r="C883" s="195"/>
      <c r="D883" s="196"/>
      <c r="E883" s="196"/>
      <c r="F883" s="197"/>
      <c r="G883" s="195"/>
      <c r="I883" s="175"/>
      <c r="J883" s="175"/>
      <c r="K883" s="175"/>
      <c r="L883" s="175"/>
      <c r="M883" s="175"/>
      <c r="N883" s="175"/>
      <c r="O883" s="175"/>
      <c r="P883" s="175"/>
      <c r="Q883" s="175"/>
      <c r="R883" s="175"/>
      <c r="S883" s="175"/>
      <c r="T883" s="175"/>
      <c r="U883" s="175"/>
      <c r="V883" s="175"/>
    </row>
    <row r="884" spans="1:22" ht="15.75" customHeight="1">
      <c r="A884" s="193"/>
      <c r="B884" s="194"/>
      <c r="C884" s="195"/>
      <c r="D884" s="196"/>
      <c r="E884" s="196"/>
      <c r="F884" s="197"/>
      <c r="G884" s="195"/>
      <c r="I884" s="175"/>
      <c r="J884" s="175"/>
      <c r="K884" s="175"/>
      <c r="L884" s="175"/>
      <c r="M884" s="175"/>
      <c r="N884" s="175"/>
      <c r="O884" s="175"/>
      <c r="P884" s="175"/>
      <c r="Q884" s="175"/>
      <c r="R884" s="175"/>
      <c r="S884" s="175"/>
      <c r="T884" s="175"/>
      <c r="U884" s="175"/>
      <c r="V884" s="175"/>
    </row>
    <row r="885" spans="1:22" ht="15.75" customHeight="1">
      <c r="A885" s="193"/>
      <c r="B885" s="194"/>
      <c r="C885" s="195"/>
      <c r="D885" s="196"/>
      <c r="E885" s="196"/>
      <c r="F885" s="197"/>
      <c r="G885" s="195"/>
      <c r="I885" s="175"/>
      <c r="J885" s="175"/>
      <c r="K885" s="175"/>
      <c r="L885" s="175"/>
      <c r="M885" s="175"/>
      <c r="N885" s="175"/>
      <c r="O885" s="175"/>
      <c r="P885" s="175"/>
      <c r="Q885" s="175"/>
      <c r="R885" s="175"/>
      <c r="S885" s="175"/>
      <c r="T885" s="175"/>
      <c r="U885" s="175"/>
      <c r="V885" s="175"/>
    </row>
    <row r="886" spans="1:22" ht="15.75" customHeight="1">
      <c r="A886" s="193"/>
      <c r="B886" s="194"/>
      <c r="C886" s="195"/>
      <c r="D886" s="196"/>
      <c r="E886" s="196"/>
      <c r="F886" s="197"/>
      <c r="G886" s="195"/>
      <c r="I886" s="175"/>
      <c r="J886" s="175"/>
      <c r="K886" s="175"/>
      <c r="L886" s="175"/>
      <c r="M886" s="175"/>
      <c r="N886" s="175"/>
      <c r="O886" s="175"/>
      <c r="P886" s="175"/>
      <c r="Q886" s="175"/>
      <c r="R886" s="175"/>
      <c r="S886" s="175"/>
      <c r="T886" s="175"/>
      <c r="U886" s="175"/>
      <c r="V886" s="175"/>
    </row>
    <row r="887" spans="1:22" ht="15.75" customHeight="1">
      <c r="A887" s="193"/>
      <c r="B887" s="194"/>
      <c r="C887" s="195"/>
      <c r="D887" s="196"/>
      <c r="E887" s="196"/>
      <c r="F887" s="197"/>
      <c r="G887" s="195"/>
      <c r="I887" s="175"/>
      <c r="J887" s="175"/>
      <c r="K887" s="175"/>
      <c r="L887" s="175"/>
      <c r="M887" s="175"/>
      <c r="N887" s="175"/>
      <c r="O887" s="175"/>
      <c r="P887" s="175"/>
      <c r="Q887" s="175"/>
      <c r="R887" s="175"/>
      <c r="S887" s="175"/>
      <c r="T887" s="175"/>
      <c r="U887" s="175"/>
      <c r="V887" s="175"/>
    </row>
    <row r="888" spans="1:22" ht="15.75" customHeight="1">
      <c r="A888" s="193"/>
      <c r="B888" s="194"/>
      <c r="C888" s="195"/>
      <c r="D888" s="196"/>
      <c r="E888" s="196"/>
      <c r="F888" s="197"/>
      <c r="G888" s="195"/>
      <c r="I888" s="175"/>
      <c r="J888" s="175"/>
      <c r="K888" s="175"/>
      <c r="L888" s="175"/>
      <c r="M888" s="175"/>
      <c r="N888" s="175"/>
      <c r="O888" s="175"/>
      <c r="P888" s="175"/>
      <c r="Q888" s="175"/>
      <c r="R888" s="175"/>
      <c r="S888" s="175"/>
      <c r="T888" s="175"/>
      <c r="U888" s="175"/>
      <c r="V888" s="175"/>
    </row>
    <row r="889" spans="1:22" ht="15.75" customHeight="1">
      <c r="A889" s="193"/>
      <c r="B889" s="194"/>
      <c r="C889" s="195"/>
      <c r="D889" s="196"/>
      <c r="E889" s="196"/>
      <c r="F889" s="197"/>
      <c r="G889" s="195"/>
      <c r="I889" s="175"/>
      <c r="J889" s="175"/>
      <c r="K889" s="175"/>
      <c r="L889" s="175"/>
      <c r="M889" s="175"/>
      <c r="N889" s="175"/>
      <c r="O889" s="175"/>
      <c r="P889" s="175"/>
      <c r="Q889" s="175"/>
      <c r="R889" s="175"/>
      <c r="S889" s="175"/>
      <c r="T889" s="175"/>
      <c r="U889" s="175"/>
      <c r="V889" s="175"/>
    </row>
    <row r="890" spans="1:22" ht="15.75" customHeight="1">
      <c r="A890" s="193"/>
      <c r="B890" s="194"/>
      <c r="C890" s="195"/>
      <c r="D890" s="196"/>
      <c r="E890" s="196"/>
      <c r="F890" s="197"/>
      <c r="G890" s="195"/>
      <c r="I890" s="175"/>
      <c r="J890" s="175"/>
      <c r="K890" s="175"/>
      <c r="L890" s="175"/>
      <c r="M890" s="175"/>
      <c r="N890" s="175"/>
      <c r="O890" s="175"/>
      <c r="P890" s="175"/>
      <c r="Q890" s="175"/>
      <c r="R890" s="175"/>
      <c r="S890" s="175"/>
      <c r="T890" s="175"/>
      <c r="U890" s="175"/>
      <c r="V890" s="175"/>
    </row>
    <row r="891" spans="1:22" ht="15.75" customHeight="1">
      <c r="A891" s="193"/>
      <c r="B891" s="194"/>
      <c r="C891" s="195"/>
      <c r="D891" s="196"/>
      <c r="E891" s="196"/>
      <c r="F891" s="197"/>
      <c r="G891" s="195"/>
      <c r="I891" s="175"/>
      <c r="J891" s="175"/>
      <c r="K891" s="175"/>
      <c r="L891" s="175"/>
      <c r="M891" s="175"/>
      <c r="N891" s="175"/>
      <c r="O891" s="175"/>
      <c r="P891" s="175"/>
      <c r="Q891" s="175"/>
      <c r="R891" s="175"/>
      <c r="S891" s="175"/>
      <c r="T891" s="175"/>
      <c r="U891" s="175"/>
      <c r="V891" s="175"/>
    </row>
    <row r="892" spans="1:22" ht="15.75" customHeight="1">
      <c r="A892" s="193"/>
      <c r="B892" s="194"/>
      <c r="C892" s="195"/>
      <c r="D892" s="196"/>
      <c r="E892" s="196"/>
      <c r="F892" s="197"/>
      <c r="G892" s="195"/>
      <c r="I892" s="175"/>
      <c r="J892" s="175"/>
      <c r="K892" s="175"/>
      <c r="L892" s="175"/>
      <c r="M892" s="175"/>
      <c r="N892" s="175"/>
      <c r="O892" s="175"/>
      <c r="P892" s="175"/>
      <c r="Q892" s="175"/>
      <c r="R892" s="175"/>
      <c r="S892" s="175"/>
      <c r="T892" s="175"/>
      <c r="U892" s="175"/>
      <c r="V892" s="175"/>
    </row>
    <row r="893" spans="1:22" ht="15.75" customHeight="1">
      <c r="A893" s="193"/>
      <c r="B893" s="194"/>
      <c r="C893" s="195"/>
      <c r="D893" s="196"/>
      <c r="E893" s="196"/>
      <c r="F893" s="197"/>
      <c r="G893" s="195"/>
      <c r="I893" s="175"/>
      <c r="J893" s="175"/>
      <c r="K893" s="175"/>
      <c r="L893" s="175"/>
      <c r="M893" s="175"/>
      <c r="N893" s="175"/>
      <c r="O893" s="175"/>
      <c r="P893" s="175"/>
      <c r="Q893" s="175"/>
      <c r="R893" s="175"/>
      <c r="S893" s="175"/>
      <c r="T893" s="175"/>
      <c r="U893" s="175"/>
      <c r="V893" s="175"/>
    </row>
    <row r="894" spans="1:22" ht="15.75" customHeight="1">
      <c r="A894" s="193"/>
      <c r="B894" s="194"/>
      <c r="C894" s="195"/>
      <c r="D894" s="196"/>
      <c r="E894" s="196"/>
      <c r="F894" s="197"/>
      <c r="G894" s="195"/>
      <c r="I894" s="175"/>
      <c r="J894" s="175"/>
      <c r="K894" s="175"/>
      <c r="L894" s="175"/>
      <c r="M894" s="175"/>
      <c r="N894" s="175"/>
      <c r="O894" s="175"/>
      <c r="P894" s="175"/>
      <c r="Q894" s="175"/>
      <c r="R894" s="175"/>
      <c r="S894" s="175"/>
      <c r="T894" s="175"/>
      <c r="U894" s="175"/>
      <c r="V894" s="175"/>
    </row>
    <row r="895" spans="1:22" ht="15.75" customHeight="1">
      <c r="A895" s="193"/>
      <c r="B895" s="194"/>
      <c r="C895" s="195"/>
      <c r="D895" s="196"/>
      <c r="E895" s="196"/>
      <c r="F895" s="197"/>
      <c r="G895" s="195"/>
      <c r="I895" s="175"/>
      <c r="J895" s="175"/>
      <c r="K895" s="175"/>
      <c r="L895" s="175"/>
      <c r="M895" s="175"/>
      <c r="N895" s="175"/>
      <c r="O895" s="175"/>
      <c r="P895" s="175"/>
      <c r="Q895" s="175"/>
      <c r="R895" s="175"/>
      <c r="S895" s="175"/>
      <c r="T895" s="175"/>
      <c r="U895" s="175"/>
      <c r="V895" s="175"/>
    </row>
    <row r="896" spans="1:22" ht="15.75" customHeight="1">
      <c r="A896" s="193"/>
      <c r="B896" s="194"/>
      <c r="C896" s="195"/>
      <c r="D896" s="196"/>
      <c r="E896" s="196"/>
      <c r="F896" s="197"/>
      <c r="G896" s="195"/>
      <c r="I896" s="175"/>
      <c r="J896" s="175"/>
      <c r="K896" s="175"/>
      <c r="L896" s="175"/>
      <c r="M896" s="175"/>
      <c r="N896" s="175"/>
      <c r="O896" s="175"/>
      <c r="P896" s="175"/>
      <c r="Q896" s="175"/>
      <c r="R896" s="175"/>
      <c r="S896" s="175"/>
      <c r="T896" s="175"/>
      <c r="U896" s="175"/>
      <c r="V896" s="175"/>
    </row>
    <row r="897" spans="1:22" ht="15.75" customHeight="1">
      <c r="A897" s="193"/>
      <c r="B897" s="194"/>
      <c r="C897" s="195"/>
      <c r="D897" s="196"/>
      <c r="E897" s="196"/>
      <c r="F897" s="197"/>
      <c r="G897" s="195"/>
      <c r="I897" s="175"/>
      <c r="J897" s="175"/>
      <c r="K897" s="175"/>
      <c r="L897" s="175"/>
      <c r="M897" s="175"/>
      <c r="N897" s="175"/>
      <c r="O897" s="175"/>
      <c r="P897" s="175"/>
      <c r="Q897" s="175"/>
      <c r="R897" s="175"/>
      <c r="S897" s="175"/>
      <c r="T897" s="175"/>
      <c r="U897" s="175"/>
      <c r="V897" s="175"/>
    </row>
    <row r="898" spans="1:22" ht="15.75" customHeight="1">
      <c r="A898" s="193"/>
      <c r="B898" s="194"/>
      <c r="C898" s="195"/>
      <c r="D898" s="196"/>
      <c r="E898" s="196"/>
      <c r="F898" s="197"/>
      <c r="G898" s="195"/>
      <c r="I898" s="175"/>
      <c r="J898" s="175"/>
      <c r="K898" s="175"/>
      <c r="L898" s="175"/>
      <c r="M898" s="175"/>
      <c r="N898" s="175"/>
      <c r="O898" s="175"/>
      <c r="P898" s="175"/>
      <c r="Q898" s="175"/>
      <c r="R898" s="175"/>
      <c r="S898" s="175"/>
      <c r="T898" s="175"/>
      <c r="U898" s="175"/>
      <c r="V898" s="175"/>
    </row>
    <row r="899" spans="1:22" ht="15.75" customHeight="1">
      <c r="A899" s="193"/>
      <c r="B899" s="194"/>
      <c r="C899" s="195"/>
      <c r="D899" s="196"/>
      <c r="E899" s="196"/>
      <c r="F899" s="197"/>
      <c r="G899" s="195"/>
      <c r="I899" s="175"/>
      <c r="J899" s="175"/>
      <c r="K899" s="175"/>
      <c r="L899" s="175"/>
      <c r="M899" s="175"/>
      <c r="N899" s="175"/>
      <c r="O899" s="175"/>
      <c r="P899" s="175"/>
      <c r="Q899" s="175"/>
      <c r="R899" s="175"/>
      <c r="S899" s="175"/>
      <c r="T899" s="175"/>
      <c r="U899" s="175"/>
      <c r="V899" s="175"/>
    </row>
    <row r="900" spans="1:22" ht="15.75" customHeight="1">
      <c r="A900" s="193"/>
      <c r="B900" s="194"/>
      <c r="C900" s="195"/>
      <c r="D900" s="196"/>
      <c r="E900" s="196"/>
      <c r="F900" s="197"/>
      <c r="G900" s="195"/>
      <c r="I900" s="175"/>
      <c r="J900" s="175"/>
      <c r="K900" s="175"/>
      <c r="L900" s="175"/>
      <c r="M900" s="175"/>
      <c r="N900" s="175"/>
      <c r="O900" s="175"/>
      <c r="P900" s="175"/>
      <c r="Q900" s="175"/>
      <c r="R900" s="175"/>
      <c r="S900" s="175"/>
      <c r="T900" s="175"/>
      <c r="U900" s="175"/>
      <c r="V900" s="175"/>
    </row>
    <row r="901" spans="1:22" ht="15.75" customHeight="1">
      <c r="A901" s="193"/>
      <c r="B901" s="194"/>
      <c r="C901" s="195"/>
      <c r="D901" s="196"/>
      <c r="E901" s="196"/>
      <c r="F901" s="197"/>
      <c r="G901" s="195"/>
      <c r="I901" s="175"/>
      <c r="J901" s="175"/>
      <c r="K901" s="175"/>
      <c r="L901" s="175"/>
      <c r="M901" s="175"/>
      <c r="N901" s="175"/>
      <c r="O901" s="175"/>
      <c r="P901" s="175"/>
      <c r="Q901" s="175"/>
      <c r="R901" s="175"/>
      <c r="S901" s="175"/>
      <c r="T901" s="175"/>
      <c r="U901" s="175"/>
      <c r="V901" s="175"/>
    </row>
    <row r="902" spans="1:22" ht="15.75" customHeight="1">
      <c r="A902" s="193"/>
      <c r="B902" s="194"/>
      <c r="C902" s="195"/>
      <c r="D902" s="196"/>
      <c r="E902" s="196"/>
      <c r="F902" s="197"/>
      <c r="G902" s="195"/>
      <c r="I902" s="175"/>
      <c r="J902" s="175"/>
      <c r="K902" s="175"/>
      <c r="L902" s="175"/>
      <c r="M902" s="175"/>
      <c r="N902" s="175"/>
      <c r="O902" s="175"/>
      <c r="P902" s="175"/>
      <c r="Q902" s="175"/>
      <c r="R902" s="175"/>
      <c r="S902" s="175"/>
      <c r="T902" s="175"/>
      <c r="U902" s="175"/>
      <c r="V902" s="175"/>
    </row>
    <row r="903" spans="1:22" ht="15.75" customHeight="1">
      <c r="A903" s="193"/>
      <c r="B903" s="194"/>
      <c r="C903" s="195"/>
      <c r="D903" s="196"/>
      <c r="E903" s="196"/>
      <c r="F903" s="197"/>
      <c r="G903" s="195"/>
      <c r="I903" s="175"/>
      <c r="J903" s="175"/>
      <c r="K903" s="175"/>
      <c r="L903" s="175"/>
      <c r="M903" s="175"/>
      <c r="N903" s="175"/>
      <c r="O903" s="175"/>
      <c r="P903" s="175"/>
      <c r="Q903" s="175"/>
      <c r="R903" s="175"/>
      <c r="S903" s="175"/>
      <c r="T903" s="175"/>
      <c r="U903" s="175"/>
      <c r="V903" s="175"/>
    </row>
    <row r="904" spans="1:22" ht="15.75" customHeight="1">
      <c r="A904" s="193"/>
      <c r="B904" s="194"/>
      <c r="C904" s="195"/>
      <c r="D904" s="196"/>
      <c r="E904" s="196"/>
      <c r="F904" s="197"/>
      <c r="G904" s="195"/>
      <c r="I904" s="175"/>
      <c r="J904" s="175"/>
      <c r="K904" s="175"/>
      <c r="L904" s="175"/>
      <c r="M904" s="175"/>
      <c r="N904" s="175"/>
      <c r="O904" s="175"/>
      <c r="P904" s="175"/>
      <c r="Q904" s="175"/>
      <c r="R904" s="175"/>
      <c r="S904" s="175"/>
      <c r="T904" s="175"/>
      <c r="U904" s="175"/>
      <c r="V904" s="175"/>
    </row>
    <row r="905" spans="1:22" ht="15.75" customHeight="1">
      <c r="A905" s="193"/>
      <c r="B905" s="194"/>
      <c r="C905" s="195"/>
      <c r="D905" s="196"/>
      <c r="E905" s="196"/>
      <c r="F905" s="197"/>
      <c r="G905" s="195"/>
      <c r="I905" s="175"/>
      <c r="J905" s="175"/>
      <c r="K905" s="175"/>
      <c r="L905" s="175"/>
      <c r="M905" s="175"/>
      <c r="N905" s="175"/>
      <c r="O905" s="175"/>
      <c r="P905" s="175"/>
      <c r="Q905" s="175"/>
      <c r="R905" s="175"/>
      <c r="S905" s="175"/>
      <c r="T905" s="175"/>
      <c r="U905" s="175"/>
      <c r="V905" s="175"/>
    </row>
    <row r="906" spans="1:22" ht="15.75" customHeight="1">
      <c r="A906" s="193"/>
      <c r="B906" s="194"/>
      <c r="C906" s="195"/>
      <c r="D906" s="196"/>
      <c r="E906" s="196"/>
      <c r="F906" s="197"/>
      <c r="G906" s="195"/>
      <c r="I906" s="175"/>
      <c r="J906" s="175"/>
      <c r="K906" s="175"/>
      <c r="L906" s="175"/>
      <c r="M906" s="175"/>
      <c r="N906" s="175"/>
      <c r="O906" s="175"/>
      <c r="P906" s="175"/>
      <c r="Q906" s="175"/>
      <c r="R906" s="175"/>
      <c r="S906" s="175"/>
      <c r="T906" s="175"/>
      <c r="U906" s="175"/>
      <c r="V906" s="175"/>
    </row>
    <row r="907" spans="1:22" ht="15.75" customHeight="1">
      <c r="A907" s="193"/>
      <c r="B907" s="194"/>
      <c r="C907" s="195"/>
      <c r="D907" s="196"/>
      <c r="E907" s="196"/>
      <c r="F907" s="197"/>
      <c r="G907" s="195"/>
      <c r="I907" s="175"/>
      <c r="J907" s="175"/>
      <c r="K907" s="175"/>
      <c r="L907" s="175"/>
      <c r="M907" s="175"/>
      <c r="N907" s="175"/>
      <c r="O907" s="175"/>
      <c r="P907" s="175"/>
      <c r="Q907" s="175"/>
      <c r="R907" s="175"/>
      <c r="S907" s="175"/>
      <c r="T907" s="175"/>
      <c r="U907" s="175"/>
      <c r="V907" s="175"/>
    </row>
    <row r="908" spans="1:22" ht="15.75" customHeight="1">
      <c r="A908" s="193"/>
      <c r="B908" s="194"/>
      <c r="C908" s="195"/>
      <c r="D908" s="196"/>
      <c r="E908" s="196"/>
      <c r="F908" s="197"/>
      <c r="G908" s="195"/>
      <c r="I908" s="175"/>
      <c r="J908" s="175"/>
      <c r="K908" s="175"/>
      <c r="L908" s="175"/>
      <c r="M908" s="175"/>
      <c r="N908" s="175"/>
      <c r="O908" s="175"/>
      <c r="P908" s="175"/>
      <c r="Q908" s="175"/>
      <c r="R908" s="175"/>
      <c r="S908" s="175"/>
      <c r="T908" s="175"/>
      <c r="U908" s="175"/>
      <c r="V908" s="175"/>
    </row>
    <row r="909" spans="1:22" ht="15.75" customHeight="1">
      <c r="A909" s="193"/>
      <c r="B909" s="194"/>
      <c r="C909" s="195"/>
      <c r="D909" s="196"/>
      <c r="E909" s="196"/>
      <c r="F909" s="197"/>
      <c r="G909" s="195"/>
      <c r="I909" s="175"/>
      <c r="J909" s="175"/>
      <c r="K909" s="175"/>
      <c r="L909" s="175"/>
      <c r="M909" s="175"/>
      <c r="N909" s="175"/>
      <c r="O909" s="175"/>
      <c r="P909" s="175"/>
      <c r="Q909" s="175"/>
      <c r="R909" s="175"/>
      <c r="S909" s="175"/>
      <c r="T909" s="175"/>
      <c r="U909" s="175"/>
      <c r="V909" s="175"/>
    </row>
    <row r="910" spans="1:22" ht="15.75" customHeight="1">
      <c r="A910" s="193"/>
      <c r="B910" s="194"/>
      <c r="C910" s="195"/>
      <c r="D910" s="196"/>
      <c r="E910" s="196"/>
      <c r="F910" s="197"/>
      <c r="G910" s="195"/>
      <c r="I910" s="175"/>
      <c r="J910" s="175"/>
      <c r="K910" s="175"/>
      <c r="L910" s="175"/>
      <c r="M910" s="175"/>
      <c r="N910" s="175"/>
      <c r="O910" s="175"/>
      <c r="P910" s="175"/>
      <c r="Q910" s="175"/>
      <c r="R910" s="175"/>
      <c r="S910" s="175"/>
      <c r="T910" s="175"/>
      <c r="U910" s="175"/>
      <c r="V910" s="175"/>
    </row>
    <row r="911" spans="1:22" ht="15.75" customHeight="1">
      <c r="A911" s="193"/>
      <c r="B911" s="194"/>
      <c r="C911" s="195"/>
      <c r="D911" s="196"/>
      <c r="E911" s="196"/>
      <c r="F911" s="197"/>
      <c r="G911" s="195"/>
      <c r="I911" s="175"/>
      <c r="J911" s="175"/>
      <c r="K911" s="175"/>
      <c r="L911" s="175"/>
      <c r="M911" s="175"/>
      <c r="N911" s="175"/>
      <c r="O911" s="175"/>
      <c r="P911" s="175"/>
      <c r="Q911" s="175"/>
      <c r="R911" s="175"/>
      <c r="S911" s="175"/>
      <c r="T911" s="175"/>
      <c r="U911" s="175"/>
      <c r="V911" s="175"/>
    </row>
    <row r="912" spans="1:22" ht="15.75" customHeight="1">
      <c r="A912" s="193"/>
      <c r="B912" s="194"/>
      <c r="C912" s="195"/>
      <c r="D912" s="196"/>
      <c r="E912" s="196"/>
      <c r="F912" s="197"/>
      <c r="G912" s="195"/>
      <c r="I912" s="175"/>
      <c r="J912" s="175"/>
      <c r="K912" s="175"/>
      <c r="L912" s="175"/>
      <c r="M912" s="175"/>
      <c r="N912" s="175"/>
      <c r="O912" s="175"/>
      <c r="P912" s="175"/>
      <c r="Q912" s="175"/>
      <c r="R912" s="175"/>
      <c r="S912" s="175"/>
      <c r="T912" s="175"/>
      <c r="U912" s="175"/>
      <c r="V912" s="175"/>
    </row>
    <row r="913" spans="1:22" ht="15.75" customHeight="1">
      <c r="A913" s="193"/>
      <c r="B913" s="194"/>
      <c r="C913" s="195"/>
      <c r="D913" s="196"/>
      <c r="E913" s="196"/>
      <c r="F913" s="197"/>
      <c r="G913" s="195"/>
      <c r="I913" s="175"/>
      <c r="J913" s="175"/>
      <c r="K913" s="175"/>
      <c r="L913" s="175"/>
      <c r="M913" s="175"/>
      <c r="N913" s="175"/>
      <c r="O913" s="175"/>
      <c r="P913" s="175"/>
      <c r="Q913" s="175"/>
      <c r="R913" s="175"/>
      <c r="S913" s="175"/>
      <c r="T913" s="175"/>
      <c r="U913" s="175"/>
      <c r="V913" s="175"/>
    </row>
    <row r="914" spans="1:22" ht="15.75" customHeight="1">
      <c r="A914" s="193"/>
      <c r="B914" s="194"/>
      <c r="C914" s="195"/>
      <c r="D914" s="196"/>
      <c r="E914" s="196"/>
      <c r="F914" s="197"/>
      <c r="G914" s="195"/>
      <c r="I914" s="175"/>
      <c r="J914" s="175"/>
      <c r="K914" s="175"/>
      <c r="L914" s="175"/>
      <c r="M914" s="175"/>
      <c r="N914" s="175"/>
      <c r="O914" s="175"/>
      <c r="P914" s="175"/>
      <c r="Q914" s="175"/>
      <c r="R914" s="175"/>
      <c r="S914" s="175"/>
      <c r="T914" s="175"/>
      <c r="U914" s="175"/>
      <c r="V914" s="175"/>
    </row>
    <row r="915" spans="1:22" ht="15.75" customHeight="1">
      <c r="A915" s="193"/>
      <c r="B915" s="194"/>
      <c r="C915" s="195"/>
      <c r="D915" s="196"/>
      <c r="E915" s="196"/>
      <c r="F915" s="197"/>
      <c r="G915" s="195"/>
      <c r="I915" s="175"/>
      <c r="J915" s="175"/>
      <c r="K915" s="175"/>
      <c r="L915" s="175"/>
      <c r="M915" s="175"/>
      <c r="N915" s="175"/>
      <c r="O915" s="175"/>
      <c r="P915" s="175"/>
      <c r="Q915" s="175"/>
      <c r="R915" s="175"/>
      <c r="S915" s="175"/>
      <c r="T915" s="175"/>
      <c r="U915" s="175"/>
      <c r="V915" s="175"/>
    </row>
    <row r="916" spans="1:22" ht="15.75" customHeight="1">
      <c r="A916" s="193"/>
      <c r="B916" s="194"/>
      <c r="C916" s="195"/>
      <c r="D916" s="196"/>
      <c r="E916" s="196"/>
      <c r="F916" s="197"/>
      <c r="G916" s="195"/>
      <c r="I916" s="175"/>
      <c r="J916" s="175"/>
      <c r="K916" s="175"/>
      <c r="L916" s="175"/>
      <c r="M916" s="175"/>
      <c r="N916" s="175"/>
      <c r="O916" s="175"/>
      <c r="P916" s="175"/>
      <c r="Q916" s="175"/>
      <c r="R916" s="175"/>
      <c r="S916" s="175"/>
      <c r="T916" s="175"/>
      <c r="U916" s="175"/>
      <c r="V916" s="175"/>
    </row>
    <row r="917" spans="1:22" ht="15.75" customHeight="1">
      <c r="A917" s="193"/>
      <c r="B917" s="194"/>
      <c r="C917" s="195"/>
      <c r="D917" s="196"/>
      <c r="E917" s="196"/>
      <c r="F917" s="197"/>
      <c r="G917" s="195"/>
      <c r="I917" s="175"/>
      <c r="J917" s="175"/>
      <c r="K917" s="175"/>
      <c r="L917" s="175"/>
      <c r="M917" s="175"/>
      <c r="N917" s="175"/>
      <c r="O917" s="175"/>
      <c r="P917" s="175"/>
      <c r="Q917" s="175"/>
      <c r="R917" s="175"/>
      <c r="S917" s="175"/>
      <c r="T917" s="175"/>
      <c r="U917" s="175"/>
      <c r="V917" s="175"/>
    </row>
    <row r="918" spans="1:22" ht="15.75" customHeight="1">
      <c r="A918" s="193"/>
      <c r="B918" s="194"/>
      <c r="C918" s="195"/>
      <c r="D918" s="196"/>
      <c r="E918" s="196"/>
      <c r="F918" s="197"/>
      <c r="G918" s="195"/>
      <c r="I918" s="175"/>
      <c r="J918" s="175"/>
      <c r="K918" s="175"/>
      <c r="L918" s="175"/>
      <c r="M918" s="175"/>
      <c r="N918" s="175"/>
      <c r="O918" s="175"/>
      <c r="P918" s="175"/>
      <c r="Q918" s="175"/>
      <c r="R918" s="175"/>
      <c r="S918" s="175"/>
      <c r="T918" s="175"/>
      <c r="U918" s="175"/>
      <c r="V918" s="175"/>
    </row>
    <row r="919" spans="1:22" ht="15.75" customHeight="1">
      <c r="A919" s="193"/>
      <c r="B919" s="194"/>
      <c r="C919" s="195"/>
      <c r="D919" s="196"/>
      <c r="E919" s="196"/>
      <c r="F919" s="197"/>
      <c r="G919" s="195"/>
      <c r="I919" s="175"/>
      <c r="J919" s="175"/>
      <c r="K919" s="175"/>
      <c r="L919" s="175"/>
      <c r="M919" s="175"/>
      <c r="N919" s="175"/>
      <c r="O919" s="175"/>
      <c r="P919" s="175"/>
      <c r="Q919" s="175"/>
      <c r="R919" s="175"/>
      <c r="S919" s="175"/>
      <c r="T919" s="175"/>
      <c r="U919" s="175"/>
      <c r="V919" s="175"/>
    </row>
    <row r="920" spans="1:22" ht="15.75" customHeight="1">
      <c r="A920" s="193"/>
      <c r="B920" s="194"/>
      <c r="C920" s="195"/>
      <c r="D920" s="196"/>
      <c r="E920" s="196"/>
      <c r="F920" s="197"/>
      <c r="G920" s="195"/>
      <c r="I920" s="175"/>
      <c r="J920" s="175"/>
      <c r="K920" s="175"/>
      <c r="L920" s="175"/>
      <c r="M920" s="175"/>
      <c r="N920" s="175"/>
      <c r="O920" s="175"/>
      <c r="P920" s="175"/>
      <c r="Q920" s="175"/>
      <c r="R920" s="175"/>
      <c r="S920" s="175"/>
      <c r="T920" s="175"/>
      <c r="U920" s="175"/>
      <c r="V920" s="175"/>
    </row>
    <row r="921" spans="1:22" ht="15.75" customHeight="1">
      <c r="A921" s="193"/>
      <c r="B921" s="194"/>
      <c r="C921" s="195"/>
      <c r="D921" s="196"/>
      <c r="E921" s="196"/>
      <c r="F921" s="197"/>
      <c r="G921" s="195"/>
      <c r="I921" s="175"/>
      <c r="J921" s="175"/>
      <c r="K921" s="175"/>
      <c r="L921" s="175"/>
      <c r="M921" s="175"/>
      <c r="N921" s="175"/>
      <c r="O921" s="175"/>
      <c r="P921" s="175"/>
      <c r="Q921" s="175"/>
      <c r="R921" s="175"/>
      <c r="S921" s="175"/>
      <c r="T921" s="175"/>
      <c r="U921" s="175"/>
      <c r="V921" s="175"/>
    </row>
    <row r="922" spans="1:22" ht="15.75" customHeight="1">
      <c r="A922" s="193"/>
      <c r="B922" s="194"/>
      <c r="C922" s="195"/>
      <c r="D922" s="196"/>
      <c r="E922" s="196"/>
      <c r="F922" s="197"/>
      <c r="G922" s="195"/>
      <c r="I922" s="175"/>
      <c r="J922" s="175"/>
      <c r="K922" s="175"/>
      <c r="L922" s="175"/>
      <c r="M922" s="175"/>
      <c r="N922" s="175"/>
      <c r="O922" s="175"/>
      <c r="P922" s="175"/>
      <c r="Q922" s="175"/>
      <c r="R922" s="175"/>
      <c r="S922" s="175"/>
      <c r="T922" s="175"/>
      <c r="U922" s="175"/>
      <c r="V922" s="175"/>
    </row>
    <row r="923" spans="1:22" ht="15.75" customHeight="1">
      <c r="A923" s="193"/>
      <c r="B923" s="194"/>
      <c r="C923" s="195"/>
      <c r="D923" s="196"/>
      <c r="E923" s="196"/>
      <c r="F923" s="197"/>
      <c r="G923" s="195"/>
      <c r="I923" s="175"/>
      <c r="J923" s="175"/>
      <c r="K923" s="175"/>
      <c r="L923" s="175"/>
      <c r="M923" s="175"/>
      <c r="N923" s="175"/>
      <c r="O923" s="175"/>
      <c r="P923" s="175"/>
      <c r="Q923" s="175"/>
      <c r="R923" s="175"/>
      <c r="S923" s="175"/>
      <c r="T923" s="175"/>
      <c r="U923" s="175"/>
      <c r="V923" s="175"/>
    </row>
    <row r="924" spans="1:22" ht="15.75" customHeight="1">
      <c r="A924" s="193"/>
      <c r="B924" s="194"/>
      <c r="C924" s="195"/>
      <c r="D924" s="196"/>
      <c r="E924" s="196"/>
      <c r="F924" s="197"/>
      <c r="G924" s="195"/>
      <c r="I924" s="175"/>
      <c r="J924" s="175"/>
      <c r="K924" s="175"/>
      <c r="L924" s="175"/>
      <c r="M924" s="175"/>
      <c r="N924" s="175"/>
      <c r="O924" s="175"/>
      <c r="P924" s="175"/>
      <c r="Q924" s="175"/>
      <c r="R924" s="175"/>
      <c r="S924" s="175"/>
      <c r="T924" s="175"/>
      <c r="U924" s="175"/>
      <c r="V924" s="175"/>
    </row>
    <row r="925" spans="1:22" ht="15.75" customHeight="1">
      <c r="A925" s="193"/>
      <c r="B925" s="194"/>
      <c r="C925" s="195"/>
      <c r="D925" s="196"/>
      <c r="E925" s="196"/>
      <c r="F925" s="197"/>
      <c r="G925" s="195"/>
      <c r="I925" s="175"/>
      <c r="J925" s="175"/>
      <c r="K925" s="175"/>
      <c r="L925" s="175"/>
      <c r="M925" s="175"/>
      <c r="N925" s="175"/>
      <c r="O925" s="175"/>
      <c r="P925" s="175"/>
      <c r="Q925" s="175"/>
      <c r="R925" s="175"/>
      <c r="S925" s="175"/>
      <c r="T925" s="175"/>
      <c r="U925" s="175"/>
      <c r="V925" s="175"/>
    </row>
    <row r="926" spans="1:22" ht="15.75" customHeight="1">
      <c r="A926" s="193"/>
      <c r="B926" s="194"/>
      <c r="C926" s="195"/>
      <c r="D926" s="196"/>
      <c r="E926" s="196"/>
      <c r="F926" s="197"/>
      <c r="G926" s="195"/>
      <c r="I926" s="175"/>
      <c r="J926" s="175"/>
      <c r="K926" s="175"/>
      <c r="L926" s="175"/>
      <c r="M926" s="175"/>
      <c r="N926" s="175"/>
      <c r="O926" s="175"/>
      <c r="P926" s="175"/>
      <c r="Q926" s="175"/>
      <c r="R926" s="175"/>
      <c r="S926" s="175"/>
      <c r="T926" s="175"/>
      <c r="U926" s="175"/>
      <c r="V926" s="175"/>
    </row>
    <row r="927" spans="1:22" ht="15.75" customHeight="1">
      <c r="A927" s="193"/>
      <c r="B927" s="194"/>
      <c r="C927" s="195"/>
      <c r="D927" s="196"/>
      <c r="E927" s="196"/>
      <c r="F927" s="197"/>
      <c r="G927" s="195"/>
      <c r="I927" s="175"/>
      <c r="J927" s="175"/>
      <c r="K927" s="175"/>
      <c r="L927" s="175"/>
      <c r="M927" s="175"/>
      <c r="N927" s="175"/>
      <c r="O927" s="175"/>
      <c r="P927" s="175"/>
      <c r="Q927" s="175"/>
      <c r="R927" s="175"/>
      <c r="S927" s="175"/>
      <c r="T927" s="175"/>
      <c r="U927" s="175"/>
      <c r="V927" s="175"/>
    </row>
    <row r="928" spans="1:22" ht="15.75" customHeight="1">
      <c r="A928" s="193"/>
      <c r="B928" s="194"/>
      <c r="C928" s="195"/>
      <c r="D928" s="196"/>
      <c r="E928" s="196"/>
      <c r="F928" s="197"/>
      <c r="G928" s="195"/>
      <c r="I928" s="175"/>
      <c r="J928" s="175"/>
      <c r="K928" s="175"/>
      <c r="L928" s="175"/>
      <c r="M928" s="175"/>
      <c r="N928" s="175"/>
      <c r="O928" s="175"/>
      <c r="P928" s="175"/>
      <c r="Q928" s="175"/>
      <c r="R928" s="175"/>
      <c r="S928" s="175"/>
      <c r="T928" s="175"/>
      <c r="U928" s="175"/>
      <c r="V928" s="175"/>
    </row>
    <row r="929" spans="1:22" ht="15.75" customHeight="1">
      <c r="A929" s="193"/>
      <c r="B929" s="194"/>
      <c r="C929" s="195"/>
      <c r="D929" s="196"/>
      <c r="E929" s="196"/>
      <c r="F929" s="197"/>
      <c r="G929" s="195"/>
      <c r="I929" s="175"/>
      <c r="J929" s="175"/>
      <c r="K929" s="175"/>
      <c r="L929" s="175"/>
      <c r="M929" s="175"/>
      <c r="N929" s="175"/>
      <c r="O929" s="175"/>
      <c r="P929" s="175"/>
      <c r="Q929" s="175"/>
      <c r="R929" s="175"/>
      <c r="S929" s="175"/>
      <c r="T929" s="175"/>
      <c r="U929" s="175"/>
      <c r="V929" s="175"/>
    </row>
    <row r="930" spans="1:22" ht="15.75" customHeight="1">
      <c r="A930" s="193"/>
      <c r="B930" s="194"/>
      <c r="C930" s="195"/>
      <c r="D930" s="196"/>
      <c r="E930" s="196"/>
      <c r="F930" s="197"/>
      <c r="G930" s="195"/>
      <c r="I930" s="175"/>
      <c r="J930" s="175"/>
      <c r="K930" s="175"/>
      <c r="L930" s="175"/>
      <c r="M930" s="175"/>
      <c r="N930" s="175"/>
      <c r="O930" s="175"/>
      <c r="P930" s="175"/>
      <c r="Q930" s="175"/>
      <c r="R930" s="175"/>
      <c r="S930" s="175"/>
      <c r="T930" s="175"/>
      <c r="U930" s="175"/>
      <c r="V930" s="175"/>
    </row>
    <row r="931" spans="1:22" ht="15.75" customHeight="1">
      <c r="A931" s="193"/>
      <c r="B931" s="194"/>
      <c r="C931" s="195"/>
      <c r="D931" s="196"/>
      <c r="E931" s="196"/>
      <c r="F931" s="197"/>
      <c r="G931" s="195"/>
      <c r="I931" s="175"/>
      <c r="J931" s="175"/>
      <c r="K931" s="175"/>
      <c r="L931" s="175"/>
      <c r="M931" s="175"/>
      <c r="N931" s="175"/>
      <c r="O931" s="175"/>
      <c r="P931" s="175"/>
      <c r="Q931" s="175"/>
      <c r="R931" s="175"/>
      <c r="S931" s="175"/>
      <c r="T931" s="175"/>
      <c r="U931" s="175"/>
      <c r="V931" s="175"/>
    </row>
    <row r="932" spans="1:22" ht="15.75" customHeight="1">
      <c r="A932" s="193"/>
      <c r="B932" s="194"/>
      <c r="C932" s="195"/>
      <c r="D932" s="196"/>
      <c r="E932" s="196"/>
      <c r="F932" s="197"/>
      <c r="G932" s="195"/>
      <c r="I932" s="175"/>
      <c r="J932" s="175"/>
      <c r="K932" s="175"/>
      <c r="L932" s="175"/>
      <c r="M932" s="175"/>
      <c r="N932" s="175"/>
      <c r="O932" s="175"/>
      <c r="P932" s="175"/>
      <c r="Q932" s="175"/>
      <c r="R932" s="175"/>
      <c r="S932" s="175"/>
      <c r="T932" s="175"/>
      <c r="U932" s="175"/>
      <c r="V932" s="175"/>
    </row>
    <row r="933" spans="1:22" ht="15.75" customHeight="1">
      <c r="A933" s="193"/>
      <c r="B933" s="194"/>
      <c r="C933" s="195"/>
      <c r="D933" s="196"/>
      <c r="E933" s="196"/>
      <c r="F933" s="197"/>
      <c r="G933" s="195"/>
      <c r="I933" s="175"/>
      <c r="J933" s="175"/>
      <c r="K933" s="175"/>
      <c r="L933" s="175"/>
      <c r="M933" s="175"/>
      <c r="N933" s="175"/>
      <c r="O933" s="175"/>
      <c r="P933" s="175"/>
      <c r="Q933" s="175"/>
      <c r="R933" s="175"/>
      <c r="S933" s="175"/>
      <c r="T933" s="175"/>
      <c r="U933" s="175"/>
      <c r="V933" s="175"/>
    </row>
    <row r="934" spans="1:22" ht="15.75" customHeight="1">
      <c r="A934" s="193"/>
      <c r="B934" s="194"/>
      <c r="C934" s="195"/>
      <c r="D934" s="196"/>
      <c r="E934" s="196"/>
      <c r="F934" s="197"/>
      <c r="G934" s="195"/>
      <c r="I934" s="175"/>
      <c r="J934" s="175"/>
      <c r="K934" s="175"/>
      <c r="L934" s="175"/>
      <c r="M934" s="175"/>
      <c r="N934" s="175"/>
      <c r="O934" s="175"/>
      <c r="P934" s="175"/>
      <c r="Q934" s="175"/>
      <c r="R934" s="175"/>
      <c r="S934" s="175"/>
      <c r="T934" s="175"/>
      <c r="U934" s="175"/>
      <c r="V934" s="175"/>
    </row>
    <row r="935" spans="1:22" ht="15.75" customHeight="1">
      <c r="A935" s="193"/>
      <c r="B935" s="194"/>
      <c r="C935" s="195"/>
      <c r="D935" s="196"/>
      <c r="E935" s="196"/>
      <c r="F935" s="197"/>
      <c r="G935" s="195"/>
      <c r="I935" s="175"/>
      <c r="J935" s="175"/>
      <c r="K935" s="175"/>
      <c r="L935" s="175"/>
      <c r="M935" s="175"/>
      <c r="N935" s="175"/>
      <c r="O935" s="175"/>
      <c r="P935" s="175"/>
      <c r="Q935" s="175"/>
      <c r="R935" s="175"/>
      <c r="S935" s="175"/>
      <c r="T935" s="175"/>
      <c r="U935" s="175"/>
      <c r="V935" s="175"/>
    </row>
    <row r="936" spans="1:22" ht="15.75" customHeight="1">
      <c r="A936" s="193"/>
      <c r="B936" s="194"/>
      <c r="C936" s="195"/>
      <c r="D936" s="196"/>
      <c r="E936" s="196"/>
      <c r="F936" s="197"/>
      <c r="G936" s="195"/>
      <c r="I936" s="175"/>
      <c r="J936" s="175"/>
      <c r="K936" s="175"/>
      <c r="L936" s="175"/>
      <c r="M936" s="175"/>
      <c r="N936" s="175"/>
      <c r="O936" s="175"/>
      <c r="P936" s="175"/>
      <c r="Q936" s="175"/>
      <c r="R936" s="175"/>
      <c r="S936" s="175"/>
      <c r="T936" s="175"/>
      <c r="U936" s="175"/>
      <c r="V936" s="175"/>
    </row>
    <row r="937" spans="1:22" ht="15.75" customHeight="1">
      <c r="A937" s="193"/>
      <c r="B937" s="194"/>
      <c r="C937" s="195"/>
      <c r="D937" s="196"/>
      <c r="E937" s="196"/>
      <c r="F937" s="197"/>
      <c r="G937" s="195"/>
      <c r="I937" s="175"/>
      <c r="J937" s="175"/>
      <c r="K937" s="175"/>
      <c r="L937" s="175"/>
      <c r="M937" s="175"/>
      <c r="N937" s="175"/>
      <c r="O937" s="175"/>
      <c r="P937" s="175"/>
      <c r="Q937" s="175"/>
      <c r="R937" s="175"/>
      <c r="S937" s="175"/>
      <c r="T937" s="175"/>
      <c r="U937" s="175"/>
      <c r="V937" s="175"/>
    </row>
    <row r="938" spans="1:22" ht="15.75" customHeight="1">
      <c r="A938" s="193"/>
      <c r="B938" s="194"/>
      <c r="C938" s="195"/>
      <c r="D938" s="196"/>
      <c r="E938" s="196"/>
      <c r="F938" s="197"/>
      <c r="G938" s="195"/>
      <c r="I938" s="175"/>
      <c r="J938" s="175"/>
      <c r="K938" s="175"/>
      <c r="L938" s="175"/>
      <c r="M938" s="175"/>
      <c r="N938" s="175"/>
      <c r="O938" s="175"/>
      <c r="P938" s="175"/>
      <c r="Q938" s="175"/>
      <c r="R938" s="175"/>
      <c r="S938" s="175"/>
      <c r="T938" s="175"/>
      <c r="U938" s="175"/>
      <c r="V938" s="175"/>
    </row>
    <row r="939" spans="1:22" ht="15.75" customHeight="1">
      <c r="A939" s="193"/>
      <c r="B939" s="194"/>
      <c r="C939" s="195"/>
      <c r="D939" s="196"/>
      <c r="E939" s="196"/>
      <c r="F939" s="197"/>
      <c r="G939" s="195"/>
      <c r="I939" s="175"/>
      <c r="J939" s="175"/>
      <c r="K939" s="175"/>
      <c r="L939" s="175"/>
      <c r="M939" s="175"/>
      <c r="N939" s="175"/>
      <c r="O939" s="175"/>
      <c r="P939" s="175"/>
      <c r="Q939" s="175"/>
      <c r="R939" s="175"/>
      <c r="S939" s="175"/>
      <c r="T939" s="175"/>
      <c r="U939" s="175"/>
      <c r="V939" s="175"/>
    </row>
    <row r="940" spans="1:22" ht="15.75" customHeight="1">
      <c r="A940" s="193"/>
      <c r="B940" s="194"/>
      <c r="C940" s="195"/>
      <c r="D940" s="196"/>
      <c r="E940" s="196"/>
      <c r="F940" s="197"/>
      <c r="G940" s="195"/>
      <c r="I940" s="175"/>
      <c r="J940" s="175"/>
      <c r="K940" s="175"/>
      <c r="L940" s="175"/>
      <c r="M940" s="175"/>
      <c r="N940" s="175"/>
      <c r="O940" s="175"/>
      <c r="P940" s="175"/>
      <c r="Q940" s="175"/>
      <c r="R940" s="175"/>
      <c r="S940" s="175"/>
      <c r="T940" s="175"/>
      <c r="U940" s="175"/>
      <c r="V940" s="175"/>
    </row>
    <row r="941" spans="1:22" ht="15.75" customHeight="1">
      <c r="A941" s="193"/>
      <c r="B941" s="194"/>
      <c r="C941" s="195"/>
      <c r="D941" s="196"/>
      <c r="E941" s="196"/>
      <c r="F941" s="197"/>
      <c r="G941" s="195"/>
      <c r="I941" s="175"/>
      <c r="J941" s="175"/>
      <c r="K941" s="175"/>
      <c r="L941" s="175"/>
      <c r="M941" s="175"/>
      <c r="N941" s="175"/>
      <c r="O941" s="175"/>
      <c r="P941" s="175"/>
      <c r="Q941" s="175"/>
      <c r="R941" s="175"/>
      <c r="S941" s="175"/>
      <c r="T941" s="175"/>
      <c r="U941" s="175"/>
      <c r="V941" s="175"/>
    </row>
    <row r="942" spans="1:22" ht="15.75" customHeight="1">
      <c r="A942" s="193"/>
      <c r="B942" s="194"/>
      <c r="C942" s="195"/>
      <c r="D942" s="196"/>
      <c r="E942" s="196"/>
      <c r="F942" s="197"/>
      <c r="G942" s="195"/>
      <c r="I942" s="175"/>
      <c r="J942" s="175"/>
      <c r="K942" s="175"/>
      <c r="L942" s="175"/>
      <c r="M942" s="175"/>
      <c r="N942" s="175"/>
      <c r="O942" s="175"/>
      <c r="P942" s="175"/>
      <c r="Q942" s="175"/>
      <c r="R942" s="175"/>
      <c r="S942" s="175"/>
      <c r="T942" s="175"/>
      <c r="U942" s="175"/>
      <c r="V942" s="175"/>
    </row>
    <row r="943" spans="1:22" ht="15.75" customHeight="1">
      <c r="A943" s="193"/>
      <c r="B943" s="194"/>
      <c r="C943" s="195"/>
      <c r="D943" s="196"/>
      <c r="E943" s="196"/>
      <c r="F943" s="197"/>
      <c r="G943" s="195"/>
      <c r="I943" s="175"/>
      <c r="J943" s="175"/>
      <c r="K943" s="175"/>
      <c r="L943" s="175"/>
      <c r="M943" s="175"/>
      <c r="N943" s="175"/>
      <c r="O943" s="175"/>
      <c r="P943" s="175"/>
      <c r="Q943" s="175"/>
      <c r="R943" s="175"/>
      <c r="S943" s="175"/>
      <c r="T943" s="175"/>
      <c r="U943" s="175"/>
      <c r="V943" s="175"/>
    </row>
    <row r="944" spans="1:22" ht="15.75" customHeight="1">
      <c r="A944" s="193"/>
      <c r="B944" s="194"/>
      <c r="C944" s="195"/>
      <c r="D944" s="196"/>
      <c r="E944" s="196"/>
      <c r="F944" s="197"/>
      <c r="G944" s="195"/>
      <c r="I944" s="175"/>
      <c r="J944" s="175"/>
      <c r="K944" s="175"/>
      <c r="L944" s="175"/>
      <c r="M944" s="175"/>
      <c r="N944" s="175"/>
      <c r="O944" s="175"/>
      <c r="P944" s="175"/>
      <c r="Q944" s="175"/>
      <c r="R944" s="175"/>
      <c r="S944" s="175"/>
      <c r="T944" s="175"/>
      <c r="U944" s="175"/>
      <c r="V944" s="175"/>
    </row>
    <row r="945" spans="1:22" ht="15.75" customHeight="1">
      <c r="A945" s="193"/>
      <c r="B945" s="194"/>
      <c r="C945" s="195"/>
      <c r="D945" s="196"/>
      <c r="E945" s="196"/>
      <c r="F945" s="197"/>
      <c r="G945" s="195"/>
      <c r="I945" s="175"/>
      <c r="J945" s="175"/>
      <c r="K945" s="175"/>
      <c r="L945" s="175"/>
      <c r="M945" s="175"/>
      <c r="N945" s="175"/>
      <c r="O945" s="175"/>
      <c r="P945" s="175"/>
      <c r="Q945" s="175"/>
      <c r="R945" s="175"/>
      <c r="S945" s="175"/>
      <c r="T945" s="175"/>
      <c r="U945" s="175"/>
      <c r="V945" s="175"/>
    </row>
    <row r="946" spans="1:22" ht="15.75" customHeight="1">
      <c r="A946" s="193"/>
      <c r="B946" s="194"/>
      <c r="C946" s="195"/>
      <c r="D946" s="196"/>
      <c r="E946" s="196"/>
      <c r="F946" s="197"/>
      <c r="G946" s="195"/>
      <c r="I946" s="175"/>
      <c r="J946" s="175"/>
      <c r="K946" s="175"/>
      <c r="L946" s="175"/>
      <c r="M946" s="175"/>
      <c r="N946" s="175"/>
      <c r="O946" s="175"/>
      <c r="P946" s="175"/>
      <c r="Q946" s="175"/>
      <c r="R946" s="175"/>
      <c r="S946" s="175"/>
      <c r="T946" s="175"/>
      <c r="U946" s="175"/>
      <c r="V946" s="175"/>
    </row>
    <row r="947" spans="1:22" ht="15.75" customHeight="1">
      <c r="A947" s="193"/>
      <c r="B947" s="194"/>
      <c r="C947" s="195"/>
      <c r="D947" s="196"/>
      <c r="E947" s="196"/>
      <c r="F947" s="197"/>
      <c r="G947" s="195"/>
      <c r="I947" s="175"/>
      <c r="J947" s="175"/>
      <c r="K947" s="175"/>
      <c r="L947" s="175"/>
      <c r="M947" s="175"/>
      <c r="N947" s="175"/>
      <c r="O947" s="175"/>
      <c r="P947" s="175"/>
      <c r="Q947" s="175"/>
      <c r="R947" s="175"/>
      <c r="S947" s="175"/>
      <c r="T947" s="175"/>
      <c r="U947" s="175"/>
      <c r="V947" s="175"/>
    </row>
    <row r="948" spans="1:22" ht="15.75" customHeight="1">
      <c r="A948" s="193"/>
      <c r="B948" s="194"/>
      <c r="C948" s="195"/>
      <c r="D948" s="196"/>
      <c r="E948" s="196"/>
      <c r="F948" s="197"/>
      <c r="G948" s="195"/>
      <c r="I948" s="175"/>
      <c r="J948" s="175"/>
      <c r="K948" s="175"/>
      <c r="L948" s="175"/>
      <c r="M948" s="175"/>
      <c r="N948" s="175"/>
      <c r="O948" s="175"/>
      <c r="P948" s="175"/>
      <c r="Q948" s="175"/>
      <c r="R948" s="175"/>
      <c r="S948" s="175"/>
      <c r="T948" s="175"/>
      <c r="U948" s="175"/>
      <c r="V948" s="175"/>
    </row>
    <row r="949" spans="1:22" ht="15.75" customHeight="1">
      <c r="A949" s="193"/>
      <c r="B949" s="194"/>
      <c r="C949" s="195"/>
      <c r="D949" s="196"/>
      <c r="E949" s="196"/>
      <c r="F949" s="197"/>
      <c r="G949" s="195"/>
      <c r="I949" s="175"/>
      <c r="J949" s="175"/>
      <c r="K949" s="175"/>
      <c r="L949" s="175"/>
      <c r="M949" s="175"/>
      <c r="N949" s="175"/>
      <c r="O949" s="175"/>
      <c r="P949" s="175"/>
      <c r="Q949" s="175"/>
      <c r="R949" s="175"/>
      <c r="S949" s="175"/>
      <c r="T949" s="175"/>
      <c r="U949" s="175"/>
      <c r="V949" s="175"/>
    </row>
    <row r="950" spans="1:22" ht="15.75" customHeight="1">
      <c r="A950" s="193"/>
      <c r="B950" s="194"/>
      <c r="C950" s="195"/>
      <c r="D950" s="196"/>
      <c r="E950" s="196"/>
      <c r="F950" s="197"/>
      <c r="G950" s="195"/>
      <c r="I950" s="175"/>
      <c r="J950" s="175"/>
      <c r="K950" s="175"/>
      <c r="L950" s="175"/>
      <c r="M950" s="175"/>
      <c r="N950" s="175"/>
      <c r="O950" s="175"/>
      <c r="P950" s="175"/>
      <c r="Q950" s="175"/>
      <c r="R950" s="175"/>
      <c r="S950" s="175"/>
      <c r="T950" s="175"/>
      <c r="U950" s="175"/>
      <c r="V950" s="175"/>
    </row>
    <row r="951" spans="1:22" ht="15.75" customHeight="1">
      <c r="A951" s="193"/>
      <c r="B951" s="194"/>
      <c r="C951" s="195"/>
      <c r="D951" s="196"/>
      <c r="E951" s="196"/>
      <c r="F951" s="197"/>
      <c r="G951" s="195"/>
      <c r="I951" s="175"/>
      <c r="J951" s="175"/>
      <c r="K951" s="175"/>
      <c r="L951" s="175"/>
      <c r="M951" s="175"/>
      <c r="N951" s="175"/>
      <c r="O951" s="175"/>
      <c r="P951" s="175"/>
      <c r="Q951" s="175"/>
      <c r="R951" s="175"/>
      <c r="S951" s="175"/>
      <c r="T951" s="175"/>
      <c r="U951" s="175"/>
      <c r="V951" s="175"/>
    </row>
    <row r="952" spans="1:22" ht="15.75" customHeight="1">
      <c r="A952" s="193"/>
      <c r="B952" s="194"/>
      <c r="C952" s="195"/>
      <c r="D952" s="196"/>
      <c r="E952" s="196"/>
      <c r="F952" s="197"/>
      <c r="G952" s="195"/>
      <c r="I952" s="175"/>
      <c r="J952" s="175"/>
      <c r="K952" s="175"/>
      <c r="L952" s="175"/>
      <c r="M952" s="175"/>
      <c r="N952" s="175"/>
      <c r="O952" s="175"/>
      <c r="P952" s="175"/>
      <c r="Q952" s="175"/>
      <c r="R952" s="175"/>
      <c r="S952" s="175"/>
      <c r="T952" s="175"/>
      <c r="U952" s="175"/>
      <c r="V952" s="175"/>
    </row>
    <row r="953" spans="1:22" ht="15.75" customHeight="1">
      <c r="A953" s="193"/>
      <c r="B953" s="194"/>
      <c r="C953" s="195"/>
      <c r="D953" s="196"/>
      <c r="E953" s="196"/>
      <c r="F953" s="197"/>
      <c r="G953" s="195"/>
      <c r="I953" s="175"/>
      <c r="J953" s="175"/>
      <c r="K953" s="175"/>
      <c r="L953" s="175"/>
      <c r="M953" s="175"/>
      <c r="N953" s="175"/>
      <c r="O953" s="175"/>
      <c r="P953" s="175"/>
      <c r="Q953" s="175"/>
      <c r="R953" s="175"/>
      <c r="S953" s="175"/>
      <c r="T953" s="175"/>
      <c r="U953" s="175"/>
      <c r="V953" s="175"/>
    </row>
    <row r="954" spans="1:22" ht="15.75" customHeight="1">
      <c r="A954" s="193"/>
      <c r="B954" s="194"/>
      <c r="C954" s="195"/>
      <c r="D954" s="196"/>
      <c r="E954" s="196"/>
      <c r="F954" s="197"/>
      <c r="G954" s="195"/>
      <c r="I954" s="175"/>
      <c r="J954" s="175"/>
      <c r="K954" s="175"/>
      <c r="L954" s="175"/>
      <c r="M954" s="175"/>
      <c r="N954" s="175"/>
      <c r="O954" s="175"/>
      <c r="P954" s="175"/>
      <c r="Q954" s="175"/>
      <c r="R954" s="175"/>
      <c r="S954" s="175"/>
      <c r="T954" s="175"/>
      <c r="U954" s="175"/>
      <c r="V954" s="175"/>
    </row>
    <row r="955" spans="1:22" ht="15.75" customHeight="1">
      <c r="A955" s="193"/>
      <c r="B955" s="194"/>
      <c r="C955" s="195"/>
      <c r="D955" s="196"/>
      <c r="E955" s="196"/>
      <c r="F955" s="197"/>
      <c r="G955" s="195"/>
      <c r="I955" s="175"/>
      <c r="J955" s="175"/>
      <c r="K955" s="175"/>
      <c r="L955" s="175"/>
      <c r="M955" s="175"/>
      <c r="N955" s="175"/>
      <c r="O955" s="175"/>
      <c r="P955" s="175"/>
      <c r="Q955" s="175"/>
      <c r="R955" s="175"/>
      <c r="S955" s="175"/>
      <c r="T955" s="175"/>
      <c r="U955" s="175"/>
      <c r="V955" s="175"/>
    </row>
    <row r="956" spans="1:22" ht="15.75" customHeight="1">
      <c r="A956" s="193"/>
      <c r="B956" s="194"/>
      <c r="C956" s="195"/>
      <c r="D956" s="196"/>
      <c r="E956" s="196"/>
      <c r="F956" s="197"/>
      <c r="G956" s="195"/>
      <c r="I956" s="175"/>
      <c r="J956" s="175"/>
      <c r="K956" s="175"/>
      <c r="L956" s="175"/>
      <c r="M956" s="175"/>
      <c r="N956" s="175"/>
      <c r="O956" s="175"/>
      <c r="P956" s="175"/>
      <c r="Q956" s="175"/>
      <c r="R956" s="175"/>
      <c r="S956" s="175"/>
      <c r="T956" s="175"/>
      <c r="U956" s="175"/>
      <c r="V956" s="175"/>
    </row>
    <row r="957" spans="1:22" ht="15.75" customHeight="1">
      <c r="A957" s="193"/>
      <c r="B957" s="194"/>
      <c r="C957" s="195"/>
      <c r="D957" s="196"/>
      <c r="E957" s="196"/>
      <c r="F957" s="197"/>
      <c r="G957" s="195"/>
      <c r="I957" s="175"/>
      <c r="J957" s="175"/>
      <c r="K957" s="175"/>
      <c r="L957" s="175"/>
      <c r="M957" s="175"/>
      <c r="N957" s="175"/>
      <c r="O957" s="175"/>
      <c r="P957" s="175"/>
      <c r="Q957" s="175"/>
      <c r="R957" s="175"/>
      <c r="S957" s="175"/>
      <c r="T957" s="175"/>
      <c r="U957" s="175"/>
      <c r="V957" s="175"/>
    </row>
    <row r="958" spans="1:22" ht="15.75" customHeight="1">
      <c r="A958" s="193"/>
      <c r="B958" s="194"/>
      <c r="C958" s="195"/>
      <c r="D958" s="196"/>
      <c r="E958" s="196"/>
      <c r="F958" s="197"/>
      <c r="G958" s="195"/>
      <c r="I958" s="175"/>
      <c r="J958" s="175"/>
      <c r="K958" s="175"/>
      <c r="L958" s="175"/>
      <c r="M958" s="175"/>
      <c r="N958" s="175"/>
      <c r="O958" s="175"/>
      <c r="P958" s="175"/>
      <c r="Q958" s="175"/>
      <c r="R958" s="175"/>
      <c r="S958" s="175"/>
      <c r="T958" s="175"/>
      <c r="U958" s="175"/>
      <c r="V958" s="175"/>
    </row>
    <row r="959" spans="1:22" ht="15.75" customHeight="1">
      <c r="A959" s="193"/>
      <c r="B959" s="194"/>
      <c r="C959" s="195"/>
      <c r="D959" s="196"/>
      <c r="E959" s="196"/>
      <c r="F959" s="197"/>
      <c r="G959" s="195"/>
      <c r="I959" s="175"/>
      <c r="J959" s="175"/>
      <c r="K959" s="175"/>
      <c r="L959" s="175"/>
      <c r="M959" s="175"/>
      <c r="N959" s="175"/>
      <c r="O959" s="175"/>
      <c r="P959" s="175"/>
      <c r="Q959" s="175"/>
      <c r="R959" s="175"/>
      <c r="S959" s="175"/>
      <c r="T959" s="175"/>
      <c r="U959" s="175"/>
      <c r="V959" s="175"/>
    </row>
    <row r="960" spans="1:22" ht="15.75" customHeight="1">
      <c r="A960" s="193"/>
      <c r="B960" s="194"/>
      <c r="C960" s="195"/>
      <c r="D960" s="196"/>
      <c r="E960" s="196"/>
      <c r="F960" s="197"/>
      <c r="G960" s="195"/>
      <c r="I960" s="175"/>
      <c r="J960" s="175"/>
      <c r="K960" s="175"/>
      <c r="L960" s="175"/>
      <c r="M960" s="175"/>
      <c r="N960" s="175"/>
      <c r="O960" s="175"/>
      <c r="P960" s="175"/>
      <c r="Q960" s="175"/>
      <c r="R960" s="175"/>
      <c r="S960" s="175"/>
      <c r="T960" s="175"/>
      <c r="U960" s="175"/>
      <c r="V960" s="175"/>
    </row>
    <row r="961" spans="1:22" ht="15.75" customHeight="1">
      <c r="A961" s="193"/>
      <c r="B961" s="194"/>
      <c r="C961" s="195"/>
      <c r="D961" s="196"/>
      <c r="E961" s="196"/>
      <c r="F961" s="197"/>
      <c r="G961" s="195"/>
      <c r="I961" s="175"/>
      <c r="J961" s="175"/>
      <c r="K961" s="175"/>
      <c r="L961" s="175"/>
      <c r="M961" s="175"/>
      <c r="N961" s="175"/>
      <c r="O961" s="175"/>
      <c r="P961" s="175"/>
      <c r="Q961" s="175"/>
      <c r="R961" s="175"/>
      <c r="S961" s="175"/>
      <c r="T961" s="175"/>
      <c r="U961" s="175"/>
      <c r="V961" s="175"/>
    </row>
    <row r="962" spans="1:22" ht="15.75" customHeight="1">
      <c r="A962" s="193"/>
      <c r="B962" s="194"/>
      <c r="C962" s="195"/>
      <c r="D962" s="196"/>
      <c r="E962" s="196"/>
      <c r="F962" s="197"/>
      <c r="G962" s="195"/>
      <c r="I962" s="175"/>
      <c r="J962" s="175"/>
      <c r="K962" s="175"/>
      <c r="L962" s="175"/>
      <c r="M962" s="175"/>
      <c r="N962" s="175"/>
      <c r="O962" s="175"/>
      <c r="P962" s="175"/>
      <c r="Q962" s="175"/>
      <c r="R962" s="175"/>
      <c r="S962" s="175"/>
      <c r="T962" s="175"/>
      <c r="U962" s="175"/>
      <c r="V962" s="175"/>
    </row>
    <row r="963" spans="1:22" ht="15.75" customHeight="1">
      <c r="A963" s="193"/>
      <c r="B963" s="194"/>
      <c r="C963" s="195"/>
      <c r="D963" s="196"/>
      <c r="E963" s="196"/>
      <c r="F963" s="197"/>
      <c r="G963" s="195"/>
      <c r="I963" s="175"/>
      <c r="J963" s="175"/>
      <c r="K963" s="175"/>
      <c r="L963" s="175"/>
      <c r="M963" s="175"/>
      <c r="N963" s="175"/>
      <c r="O963" s="175"/>
      <c r="P963" s="175"/>
      <c r="Q963" s="175"/>
      <c r="R963" s="175"/>
      <c r="S963" s="175"/>
      <c r="T963" s="175"/>
      <c r="U963" s="175"/>
      <c r="V963" s="175"/>
    </row>
    <row r="964" spans="1:22" ht="15.75" customHeight="1">
      <c r="A964" s="193"/>
      <c r="B964" s="194"/>
      <c r="C964" s="195"/>
      <c r="D964" s="196"/>
      <c r="E964" s="196"/>
      <c r="F964" s="197"/>
      <c r="G964" s="195"/>
      <c r="I964" s="175"/>
      <c r="J964" s="175"/>
      <c r="K964" s="175"/>
      <c r="L964" s="175"/>
      <c r="M964" s="175"/>
      <c r="N964" s="175"/>
      <c r="O964" s="175"/>
      <c r="P964" s="175"/>
      <c r="Q964" s="175"/>
      <c r="R964" s="175"/>
      <c r="S964" s="175"/>
      <c r="T964" s="175"/>
      <c r="U964" s="175"/>
      <c r="V964" s="175"/>
    </row>
    <row r="965" spans="1:22" ht="15.75" customHeight="1">
      <c r="A965" s="193"/>
      <c r="B965" s="194"/>
      <c r="C965" s="195"/>
      <c r="D965" s="196"/>
      <c r="E965" s="196"/>
      <c r="F965" s="197"/>
      <c r="G965" s="195"/>
      <c r="I965" s="175"/>
      <c r="J965" s="175"/>
      <c r="K965" s="175"/>
      <c r="L965" s="175"/>
      <c r="M965" s="175"/>
      <c r="N965" s="175"/>
      <c r="O965" s="175"/>
      <c r="P965" s="175"/>
      <c r="Q965" s="175"/>
      <c r="R965" s="175"/>
      <c r="S965" s="175"/>
      <c r="T965" s="175"/>
      <c r="U965" s="175"/>
      <c r="V965" s="175"/>
    </row>
    <row r="966" spans="1:22" ht="15.75" customHeight="1">
      <c r="A966" s="193"/>
      <c r="B966" s="194"/>
      <c r="C966" s="195"/>
      <c r="D966" s="196"/>
      <c r="E966" s="196"/>
      <c r="F966" s="197"/>
      <c r="G966" s="195"/>
      <c r="I966" s="175"/>
      <c r="J966" s="175"/>
      <c r="K966" s="175"/>
      <c r="L966" s="175"/>
      <c r="M966" s="175"/>
      <c r="N966" s="175"/>
      <c r="O966" s="175"/>
      <c r="P966" s="175"/>
      <c r="Q966" s="175"/>
      <c r="R966" s="175"/>
      <c r="S966" s="175"/>
      <c r="T966" s="175"/>
      <c r="U966" s="175"/>
      <c r="V966" s="175"/>
    </row>
    <row r="967" spans="1:22" ht="15.75" customHeight="1">
      <c r="A967" s="193"/>
      <c r="B967" s="194"/>
      <c r="C967" s="195"/>
      <c r="D967" s="196"/>
      <c r="E967" s="196"/>
      <c r="F967" s="197"/>
      <c r="G967" s="195"/>
      <c r="I967" s="175"/>
      <c r="J967" s="175"/>
      <c r="K967" s="175"/>
      <c r="L967" s="175"/>
      <c r="M967" s="175"/>
      <c r="N967" s="175"/>
      <c r="O967" s="175"/>
      <c r="P967" s="175"/>
      <c r="Q967" s="175"/>
      <c r="R967" s="175"/>
      <c r="S967" s="175"/>
      <c r="T967" s="175"/>
      <c r="U967" s="175"/>
      <c r="V967" s="175"/>
    </row>
    <row r="968" spans="1:22" ht="15.75" customHeight="1">
      <c r="A968" s="193"/>
      <c r="B968" s="194"/>
      <c r="C968" s="195"/>
      <c r="D968" s="196"/>
      <c r="E968" s="196"/>
      <c r="F968" s="197"/>
      <c r="G968" s="195"/>
      <c r="I968" s="175"/>
      <c r="J968" s="175"/>
      <c r="K968" s="175"/>
      <c r="L968" s="175"/>
      <c r="M968" s="175"/>
      <c r="N968" s="175"/>
      <c r="O968" s="175"/>
      <c r="P968" s="175"/>
      <c r="Q968" s="175"/>
      <c r="R968" s="175"/>
      <c r="S968" s="175"/>
      <c r="T968" s="175"/>
      <c r="U968" s="175"/>
      <c r="V968" s="175"/>
    </row>
    <row r="969" spans="1:22" ht="15.75" customHeight="1">
      <c r="A969" s="193"/>
      <c r="B969" s="194"/>
      <c r="C969" s="195"/>
      <c r="D969" s="196"/>
      <c r="E969" s="196"/>
      <c r="F969" s="197"/>
      <c r="G969" s="195"/>
      <c r="I969" s="175"/>
      <c r="J969" s="175"/>
      <c r="K969" s="175"/>
      <c r="L969" s="175"/>
      <c r="M969" s="175"/>
      <c r="N969" s="175"/>
      <c r="O969" s="175"/>
      <c r="P969" s="175"/>
      <c r="Q969" s="175"/>
      <c r="R969" s="175"/>
      <c r="S969" s="175"/>
      <c r="T969" s="175"/>
      <c r="U969" s="175"/>
      <c r="V969" s="175"/>
    </row>
    <row r="970" spans="1:22" ht="15.75" customHeight="1">
      <c r="A970" s="193"/>
      <c r="B970" s="194"/>
      <c r="C970" s="195"/>
      <c r="D970" s="196"/>
      <c r="E970" s="196"/>
      <c r="F970" s="197"/>
      <c r="G970" s="195"/>
      <c r="I970" s="175"/>
      <c r="J970" s="175"/>
      <c r="K970" s="175"/>
      <c r="L970" s="175"/>
      <c r="M970" s="175"/>
      <c r="N970" s="175"/>
      <c r="O970" s="175"/>
      <c r="P970" s="175"/>
      <c r="Q970" s="175"/>
      <c r="R970" s="175"/>
      <c r="S970" s="175"/>
      <c r="T970" s="175"/>
      <c r="U970" s="175"/>
      <c r="V970" s="175"/>
    </row>
    <row r="971" spans="1:22" ht="15.75" customHeight="1">
      <c r="A971" s="193"/>
      <c r="B971" s="194"/>
      <c r="C971" s="195"/>
      <c r="D971" s="196"/>
      <c r="E971" s="196"/>
      <c r="F971" s="197"/>
      <c r="G971" s="195"/>
      <c r="I971" s="175"/>
      <c r="J971" s="175"/>
      <c r="K971" s="175"/>
      <c r="L971" s="175"/>
      <c r="M971" s="175"/>
      <c r="N971" s="175"/>
      <c r="O971" s="175"/>
      <c r="P971" s="175"/>
      <c r="Q971" s="175"/>
      <c r="R971" s="175"/>
      <c r="S971" s="175"/>
      <c r="T971" s="175"/>
      <c r="U971" s="175"/>
      <c r="V971" s="175"/>
    </row>
    <row r="972" spans="1:22" ht="15.75" customHeight="1">
      <c r="A972" s="193"/>
      <c r="B972" s="194"/>
      <c r="C972" s="195"/>
      <c r="D972" s="196"/>
      <c r="E972" s="196"/>
      <c r="F972" s="197"/>
      <c r="G972" s="195"/>
      <c r="I972" s="175"/>
      <c r="J972" s="175"/>
      <c r="K972" s="175"/>
      <c r="L972" s="175"/>
      <c r="M972" s="175"/>
      <c r="N972" s="175"/>
      <c r="O972" s="175"/>
      <c r="P972" s="175"/>
      <c r="Q972" s="175"/>
      <c r="R972" s="175"/>
      <c r="S972" s="175"/>
      <c r="T972" s="175"/>
      <c r="U972" s="175"/>
      <c r="V972" s="175"/>
    </row>
    <row r="973" spans="1:22" ht="15.75" customHeight="1">
      <c r="A973" s="193"/>
      <c r="B973" s="194"/>
      <c r="C973" s="195"/>
      <c r="D973" s="196"/>
      <c r="E973" s="196"/>
      <c r="F973" s="197"/>
      <c r="G973" s="195"/>
      <c r="I973" s="175"/>
      <c r="J973" s="175"/>
      <c r="K973" s="175"/>
      <c r="L973" s="175"/>
      <c r="M973" s="175"/>
      <c r="N973" s="175"/>
      <c r="O973" s="175"/>
      <c r="P973" s="175"/>
      <c r="Q973" s="175"/>
      <c r="R973" s="175"/>
      <c r="S973" s="175"/>
      <c r="T973" s="175"/>
      <c r="U973" s="175"/>
      <c r="V973" s="175"/>
    </row>
    <row r="974" spans="1:22" ht="15.75" customHeight="1">
      <c r="A974" s="193"/>
      <c r="B974" s="194"/>
      <c r="C974" s="195"/>
      <c r="D974" s="196"/>
      <c r="E974" s="196"/>
      <c r="F974" s="197"/>
      <c r="G974" s="195"/>
      <c r="I974" s="175"/>
      <c r="J974" s="175"/>
      <c r="K974" s="175"/>
      <c r="L974" s="175"/>
      <c r="M974" s="175"/>
      <c r="N974" s="175"/>
      <c r="O974" s="175"/>
      <c r="P974" s="175"/>
      <c r="Q974" s="175"/>
      <c r="R974" s="175"/>
      <c r="S974" s="175"/>
      <c r="T974" s="175"/>
      <c r="U974" s="175"/>
      <c r="V974" s="175"/>
    </row>
    <row r="975" spans="1:22" ht="15.75" customHeight="1">
      <c r="A975" s="193"/>
      <c r="B975" s="194"/>
      <c r="C975" s="195"/>
      <c r="D975" s="196"/>
      <c r="E975" s="196"/>
      <c r="F975" s="197"/>
      <c r="G975" s="195"/>
      <c r="I975" s="175"/>
      <c r="J975" s="175"/>
      <c r="K975" s="175"/>
      <c r="L975" s="175"/>
      <c r="M975" s="175"/>
      <c r="N975" s="175"/>
      <c r="O975" s="175"/>
      <c r="P975" s="175"/>
      <c r="Q975" s="175"/>
      <c r="R975" s="175"/>
      <c r="S975" s="175"/>
      <c r="T975" s="175"/>
      <c r="U975" s="175"/>
      <c r="V975" s="175"/>
    </row>
    <row r="976" spans="1:22" ht="15.75" customHeight="1">
      <c r="A976" s="193"/>
      <c r="B976" s="194"/>
      <c r="C976" s="195"/>
      <c r="D976" s="196"/>
      <c r="E976" s="196"/>
      <c r="F976" s="197"/>
      <c r="G976" s="195"/>
      <c r="I976" s="175"/>
      <c r="J976" s="175"/>
      <c r="K976" s="175"/>
      <c r="L976" s="175"/>
      <c r="M976" s="175"/>
      <c r="N976" s="175"/>
      <c r="O976" s="175"/>
      <c r="P976" s="175"/>
      <c r="Q976" s="175"/>
      <c r="R976" s="175"/>
      <c r="S976" s="175"/>
      <c r="T976" s="175"/>
      <c r="U976" s="175"/>
      <c r="V976" s="175"/>
    </row>
    <row r="977" spans="1:22" ht="15.75" customHeight="1">
      <c r="A977" s="193"/>
      <c r="B977" s="194"/>
      <c r="C977" s="195"/>
      <c r="D977" s="196"/>
      <c r="E977" s="196"/>
      <c r="F977" s="197"/>
      <c r="G977" s="195"/>
      <c r="I977" s="175"/>
      <c r="J977" s="175"/>
      <c r="K977" s="175"/>
      <c r="L977" s="175"/>
      <c r="M977" s="175"/>
      <c r="N977" s="175"/>
      <c r="O977" s="175"/>
      <c r="P977" s="175"/>
      <c r="Q977" s="175"/>
      <c r="R977" s="175"/>
      <c r="S977" s="175"/>
      <c r="T977" s="175"/>
      <c r="U977" s="175"/>
      <c r="V977" s="175"/>
    </row>
    <row r="978" spans="1:22" ht="15.75" customHeight="1">
      <c r="A978" s="193"/>
      <c r="B978" s="194"/>
      <c r="C978" s="195"/>
      <c r="D978" s="196"/>
      <c r="E978" s="196"/>
      <c r="F978" s="197"/>
      <c r="G978" s="195"/>
      <c r="I978" s="175"/>
      <c r="J978" s="175"/>
      <c r="K978" s="175"/>
      <c r="L978" s="175"/>
      <c r="M978" s="175"/>
      <c r="N978" s="175"/>
      <c r="O978" s="175"/>
      <c r="P978" s="175"/>
      <c r="Q978" s="175"/>
      <c r="R978" s="175"/>
      <c r="S978" s="175"/>
      <c r="T978" s="175"/>
      <c r="U978" s="175"/>
      <c r="V978" s="175"/>
    </row>
    <row r="979" spans="1:22" ht="15.75" customHeight="1">
      <c r="A979" s="193"/>
      <c r="B979" s="194"/>
      <c r="C979" s="195"/>
      <c r="D979" s="196"/>
      <c r="E979" s="196"/>
      <c r="F979" s="197"/>
      <c r="G979" s="195"/>
      <c r="I979" s="175"/>
      <c r="J979" s="175"/>
      <c r="K979" s="175"/>
      <c r="L979" s="175"/>
      <c r="M979" s="175"/>
      <c r="N979" s="175"/>
      <c r="O979" s="175"/>
      <c r="P979" s="175"/>
      <c r="Q979" s="175"/>
      <c r="R979" s="175"/>
      <c r="S979" s="175"/>
      <c r="T979" s="175"/>
      <c r="U979" s="175"/>
      <c r="V979" s="175"/>
    </row>
    <row r="980" spans="1:22" ht="15.75" customHeight="1">
      <c r="A980" s="193"/>
      <c r="B980" s="194"/>
      <c r="C980" s="195"/>
      <c r="D980" s="196"/>
      <c r="E980" s="196"/>
      <c r="F980" s="197"/>
      <c r="G980" s="195"/>
      <c r="I980" s="175"/>
      <c r="J980" s="175"/>
      <c r="K980" s="175"/>
      <c r="L980" s="175"/>
      <c r="M980" s="175"/>
      <c r="N980" s="175"/>
      <c r="O980" s="175"/>
      <c r="P980" s="175"/>
      <c r="Q980" s="175"/>
      <c r="R980" s="175"/>
      <c r="S980" s="175"/>
      <c r="T980" s="175"/>
      <c r="U980" s="175"/>
      <c r="V980" s="175"/>
    </row>
    <row r="981" spans="1:22" ht="15.75" customHeight="1">
      <c r="A981" s="193"/>
      <c r="B981" s="194"/>
      <c r="C981" s="195"/>
      <c r="D981" s="196"/>
      <c r="E981" s="196"/>
      <c r="F981" s="197"/>
      <c r="G981" s="195"/>
      <c r="I981" s="175"/>
      <c r="J981" s="175"/>
      <c r="K981" s="175"/>
      <c r="L981" s="175"/>
      <c r="M981" s="175"/>
      <c r="N981" s="175"/>
      <c r="O981" s="175"/>
      <c r="P981" s="175"/>
      <c r="Q981" s="175"/>
      <c r="R981" s="175"/>
      <c r="S981" s="175"/>
      <c r="T981" s="175"/>
      <c r="U981" s="175"/>
      <c r="V981" s="175"/>
    </row>
    <row r="982" spans="1:22" ht="15.75" customHeight="1">
      <c r="A982" s="193"/>
      <c r="B982" s="194"/>
      <c r="C982" s="195"/>
      <c r="D982" s="196"/>
      <c r="E982" s="196"/>
      <c r="F982" s="197"/>
      <c r="G982" s="195"/>
      <c r="I982" s="175"/>
      <c r="J982" s="175"/>
      <c r="K982" s="175"/>
      <c r="L982" s="175"/>
      <c r="M982" s="175"/>
      <c r="N982" s="175"/>
      <c r="O982" s="175"/>
      <c r="P982" s="175"/>
      <c r="Q982" s="175"/>
      <c r="R982" s="175"/>
      <c r="S982" s="175"/>
      <c r="T982" s="175"/>
      <c r="U982" s="175"/>
      <c r="V982" s="175"/>
    </row>
    <row r="983" spans="1:22" ht="15.75" customHeight="1">
      <c r="A983" s="193"/>
      <c r="B983" s="194"/>
      <c r="C983" s="195"/>
      <c r="D983" s="196"/>
      <c r="E983" s="196"/>
      <c r="F983" s="197"/>
      <c r="G983" s="195"/>
      <c r="I983" s="175"/>
      <c r="J983" s="175"/>
      <c r="K983" s="175"/>
      <c r="L983" s="175"/>
      <c r="M983" s="175"/>
      <c r="N983" s="175"/>
      <c r="O983" s="175"/>
      <c r="P983" s="175"/>
      <c r="Q983" s="175"/>
      <c r="R983" s="175"/>
      <c r="S983" s="175"/>
      <c r="T983" s="175"/>
      <c r="U983" s="175"/>
      <c r="V983" s="175"/>
    </row>
    <row r="984" spans="1:22" ht="15.75" customHeight="1">
      <c r="A984" s="193"/>
      <c r="B984" s="194"/>
      <c r="C984" s="195"/>
      <c r="D984" s="196"/>
      <c r="E984" s="196"/>
      <c r="F984" s="197"/>
      <c r="G984" s="195"/>
      <c r="I984" s="175"/>
      <c r="J984" s="175"/>
      <c r="K984" s="175"/>
      <c r="L984" s="175"/>
      <c r="M984" s="175"/>
      <c r="N984" s="175"/>
      <c r="O984" s="175"/>
      <c r="P984" s="175"/>
      <c r="Q984" s="175"/>
      <c r="R984" s="175"/>
      <c r="S984" s="175"/>
      <c r="T984" s="175"/>
      <c r="U984" s="175"/>
      <c r="V984" s="175"/>
    </row>
    <row r="985" spans="1:22" ht="15.75" customHeight="1">
      <c r="A985" s="193"/>
      <c r="B985" s="194"/>
      <c r="C985" s="195"/>
      <c r="D985" s="196"/>
      <c r="E985" s="196"/>
      <c r="F985" s="197"/>
      <c r="G985" s="195"/>
      <c r="I985" s="175"/>
      <c r="J985" s="175"/>
      <c r="K985" s="175"/>
      <c r="L985" s="175"/>
      <c r="M985" s="175"/>
      <c r="N985" s="175"/>
      <c r="O985" s="175"/>
      <c r="P985" s="175"/>
      <c r="Q985" s="175"/>
      <c r="R985" s="175"/>
      <c r="S985" s="175"/>
      <c r="T985" s="175"/>
      <c r="U985" s="175"/>
      <c r="V985" s="175"/>
    </row>
    <row r="986" spans="1:22" ht="15.75" customHeight="1">
      <c r="A986" s="193"/>
      <c r="B986" s="194"/>
      <c r="C986" s="195"/>
      <c r="D986" s="196"/>
      <c r="E986" s="196"/>
      <c r="F986" s="197"/>
      <c r="G986" s="195"/>
      <c r="I986" s="175"/>
      <c r="J986" s="175"/>
      <c r="K986" s="175"/>
      <c r="L986" s="175"/>
      <c r="M986" s="175"/>
      <c r="N986" s="175"/>
      <c r="O986" s="175"/>
      <c r="P986" s="175"/>
      <c r="Q986" s="175"/>
      <c r="R986" s="175"/>
      <c r="S986" s="175"/>
      <c r="T986" s="175"/>
      <c r="U986" s="175"/>
      <c r="V986" s="175"/>
    </row>
    <row r="987" spans="1:22" ht="15.75" customHeight="1">
      <c r="A987" s="193"/>
      <c r="B987" s="194"/>
      <c r="C987" s="195"/>
      <c r="D987" s="196"/>
      <c r="E987" s="196"/>
      <c r="F987" s="197"/>
      <c r="G987" s="195"/>
      <c r="I987" s="175"/>
      <c r="J987" s="175"/>
      <c r="K987" s="175"/>
      <c r="L987" s="175"/>
      <c r="M987" s="175"/>
      <c r="N987" s="175"/>
      <c r="O987" s="175"/>
      <c r="P987" s="175"/>
      <c r="Q987" s="175"/>
      <c r="R987" s="175"/>
      <c r="S987" s="175"/>
      <c r="T987" s="175"/>
      <c r="U987" s="175"/>
      <c r="V987" s="175"/>
    </row>
    <row r="988" spans="1:22" ht="15.75" customHeight="1">
      <c r="A988" s="193"/>
      <c r="B988" s="194"/>
      <c r="C988" s="195"/>
      <c r="D988" s="196"/>
      <c r="E988" s="196"/>
      <c r="F988" s="197"/>
      <c r="G988" s="195"/>
      <c r="I988" s="175"/>
      <c r="J988" s="175"/>
      <c r="K988" s="175"/>
      <c r="L988" s="175"/>
      <c r="M988" s="175"/>
      <c r="N988" s="175"/>
      <c r="O988" s="175"/>
      <c r="P988" s="175"/>
      <c r="Q988" s="175"/>
      <c r="R988" s="175"/>
      <c r="S988" s="175"/>
      <c r="T988" s="175"/>
      <c r="U988" s="175"/>
      <c r="V988" s="175"/>
    </row>
    <row r="989" spans="1:22" ht="15.75" customHeight="1">
      <c r="A989" s="193"/>
      <c r="B989" s="194"/>
      <c r="C989" s="195"/>
      <c r="D989" s="196"/>
      <c r="E989" s="196"/>
      <c r="F989" s="197"/>
      <c r="G989" s="195"/>
      <c r="I989" s="175"/>
      <c r="J989" s="175"/>
      <c r="K989" s="175"/>
      <c r="L989" s="175"/>
      <c r="M989" s="175"/>
      <c r="N989" s="175"/>
      <c r="O989" s="175"/>
      <c r="P989" s="175"/>
      <c r="Q989" s="175"/>
      <c r="R989" s="175"/>
      <c r="S989" s="175"/>
      <c r="T989" s="175"/>
      <c r="U989" s="175"/>
      <c r="V989" s="175"/>
    </row>
    <row r="990" spans="1:22" ht="15.75" customHeight="1">
      <c r="A990" s="193"/>
      <c r="B990" s="194"/>
      <c r="C990" s="195"/>
      <c r="D990" s="196"/>
      <c r="E990" s="196"/>
      <c r="F990" s="197"/>
      <c r="G990" s="195"/>
      <c r="I990" s="175"/>
      <c r="J990" s="175"/>
      <c r="K990" s="175"/>
      <c r="L990" s="175"/>
      <c r="M990" s="175"/>
      <c r="N990" s="175"/>
      <c r="O990" s="175"/>
      <c r="P990" s="175"/>
      <c r="Q990" s="175"/>
      <c r="R990" s="175"/>
      <c r="S990" s="175"/>
      <c r="T990" s="175"/>
      <c r="U990" s="175"/>
      <c r="V990" s="175"/>
    </row>
    <row r="991" spans="1:22" ht="15.75" customHeight="1">
      <c r="A991" s="193"/>
      <c r="B991" s="194"/>
      <c r="C991" s="195"/>
      <c r="D991" s="196"/>
      <c r="E991" s="196"/>
      <c r="F991" s="197"/>
      <c r="G991" s="195"/>
      <c r="I991" s="175"/>
      <c r="J991" s="175"/>
      <c r="K991" s="175"/>
      <c r="L991" s="175"/>
      <c r="M991" s="175"/>
      <c r="N991" s="175"/>
      <c r="O991" s="175"/>
      <c r="P991" s="175"/>
      <c r="Q991" s="175"/>
      <c r="R991" s="175"/>
      <c r="S991" s="175"/>
      <c r="T991" s="175"/>
      <c r="U991" s="175"/>
      <c r="V991" s="175"/>
    </row>
    <row r="992" spans="1:22" ht="15.75" customHeight="1">
      <c r="A992" s="193"/>
      <c r="B992" s="194"/>
      <c r="C992" s="195"/>
      <c r="D992" s="196"/>
      <c r="E992" s="196"/>
      <c r="F992" s="197"/>
      <c r="G992" s="195"/>
      <c r="I992" s="175"/>
      <c r="J992" s="175"/>
      <c r="K992" s="175"/>
      <c r="L992" s="175"/>
      <c r="M992" s="175"/>
      <c r="N992" s="175"/>
      <c r="O992" s="175"/>
      <c r="P992" s="175"/>
      <c r="Q992" s="175"/>
      <c r="R992" s="175"/>
      <c r="S992" s="175"/>
      <c r="T992" s="175"/>
      <c r="U992" s="175"/>
      <c r="V992" s="175"/>
    </row>
    <row r="993" spans="1:22" ht="15.75" customHeight="1">
      <c r="A993" s="193"/>
      <c r="B993" s="194"/>
      <c r="C993" s="195"/>
      <c r="D993" s="196"/>
      <c r="E993" s="196"/>
      <c r="F993" s="197"/>
      <c r="G993" s="195"/>
      <c r="I993" s="175"/>
      <c r="J993" s="175"/>
      <c r="K993" s="175"/>
      <c r="L993" s="175"/>
      <c r="M993" s="175"/>
      <c r="N993" s="175"/>
      <c r="O993" s="175"/>
      <c r="P993" s="175"/>
      <c r="Q993" s="175"/>
      <c r="R993" s="175"/>
      <c r="S993" s="175"/>
      <c r="T993" s="175"/>
      <c r="U993" s="175"/>
      <c r="V993" s="175"/>
    </row>
    <row r="994" spans="1:22" ht="15.75" customHeight="1">
      <c r="A994" s="193"/>
      <c r="B994" s="194"/>
      <c r="C994" s="195"/>
      <c r="D994" s="196"/>
      <c r="E994" s="196"/>
      <c r="F994" s="197"/>
      <c r="G994" s="195"/>
      <c r="I994" s="175"/>
      <c r="J994" s="175"/>
      <c r="K994" s="175"/>
      <c r="L994" s="175"/>
      <c r="M994" s="175"/>
      <c r="N994" s="175"/>
      <c r="O994" s="175"/>
      <c r="P994" s="175"/>
      <c r="Q994" s="175"/>
      <c r="R994" s="175"/>
      <c r="S994" s="175"/>
      <c r="T994" s="175"/>
      <c r="U994" s="175"/>
      <c r="V994" s="175"/>
    </row>
    <row r="995" spans="1:22" ht="15.75" customHeight="1">
      <c r="A995" s="193"/>
      <c r="B995" s="194"/>
      <c r="C995" s="195"/>
      <c r="D995" s="196"/>
      <c r="E995" s="196"/>
      <c r="F995" s="197"/>
      <c r="G995" s="195"/>
      <c r="I995" s="175"/>
      <c r="J995" s="175"/>
      <c r="K995" s="175"/>
      <c r="L995" s="175"/>
      <c r="M995" s="175"/>
      <c r="N995" s="175"/>
      <c r="O995" s="175"/>
      <c r="P995" s="175"/>
      <c r="Q995" s="175"/>
      <c r="R995" s="175"/>
      <c r="S995" s="175"/>
      <c r="T995" s="175"/>
      <c r="U995" s="175"/>
      <c r="V995" s="175"/>
    </row>
    <row r="996" spans="1:22" ht="15.75" customHeight="1">
      <c r="A996" s="193"/>
      <c r="B996" s="194"/>
      <c r="C996" s="195"/>
      <c r="D996" s="196"/>
      <c r="E996" s="196"/>
      <c r="F996" s="197"/>
      <c r="G996" s="195"/>
      <c r="I996" s="175"/>
      <c r="J996" s="175"/>
      <c r="K996" s="175"/>
      <c r="L996" s="175"/>
      <c r="M996" s="175"/>
      <c r="N996" s="175"/>
      <c r="O996" s="175"/>
      <c r="P996" s="175"/>
      <c r="Q996" s="175"/>
      <c r="R996" s="175"/>
      <c r="S996" s="175"/>
      <c r="T996" s="175"/>
      <c r="U996" s="175"/>
      <c r="V996" s="175"/>
    </row>
    <row r="997" spans="1:22" ht="15.75" customHeight="1">
      <c r="A997" s="193"/>
      <c r="B997" s="194"/>
      <c r="C997" s="195"/>
      <c r="D997" s="196"/>
      <c r="E997" s="196"/>
      <c r="F997" s="197"/>
      <c r="G997" s="195"/>
      <c r="I997" s="175"/>
      <c r="J997" s="175"/>
      <c r="K997" s="175"/>
      <c r="L997" s="175"/>
      <c r="M997" s="175"/>
      <c r="N997" s="175"/>
      <c r="O997" s="175"/>
      <c r="P997" s="175"/>
      <c r="Q997" s="175"/>
      <c r="R997" s="175"/>
      <c r="S997" s="175"/>
      <c r="T997" s="175"/>
      <c r="U997" s="175"/>
      <c r="V997" s="175"/>
    </row>
    <row r="998" spans="1:22" ht="15.75" customHeight="1">
      <c r="A998" s="193"/>
      <c r="B998" s="194"/>
      <c r="C998" s="195"/>
      <c r="D998" s="196"/>
      <c r="E998" s="196"/>
      <c r="F998" s="197"/>
      <c r="G998" s="195"/>
      <c r="I998" s="175"/>
      <c r="J998" s="175"/>
      <c r="K998" s="175"/>
      <c r="L998" s="175"/>
      <c r="M998" s="175"/>
      <c r="N998" s="175"/>
      <c r="O998" s="175"/>
      <c r="P998" s="175"/>
      <c r="Q998" s="175"/>
      <c r="R998" s="175"/>
      <c r="S998" s="175"/>
      <c r="T998" s="175"/>
      <c r="U998" s="175"/>
      <c r="V998" s="175"/>
    </row>
    <row r="999" spans="1:22" ht="15.75" customHeight="1">
      <c r="A999" s="193"/>
      <c r="B999" s="194"/>
      <c r="C999" s="195"/>
      <c r="D999" s="196"/>
      <c r="E999" s="196"/>
      <c r="F999" s="197"/>
      <c r="G999" s="195"/>
      <c r="I999" s="175"/>
      <c r="J999" s="175"/>
      <c r="K999" s="175"/>
      <c r="L999" s="175"/>
      <c r="M999" s="175"/>
      <c r="N999" s="175"/>
      <c r="O999" s="175"/>
      <c r="P999" s="175"/>
      <c r="Q999" s="175"/>
      <c r="R999" s="175"/>
      <c r="S999" s="175"/>
      <c r="T999" s="175"/>
      <c r="U999" s="175"/>
      <c r="V999" s="175"/>
    </row>
    <row r="1000" spans="1:22" ht="15.75" customHeight="1">
      <c r="A1000" s="193"/>
      <c r="B1000" s="194"/>
      <c r="C1000" s="195"/>
      <c r="D1000" s="196"/>
      <c r="E1000" s="196"/>
      <c r="F1000" s="197"/>
      <c r="G1000" s="195"/>
      <c r="I1000" s="175"/>
      <c r="J1000" s="175"/>
      <c r="K1000" s="175"/>
      <c r="L1000" s="175"/>
      <c r="M1000" s="175"/>
      <c r="N1000" s="175"/>
      <c r="O1000" s="175"/>
      <c r="P1000" s="175"/>
      <c r="Q1000" s="175"/>
      <c r="R1000" s="175"/>
      <c r="S1000" s="175"/>
      <c r="T1000" s="175"/>
      <c r="U1000" s="175"/>
      <c r="V1000" s="175"/>
    </row>
    <row r="1001" spans="1:22" ht="15.75" customHeight="1">
      <c r="A1001" s="193"/>
      <c r="B1001" s="194"/>
      <c r="C1001" s="195"/>
      <c r="D1001" s="196"/>
      <c r="E1001" s="196"/>
      <c r="F1001" s="197"/>
      <c r="G1001" s="195"/>
      <c r="I1001" s="175"/>
      <c r="J1001" s="175"/>
      <c r="K1001" s="175"/>
      <c r="L1001" s="175"/>
      <c r="M1001" s="175"/>
      <c r="N1001" s="175"/>
      <c r="O1001" s="175"/>
      <c r="P1001" s="175"/>
      <c r="Q1001" s="175"/>
      <c r="R1001" s="175"/>
      <c r="S1001" s="175"/>
      <c r="T1001" s="175"/>
      <c r="U1001" s="175"/>
      <c r="V1001" s="175"/>
    </row>
    <row r="1002" spans="1:22" ht="15.75" customHeight="1">
      <c r="A1002" s="193"/>
      <c r="B1002" s="194"/>
      <c r="C1002" s="195"/>
      <c r="D1002" s="196"/>
      <c r="E1002" s="196"/>
      <c r="F1002" s="197"/>
      <c r="G1002" s="195"/>
      <c r="I1002" s="175"/>
      <c r="J1002" s="175"/>
      <c r="K1002" s="175"/>
      <c r="L1002" s="175"/>
      <c r="M1002" s="175"/>
      <c r="N1002" s="175"/>
      <c r="O1002" s="175"/>
      <c r="P1002" s="175"/>
      <c r="Q1002" s="175"/>
      <c r="R1002" s="175"/>
      <c r="S1002" s="175"/>
      <c r="T1002" s="175"/>
      <c r="U1002" s="175"/>
      <c r="V1002" s="175"/>
    </row>
    <row r="1003" spans="1:22" ht="15.75" customHeight="1">
      <c r="A1003" s="193"/>
      <c r="B1003" s="194"/>
      <c r="C1003" s="195"/>
      <c r="D1003" s="196"/>
      <c r="E1003" s="196"/>
      <c r="F1003" s="197"/>
      <c r="G1003" s="195"/>
      <c r="I1003" s="175"/>
      <c r="J1003" s="175"/>
      <c r="K1003" s="175"/>
      <c r="L1003" s="175"/>
      <c r="M1003" s="175"/>
      <c r="N1003" s="175"/>
      <c r="O1003" s="175"/>
      <c r="P1003" s="175"/>
      <c r="Q1003" s="175"/>
      <c r="R1003" s="175"/>
      <c r="S1003" s="175"/>
      <c r="T1003" s="175"/>
      <c r="U1003" s="175"/>
      <c r="V1003" s="175"/>
    </row>
    <row r="1004" spans="1:22" ht="15.75" customHeight="1">
      <c r="A1004" s="193"/>
      <c r="B1004" s="194"/>
      <c r="C1004" s="195"/>
      <c r="D1004" s="196"/>
      <c r="E1004" s="196"/>
      <c r="F1004" s="197"/>
      <c r="G1004" s="195"/>
      <c r="I1004" s="175"/>
      <c r="J1004" s="175"/>
      <c r="K1004" s="175"/>
      <c r="L1004" s="175"/>
      <c r="M1004" s="175"/>
      <c r="N1004" s="175"/>
      <c r="O1004" s="175"/>
      <c r="P1004" s="175"/>
      <c r="Q1004" s="175"/>
      <c r="R1004" s="175"/>
      <c r="S1004" s="175"/>
      <c r="T1004" s="175"/>
      <c r="U1004" s="175"/>
      <c r="V1004" s="175"/>
    </row>
    <row r="1005" spans="1:22" ht="15.75" customHeight="1">
      <c r="A1005" s="193"/>
      <c r="B1005" s="194"/>
      <c r="C1005" s="195"/>
      <c r="D1005" s="196"/>
      <c r="E1005" s="196"/>
      <c r="F1005" s="197"/>
      <c r="G1005" s="195"/>
      <c r="I1005" s="175"/>
      <c r="J1005" s="175"/>
      <c r="K1005" s="175"/>
      <c r="L1005" s="175"/>
      <c r="M1005" s="175"/>
      <c r="N1005" s="175"/>
      <c r="O1005" s="175"/>
      <c r="P1005" s="175"/>
      <c r="Q1005" s="175"/>
      <c r="R1005" s="175"/>
      <c r="S1005" s="175"/>
      <c r="T1005" s="175"/>
      <c r="U1005" s="175"/>
      <c r="V1005" s="175"/>
    </row>
    <row r="1006" spans="1:22" ht="15.75" customHeight="1">
      <c r="A1006" s="193"/>
      <c r="B1006" s="194"/>
      <c r="C1006" s="195"/>
      <c r="D1006" s="196"/>
      <c r="E1006" s="196"/>
      <c r="F1006" s="197"/>
      <c r="G1006" s="195"/>
      <c r="I1006" s="175"/>
      <c r="J1006" s="175"/>
      <c r="K1006" s="175"/>
      <c r="L1006" s="175"/>
      <c r="M1006" s="175"/>
      <c r="N1006" s="175"/>
      <c r="O1006" s="175"/>
      <c r="P1006" s="175"/>
      <c r="Q1006" s="175"/>
      <c r="R1006" s="175"/>
      <c r="S1006" s="175"/>
      <c r="T1006" s="175"/>
      <c r="U1006" s="175"/>
      <c r="V1006" s="175"/>
    </row>
    <row r="1007" spans="1:22" ht="15.75" customHeight="1">
      <c r="A1007" s="193"/>
      <c r="B1007" s="194"/>
      <c r="C1007" s="195"/>
      <c r="D1007" s="196"/>
      <c r="E1007" s="196"/>
      <c r="F1007" s="197"/>
      <c r="G1007" s="195"/>
      <c r="I1007" s="175"/>
      <c r="J1007" s="175"/>
      <c r="K1007" s="175"/>
      <c r="L1007" s="175"/>
      <c r="M1007" s="175"/>
      <c r="N1007" s="175"/>
      <c r="O1007" s="175"/>
      <c r="P1007" s="175"/>
      <c r="Q1007" s="175"/>
      <c r="R1007" s="175"/>
      <c r="S1007" s="175"/>
      <c r="T1007" s="175"/>
      <c r="U1007" s="175"/>
      <c r="V1007" s="175"/>
    </row>
    <row r="1008" spans="1:22" ht="15.75" customHeight="1">
      <c r="A1008" s="193"/>
      <c r="B1008" s="194"/>
      <c r="C1008" s="195"/>
      <c r="D1008" s="196"/>
      <c r="E1008" s="196"/>
      <c r="F1008" s="197"/>
      <c r="G1008" s="195"/>
      <c r="I1008" s="175"/>
      <c r="J1008" s="175"/>
      <c r="K1008" s="175"/>
      <c r="L1008" s="175"/>
      <c r="M1008" s="175"/>
      <c r="N1008" s="175"/>
      <c r="O1008" s="175"/>
      <c r="P1008" s="175"/>
      <c r="Q1008" s="175"/>
      <c r="R1008" s="175"/>
      <c r="S1008" s="175"/>
      <c r="T1008" s="175"/>
      <c r="U1008" s="175"/>
      <c r="V1008" s="175"/>
    </row>
    <row r="1009" spans="1:22" ht="15.75" customHeight="1">
      <c r="A1009" s="193"/>
      <c r="B1009" s="194"/>
      <c r="C1009" s="195"/>
      <c r="D1009" s="196"/>
      <c r="E1009" s="196"/>
      <c r="F1009" s="197"/>
      <c r="G1009" s="195"/>
      <c r="I1009" s="175"/>
      <c r="J1009" s="175"/>
      <c r="K1009" s="175"/>
      <c r="L1009" s="175"/>
      <c r="M1009" s="175"/>
      <c r="N1009" s="175"/>
      <c r="O1009" s="175"/>
      <c r="P1009" s="175"/>
      <c r="Q1009" s="175"/>
      <c r="R1009" s="175"/>
      <c r="S1009" s="175"/>
      <c r="T1009" s="175"/>
      <c r="U1009" s="175"/>
      <c r="V1009" s="175"/>
    </row>
    <row r="1010" spans="1:22" ht="15.75" customHeight="1">
      <c r="A1010" s="193"/>
      <c r="B1010" s="194"/>
      <c r="C1010" s="195"/>
      <c r="D1010" s="196"/>
      <c r="E1010" s="196"/>
      <c r="F1010" s="197"/>
      <c r="G1010" s="195"/>
      <c r="I1010" s="175"/>
      <c r="J1010" s="175"/>
      <c r="K1010" s="175"/>
      <c r="L1010" s="175"/>
      <c r="M1010" s="175"/>
      <c r="N1010" s="175"/>
      <c r="O1010" s="175"/>
      <c r="P1010" s="175"/>
      <c r="Q1010" s="175"/>
      <c r="R1010" s="175"/>
      <c r="S1010" s="175"/>
      <c r="T1010" s="175"/>
      <c r="U1010" s="175"/>
      <c r="V1010" s="175"/>
    </row>
    <row r="1011" spans="1:22" ht="15.75" customHeight="1">
      <c r="A1011" s="193"/>
      <c r="B1011" s="194"/>
      <c r="C1011" s="195"/>
      <c r="D1011" s="196"/>
      <c r="E1011" s="196"/>
      <c r="F1011" s="197"/>
      <c r="G1011" s="195"/>
      <c r="I1011" s="175"/>
      <c r="J1011" s="175"/>
      <c r="K1011" s="175"/>
      <c r="L1011" s="175"/>
      <c r="M1011" s="175"/>
      <c r="N1011" s="175"/>
      <c r="O1011" s="175"/>
      <c r="P1011" s="175"/>
      <c r="Q1011" s="175"/>
      <c r="R1011" s="175"/>
      <c r="S1011" s="175"/>
      <c r="T1011" s="175"/>
      <c r="U1011" s="175"/>
      <c r="V1011" s="175"/>
    </row>
    <row r="1012" spans="1:22" ht="15.75" customHeight="1">
      <c r="A1012" s="193"/>
      <c r="B1012" s="194"/>
      <c r="C1012" s="195"/>
      <c r="D1012" s="196"/>
      <c r="E1012" s="196"/>
      <c r="F1012" s="197"/>
      <c r="G1012" s="195"/>
      <c r="I1012" s="175"/>
      <c r="J1012" s="175"/>
      <c r="K1012" s="175"/>
      <c r="L1012" s="175"/>
      <c r="M1012" s="175"/>
      <c r="N1012" s="175"/>
      <c r="O1012" s="175"/>
      <c r="P1012" s="175"/>
      <c r="Q1012" s="175"/>
      <c r="R1012" s="175"/>
      <c r="S1012" s="175"/>
      <c r="T1012" s="175"/>
      <c r="U1012" s="175"/>
      <c r="V1012" s="175"/>
    </row>
    <row r="1013" spans="1:22" ht="15.75" customHeight="1">
      <c r="A1013" s="193"/>
      <c r="B1013" s="194"/>
      <c r="C1013" s="195"/>
      <c r="D1013" s="196"/>
      <c r="E1013" s="196"/>
      <c r="F1013" s="197"/>
      <c r="G1013" s="195"/>
      <c r="I1013" s="175"/>
      <c r="J1013" s="175"/>
      <c r="K1013" s="175"/>
      <c r="L1013" s="175"/>
      <c r="M1013" s="175"/>
      <c r="N1013" s="175"/>
      <c r="O1013" s="175"/>
      <c r="P1013" s="175"/>
      <c r="Q1013" s="175"/>
      <c r="R1013" s="175"/>
      <c r="S1013" s="175"/>
      <c r="T1013" s="175"/>
      <c r="U1013" s="175"/>
      <c r="V1013" s="175"/>
    </row>
    <row r="1014" spans="1:22" ht="15.75" customHeight="1">
      <c r="A1014" s="193"/>
      <c r="B1014" s="194"/>
      <c r="C1014" s="195"/>
      <c r="D1014" s="196"/>
      <c r="E1014" s="196"/>
      <c r="F1014" s="197"/>
      <c r="G1014" s="195"/>
      <c r="I1014" s="175"/>
      <c r="J1014" s="175"/>
      <c r="K1014" s="175"/>
      <c r="L1014" s="175"/>
      <c r="M1014" s="175"/>
      <c r="N1014" s="175"/>
      <c r="O1014" s="175"/>
      <c r="P1014" s="175"/>
      <c r="Q1014" s="175"/>
      <c r="R1014" s="175"/>
      <c r="S1014" s="175"/>
      <c r="T1014" s="175"/>
      <c r="U1014" s="175"/>
      <c r="V1014" s="175"/>
    </row>
    <row r="1015" spans="1:22" ht="15.75" customHeight="1">
      <c r="A1015" s="193"/>
      <c r="B1015" s="194"/>
      <c r="C1015" s="195"/>
      <c r="D1015" s="196"/>
      <c r="E1015" s="196"/>
      <c r="F1015" s="197"/>
      <c r="G1015" s="195"/>
      <c r="I1015" s="175"/>
      <c r="J1015" s="175"/>
      <c r="K1015" s="175"/>
      <c r="L1015" s="175"/>
      <c r="M1015" s="175"/>
      <c r="N1015" s="175"/>
      <c r="O1015" s="175"/>
      <c r="P1015" s="175"/>
      <c r="Q1015" s="175"/>
      <c r="R1015" s="175"/>
      <c r="S1015" s="175"/>
      <c r="T1015" s="175"/>
      <c r="U1015" s="175"/>
      <c r="V1015" s="175"/>
    </row>
    <row r="1016" spans="1:22" ht="15.75" customHeight="1">
      <c r="A1016" s="193"/>
      <c r="B1016" s="194"/>
      <c r="C1016" s="195"/>
      <c r="D1016" s="196"/>
      <c r="E1016" s="196"/>
      <c r="F1016" s="197"/>
      <c r="G1016" s="195"/>
      <c r="I1016" s="175"/>
      <c r="J1016" s="175"/>
      <c r="K1016" s="175"/>
      <c r="L1016" s="175"/>
      <c r="M1016" s="175"/>
      <c r="N1016" s="175"/>
      <c r="O1016" s="175"/>
      <c r="P1016" s="175"/>
      <c r="Q1016" s="175"/>
      <c r="R1016" s="175"/>
      <c r="S1016" s="175"/>
      <c r="T1016" s="175"/>
      <c r="U1016" s="175"/>
      <c r="V1016" s="175"/>
    </row>
    <row r="1017" spans="1:22" ht="15.75" customHeight="1">
      <c r="A1017" s="193"/>
      <c r="B1017" s="194"/>
      <c r="C1017" s="195"/>
      <c r="D1017" s="196"/>
      <c r="E1017" s="196"/>
      <c r="F1017" s="197"/>
      <c r="G1017" s="195"/>
      <c r="I1017" s="175"/>
      <c r="J1017" s="175"/>
      <c r="K1017" s="175"/>
      <c r="L1017" s="175"/>
      <c r="M1017" s="175"/>
      <c r="N1017" s="175"/>
      <c r="O1017" s="175"/>
      <c r="P1017" s="175"/>
      <c r="Q1017" s="175"/>
      <c r="R1017" s="175"/>
      <c r="S1017" s="175"/>
      <c r="T1017" s="175"/>
      <c r="U1017" s="175"/>
      <c r="V1017" s="175"/>
    </row>
    <row r="1018" spans="1:22" ht="15.75" customHeight="1">
      <c r="A1018" s="193"/>
      <c r="B1018" s="194"/>
      <c r="C1018" s="195"/>
      <c r="D1018" s="196"/>
      <c r="E1018" s="196"/>
      <c r="F1018" s="197"/>
      <c r="G1018" s="195"/>
      <c r="I1018" s="175"/>
      <c r="J1018" s="175"/>
      <c r="K1018" s="175"/>
      <c r="L1018" s="175"/>
      <c r="M1018" s="175"/>
      <c r="N1018" s="175"/>
      <c r="O1018" s="175"/>
      <c r="P1018" s="175"/>
      <c r="Q1018" s="175"/>
      <c r="R1018" s="175"/>
      <c r="S1018" s="175"/>
      <c r="T1018" s="175"/>
      <c r="U1018" s="175"/>
      <c r="V1018" s="175"/>
    </row>
    <row r="1019" spans="1:22" ht="15.75" customHeight="1">
      <c r="A1019" s="193"/>
      <c r="B1019" s="194"/>
      <c r="C1019" s="195"/>
      <c r="D1019" s="196"/>
      <c r="E1019" s="196"/>
      <c r="F1019" s="197"/>
      <c r="G1019" s="195"/>
      <c r="I1019" s="175"/>
      <c r="J1019" s="175"/>
      <c r="K1019" s="175"/>
      <c r="L1019" s="175"/>
      <c r="M1019" s="175"/>
      <c r="N1019" s="175"/>
      <c r="O1019" s="175"/>
      <c r="P1019" s="175"/>
      <c r="Q1019" s="175"/>
      <c r="R1019" s="175"/>
      <c r="S1019" s="175"/>
      <c r="T1019" s="175"/>
      <c r="U1019" s="175"/>
      <c r="V1019" s="175"/>
    </row>
    <row r="1020" spans="1:22" ht="15.75" customHeight="1">
      <c r="A1020" s="193"/>
      <c r="B1020" s="194"/>
      <c r="C1020" s="195"/>
      <c r="D1020" s="196"/>
      <c r="E1020" s="196"/>
      <c r="F1020" s="197"/>
      <c r="G1020" s="195"/>
      <c r="I1020" s="175"/>
      <c r="J1020" s="175"/>
      <c r="K1020" s="175"/>
      <c r="L1020" s="175"/>
      <c r="M1020" s="175"/>
      <c r="N1020" s="175"/>
      <c r="O1020" s="175"/>
      <c r="P1020" s="175"/>
      <c r="Q1020" s="175"/>
      <c r="R1020" s="175"/>
      <c r="S1020" s="175"/>
      <c r="T1020" s="175"/>
      <c r="U1020" s="175"/>
      <c r="V1020" s="175"/>
    </row>
    <row r="1021" spans="1:22" ht="15.75" customHeight="1">
      <c r="A1021" s="193"/>
      <c r="B1021" s="194"/>
      <c r="C1021" s="195"/>
      <c r="D1021" s="196"/>
      <c r="E1021" s="196"/>
      <c r="F1021" s="197"/>
      <c r="G1021" s="195"/>
      <c r="I1021" s="175"/>
      <c r="J1021" s="175"/>
      <c r="K1021" s="175"/>
      <c r="L1021" s="175"/>
      <c r="M1021" s="175"/>
      <c r="N1021" s="175"/>
      <c r="O1021" s="175"/>
      <c r="P1021" s="175"/>
      <c r="Q1021" s="175"/>
      <c r="R1021" s="175"/>
      <c r="S1021" s="175"/>
      <c r="T1021" s="175"/>
      <c r="U1021" s="175"/>
      <c r="V1021" s="175"/>
    </row>
  </sheetData>
  <autoFilter ref="A6:V6"/>
  <mergeCells count="9">
    <mergeCell ref="A1:H1"/>
    <mergeCell ref="A2:H2"/>
    <mergeCell ref="A3:H3"/>
    <mergeCell ref="E5:G5"/>
    <mergeCell ref="D5:D6"/>
    <mergeCell ref="C5:C6"/>
    <mergeCell ref="B5:B6"/>
    <mergeCell ref="A5:A6"/>
    <mergeCell ref="H5:H6"/>
  </mergeCells>
  <pageMargins left="0.59" right="0.15748031496062992" top="0.43307086614173229" bottom="0.43307086614173229" header="0" footer="0"/>
  <pageSetup paperSize="9" scale="72" orientation="landscape"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sheetPr>
    <tabColor rgb="FFC00000"/>
  </sheetPr>
  <dimension ref="A1:AH1031"/>
  <sheetViews>
    <sheetView topLeftCell="A328" zoomScale="85" zoomScaleNormal="85" workbookViewId="0">
      <selection activeCell="A333" sqref="A333:XFD333"/>
    </sheetView>
  </sheetViews>
  <sheetFormatPr defaultColWidth="12.625" defaultRowHeight="15" customHeight="1"/>
  <cols>
    <col min="1" max="1" width="7.125" style="27" customWidth="1"/>
    <col min="2" max="2" width="28.125" style="86" customWidth="1"/>
    <col min="3" max="3" width="19.125" style="27" customWidth="1"/>
    <col min="4" max="4" width="9.625" style="124" customWidth="1"/>
    <col min="5" max="5" width="52.625" style="130" customWidth="1"/>
    <col min="6" max="6" width="9" style="67" hidden="1" customWidth="1"/>
    <col min="7" max="7" width="15.25" style="67" customWidth="1"/>
    <col min="8" max="8" width="11.375" style="67" customWidth="1"/>
    <col min="9" max="9" width="10.875" style="67" customWidth="1"/>
    <col min="10" max="21" width="9" style="67" customWidth="1"/>
    <col min="22" max="34" width="12.625" style="67"/>
    <col min="35" max="16384" width="12.625" style="27"/>
  </cols>
  <sheetData>
    <row r="1" spans="1:21" ht="18.75">
      <c r="A1" s="434" t="s">
        <v>514</v>
      </c>
      <c r="B1" s="434"/>
      <c r="C1" s="434"/>
      <c r="D1" s="434"/>
      <c r="E1" s="434"/>
      <c r="F1" s="69"/>
      <c r="G1" s="69"/>
      <c r="H1" s="69"/>
      <c r="I1" s="69"/>
      <c r="J1" s="69"/>
      <c r="K1" s="69"/>
      <c r="L1" s="69"/>
      <c r="M1" s="69"/>
      <c r="N1" s="69"/>
      <c r="O1" s="69"/>
      <c r="P1" s="69"/>
      <c r="Q1" s="69"/>
      <c r="R1" s="69"/>
      <c r="S1" s="69"/>
      <c r="T1" s="69"/>
      <c r="U1" s="69"/>
    </row>
    <row r="2" spans="1:21" ht="20.25" customHeight="1">
      <c r="A2" s="420" t="s">
        <v>566</v>
      </c>
      <c r="B2" s="421"/>
      <c r="C2" s="421"/>
      <c r="D2" s="422"/>
      <c r="E2" s="423"/>
      <c r="F2" s="101"/>
      <c r="G2" s="101"/>
      <c r="H2" s="101">
        <f>COUNTA(E8:E49,E50,E57:E119)</f>
        <v>98</v>
      </c>
      <c r="I2" s="101">
        <f>COUNTA(E122:E332)</f>
        <v>202</v>
      </c>
      <c r="J2" s="101"/>
      <c r="K2" s="101"/>
      <c r="L2" s="101"/>
      <c r="M2" s="101"/>
      <c r="N2" s="101"/>
      <c r="O2" s="101"/>
      <c r="P2" s="101"/>
      <c r="Q2" s="101"/>
      <c r="R2" s="101"/>
      <c r="S2" s="101"/>
      <c r="T2" s="101"/>
      <c r="U2" s="101"/>
    </row>
    <row r="3" spans="1:21" ht="16.5">
      <c r="A3" s="424" t="str">
        <f>'THU HOI DAT 2023'!A3:E3</f>
        <v>(Kèm theo Nghị quyết số     /NQ-HĐND ngày    tháng 12 năm 2022 của Hội đồng nhân dân tỉnh Thừa Thiên Huế)</v>
      </c>
      <c r="B3" s="425"/>
      <c r="C3" s="425"/>
      <c r="D3" s="426"/>
      <c r="E3" s="427"/>
      <c r="F3" s="69"/>
      <c r="G3" s="162"/>
      <c r="H3" s="163" t="s">
        <v>236</v>
      </c>
      <c r="I3" s="163" t="s">
        <v>531</v>
      </c>
      <c r="J3" s="69"/>
      <c r="K3" s="69"/>
      <c r="L3" s="69"/>
      <c r="M3" s="69"/>
      <c r="N3" s="69"/>
      <c r="O3" s="69"/>
      <c r="P3" s="69"/>
      <c r="Q3" s="69"/>
      <c r="R3" s="69"/>
      <c r="S3" s="69"/>
      <c r="T3" s="69"/>
      <c r="U3" s="69"/>
    </row>
    <row r="4" spans="1:21" ht="15.75">
      <c r="A4" s="255"/>
      <c r="B4" s="256"/>
      <c r="C4" s="255"/>
      <c r="D4" s="257"/>
      <c r="E4" s="258"/>
      <c r="F4" s="69"/>
      <c r="G4" s="163" t="s">
        <v>530</v>
      </c>
      <c r="H4" s="163">
        <f>A32+A35+A71+A94+A98+A107+A113+A115+A119</f>
        <v>98</v>
      </c>
      <c r="I4" s="164">
        <v>202</v>
      </c>
      <c r="J4" s="173">
        <f>H4+I4</f>
        <v>300</v>
      </c>
      <c r="K4" s="69"/>
      <c r="L4" s="69"/>
      <c r="M4" s="69"/>
      <c r="N4" s="69"/>
      <c r="O4" s="69"/>
      <c r="P4" s="69"/>
      <c r="Q4" s="69"/>
      <c r="R4" s="69"/>
      <c r="S4" s="69"/>
      <c r="T4" s="69"/>
      <c r="U4" s="69"/>
    </row>
    <row r="5" spans="1:21" ht="47.25">
      <c r="A5" s="319" t="s">
        <v>0</v>
      </c>
      <c r="B5" s="319" t="s">
        <v>1</v>
      </c>
      <c r="C5" s="319" t="s">
        <v>2</v>
      </c>
      <c r="D5" s="321" t="s">
        <v>3</v>
      </c>
      <c r="E5" s="203" t="s">
        <v>4</v>
      </c>
      <c r="F5" s="66"/>
      <c r="G5" s="165" t="s">
        <v>529</v>
      </c>
      <c r="H5" s="166">
        <f>D6</f>
        <v>385.55020000000002</v>
      </c>
      <c r="I5" s="166">
        <f>D120</f>
        <v>773.149</v>
      </c>
      <c r="J5" s="174">
        <f>H5+I5</f>
        <v>1158.6992</v>
      </c>
      <c r="K5" s="66"/>
      <c r="L5" s="66"/>
      <c r="M5" s="66"/>
      <c r="N5" s="66"/>
      <c r="O5" s="66"/>
      <c r="P5" s="66"/>
      <c r="Q5" s="66"/>
      <c r="R5" s="66"/>
      <c r="S5" s="66"/>
      <c r="T5" s="66"/>
      <c r="U5" s="66"/>
    </row>
    <row r="6" spans="1:21" ht="18.75">
      <c r="A6" s="236" t="s">
        <v>237</v>
      </c>
      <c r="B6" s="203" t="s">
        <v>298</v>
      </c>
      <c r="C6" s="319"/>
      <c r="D6" s="321">
        <f>D7+D33+D36+D72+D95+D99+D108+D116</f>
        <v>385.55020000000002</v>
      </c>
      <c r="E6" s="203"/>
      <c r="F6" s="66"/>
      <c r="G6" s="66"/>
      <c r="H6" s="66"/>
      <c r="I6" s="66">
        <v>773.149</v>
      </c>
      <c r="J6" s="318">
        <v>1158.6992</v>
      </c>
      <c r="K6" s="66"/>
      <c r="L6" s="66"/>
      <c r="M6" s="66"/>
      <c r="N6" s="66"/>
      <c r="O6" s="66"/>
      <c r="P6" s="66"/>
      <c r="Q6" s="66"/>
      <c r="R6" s="66"/>
      <c r="S6" s="66"/>
      <c r="T6" s="66"/>
      <c r="U6" s="66"/>
    </row>
    <row r="7" spans="1:21" ht="18.75">
      <c r="A7" s="236" t="s">
        <v>5</v>
      </c>
      <c r="B7" s="203" t="s">
        <v>6</v>
      </c>
      <c r="C7" s="97"/>
      <c r="D7" s="321">
        <f>SUM(D8:D32)</f>
        <v>89.69</v>
      </c>
      <c r="E7" s="105"/>
      <c r="F7" s="66"/>
      <c r="G7" s="66"/>
      <c r="H7" s="66"/>
      <c r="I7" s="66"/>
      <c r="J7" s="66"/>
      <c r="K7" s="66"/>
      <c r="L7" s="66"/>
      <c r="M7" s="66"/>
      <c r="N7" s="66"/>
      <c r="O7" s="66"/>
      <c r="P7" s="66"/>
      <c r="Q7" s="66"/>
      <c r="R7" s="66"/>
      <c r="S7" s="66"/>
      <c r="T7" s="66"/>
      <c r="U7" s="66"/>
    </row>
    <row r="8" spans="1:21" ht="126">
      <c r="A8" s="210">
        <v>1</v>
      </c>
      <c r="B8" s="208" t="s">
        <v>299</v>
      </c>
      <c r="C8" s="212" t="s">
        <v>9</v>
      </c>
      <c r="D8" s="206">
        <v>4.34</v>
      </c>
      <c r="E8" s="259" t="s">
        <v>747</v>
      </c>
      <c r="F8" s="38"/>
      <c r="G8" s="66"/>
      <c r="H8" s="66"/>
      <c r="I8" s="66"/>
      <c r="J8" s="66"/>
      <c r="K8" s="66"/>
      <c r="L8" s="66"/>
      <c r="M8" s="66"/>
      <c r="N8" s="66"/>
      <c r="O8" s="66"/>
      <c r="P8" s="66"/>
      <c r="Q8" s="66"/>
      <c r="R8" s="66"/>
      <c r="S8" s="66"/>
      <c r="T8" s="66"/>
      <c r="U8" s="66"/>
    </row>
    <row r="9" spans="1:21" ht="173.25">
      <c r="A9" s="210">
        <v>2</v>
      </c>
      <c r="B9" s="208" t="s">
        <v>744</v>
      </c>
      <c r="C9" s="212" t="s">
        <v>301</v>
      </c>
      <c r="D9" s="206">
        <v>14.3</v>
      </c>
      <c r="E9" s="259" t="s">
        <v>1321</v>
      </c>
      <c r="F9" s="38"/>
      <c r="G9" s="66"/>
      <c r="H9" s="66"/>
      <c r="I9" s="66"/>
      <c r="J9" s="66"/>
      <c r="K9" s="66"/>
      <c r="L9" s="66"/>
      <c r="M9" s="66"/>
      <c r="N9" s="66"/>
      <c r="O9" s="66"/>
      <c r="P9" s="66"/>
      <c r="Q9" s="66"/>
      <c r="R9" s="66"/>
      <c r="S9" s="66"/>
      <c r="T9" s="66"/>
      <c r="U9" s="66"/>
    </row>
    <row r="10" spans="1:21" ht="204.75">
      <c r="A10" s="210">
        <v>3</v>
      </c>
      <c r="B10" s="208" t="s">
        <v>302</v>
      </c>
      <c r="C10" s="212" t="s">
        <v>9</v>
      </c>
      <c r="D10" s="206">
        <v>3</v>
      </c>
      <c r="E10" s="259" t="s">
        <v>1513</v>
      </c>
      <c r="F10" s="38"/>
      <c r="G10" s="66"/>
      <c r="H10" s="66"/>
      <c r="I10" s="66"/>
      <c r="J10" s="66"/>
      <c r="K10" s="66"/>
      <c r="L10" s="66"/>
      <c r="M10" s="66"/>
      <c r="N10" s="66"/>
      <c r="O10" s="66"/>
      <c r="P10" s="66"/>
      <c r="Q10" s="66"/>
      <c r="R10" s="66"/>
      <c r="S10" s="66"/>
      <c r="T10" s="66"/>
      <c r="U10" s="66"/>
    </row>
    <row r="11" spans="1:21" ht="204.75">
      <c r="A11" s="210">
        <v>4</v>
      </c>
      <c r="B11" s="208" t="s">
        <v>303</v>
      </c>
      <c r="C11" s="212" t="s">
        <v>11</v>
      </c>
      <c r="D11" s="206">
        <v>6.8</v>
      </c>
      <c r="E11" s="259" t="s">
        <v>1514</v>
      </c>
      <c r="F11" s="38"/>
      <c r="G11" s="66"/>
      <c r="H11" s="66"/>
      <c r="I11" s="66"/>
      <c r="J11" s="66"/>
      <c r="K11" s="66"/>
      <c r="L11" s="66"/>
      <c r="M11" s="66"/>
      <c r="N11" s="66"/>
      <c r="O11" s="66"/>
      <c r="P11" s="66"/>
      <c r="Q11" s="66"/>
      <c r="R11" s="66"/>
      <c r="S11" s="66"/>
      <c r="T11" s="66"/>
      <c r="U11" s="66"/>
    </row>
    <row r="12" spans="1:21" ht="110.25">
      <c r="A12" s="210">
        <v>5</v>
      </c>
      <c r="B12" s="208" t="s">
        <v>305</v>
      </c>
      <c r="C12" s="212" t="s">
        <v>306</v>
      </c>
      <c r="D12" s="206">
        <v>0.13</v>
      </c>
      <c r="E12" s="260" t="s">
        <v>748</v>
      </c>
      <c r="F12" s="38"/>
      <c r="G12" s="66"/>
      <c r="H12" s="66"/>
      <c r="I12" s="66"/>
      <c r="J12" s="66"/>
      <c r="K12" s="66"/>
      <c r="L12" s="66"/>
      <c r="M12" s="66"/>
      <c r="N12" s="66"/>
      <c r="O12" s="66"/>
      <c r="P12" s="66"/>
      <c r="Q12" s="66"/>
      <c r="R12" s="66"/>
      <c r="S12" s="66"/>
      <c r="T12" s="66"/>
      <c r="U12" s="66"/>
    </row>
    <row r="13" spans="1:21" ht="110.25">
      <c r="A13" s="210">
        <v>6</v>
      </c>
      <c r="B13" s="208" t="s">
        <v>307</v>
      </c>
      <c r="C13" s="212" t="s">
        <v>13</v>
      </c>
      <c r="D13" s="206">
        <v>0.5</v>
      </c>
      <c r="E13" s="260" t="s">
        <v>749</v>
      </c>
      <c r="F13" s="38"/>
      <c r="G13" s="66"/>
      <c r="H13" s="66"/>
      <c r="I13" s="66"/>
      <c r="J13" s="66"/>
      <c r="K13" s="66"/>
      <c r="L13" s="66"/>
      <c r="M13" s="66"/>
      <c r="N13" s="66"/>
      <c r="O13" s="66"/>
      <c r="P13" s="66"/>
      <c r="Q13" s="66"/>
      <c r="R13" s="66"/>
      <c r="S13" s="66"/>
      <c r="T13" s="66"/>
      <c r="U13" s="66"/>
    </row>
    <row r="14" spans="1:21" ht="220.5">
      <c r="A14" s="210">
        <v>7</v>
      </c>
      <c r="B14" s="208" t="s">
        <v>308</v>
      </c>
      <c r="C14" s="212" t="s">
        <v>19</v>
      </c>
      <c r="D14" s="206">
        <v>3.2</v>
      </c>
      <c r="E14" s="259" t="s">
        <v>1322</v>
      </c>
      <c r="F14" s="38"/>
      <c r="G14" s="66"/>
      <c r="H14" s="66"/>
      <c r="I14" s="66"/>
      <c r="J14" s="66"/>
      <c r="K14" s="66"/>
      <c r="L14" s="66"/>
      <c r="M14" s="66"/>
      <c r="N14" s="66"/>
      <c r="O14" s="66"/>
      <c r="P14" s="66"/>
      <c r="Q14" s="66"/>
      <c r="R14" s="66"/>
      <c r="S14" s="66"/>
      <c r="T14" s="66"/>
      <c r="U14" s="66"/>
    </row>
    <row r="15" spans="1:21" ht="126">
      <c r="A15" s="210">
        <v>8</v>
      </c>
      <c r="B15" s="208" t="s">
        <v>310</v>
      </c>
      <c r="C15" s="212" t="s">
        <v>16</v>
      </c>
      <c r="D15" s="206">
        <v>4.9000000000000004</v>
      </c>
      <c r="E15" s="261" t="s">
        <v>750</v>
      </c>
      <c r="F15" s="38"/>
      <c r="G15" s="66"/>
      <c r="H15" s="66"/>
      <c r="I15" s="66"/>
      <c r="J15" s="66"/>
      <c r="K15" s="66"/>
      <c r="L15" s="66"/>
      <c r="M15" s="66"/>
      <c r="N15" s="66"/>
      <c r="O15" s="66"/>
      <c r="P15" s="66"/>
      <c r="Q15" s="66"/>
      <c r="R15" s="66"/>
      <c r="S15" s="66"/>
      <c r="T15" s="66"/>
      <c r="U15" s="66"/>
    </row>
    <row r="16" spans="1:21" ht="189">
      <c r="A16" s="210">
        <v>9</v>
      </c>
      <c r="B16" s="208" t="s">
        <v>311</v>
      </c>
      <c r="C16" s="212" t="s">
        <v>11</v>
      </c>
      <c r="D16" s="206">
        <v>1.91</v>
      </c>
      <c r="E16" s="261" t="s">
        <v>751</v>
      </c>
      <c r="F16" s="38"/>
      <c r="G16" s="66"/>
      <c r="H16" s="66"/>
      <c r="I16" s="66"/>
      <c r="J16" s="66"/>
      <c r="K16" s="66"/>
      <c r="L16" s="66"/>
      <c r="M16" s="66"/>
      <c r="N16" s="66"/>
      <c r="O16" s="66"/>
      <c r="P16" s="66"/>
      <c r="Q16" s="66"/>
      <c r="R16" s="66"/>
      <c r="S16" s="66"/>
      <c r="T16" s="66"/>
      <c r="U16" s="66"/>
    </row>
    <row r="17" spans="1:21" ht="110.25">
      <c r="A17" s="210">
        <v>10</v>
      </c>
      <c r="B17" s="208" t="s">
        <v>312</v>
      </c>
      <c r="C17" s="212" t="s">
        <v>313</v>
      </c>
      <c r="D17" s="206">
        <v>0.6</v>
      </c>
      <c r="E17" s="259" t="s">
        <v>752</v>
      </c>
      <c r="F17" s="38"/>
      <c r="G17" s="66"/>
      <c r="H17" s="66"/>
      <c r="I17" s="66"/>
      <c r="J17" s="66"/>
      <c r="K17" s="66"/>
      <c r="L17" s="66"/>
      <c r="M17" s="66"/>
      <c r="N17" s="66"/>
      <c r="O17" s="66"/>
      <c r="P17" s="66"/>
      <c r="Q17" s="66"/>
      <c r="R17" s="66"/>
      <c r="S17" s="66"/>
      <c r="T17" s="66"/>
      <c r="U17" s="66"/>
    </row>
    <row r="18" spans="1:21" ht="126">
      <c r="A18" s="210">
        <v>11</v>
      </c>
      <c r="B18" s="208" t="s">
        <v>314</v>
      </c>
      <c r="C18" s="212" t="s">
        <v>241</v>
      </c>
      <c r="D18" s="206">
        <v>4.5</v>
      </c>
      <c r="E18" s="259" t="s">
        <v>753</v>
      </c>
      <c r="F18" s="38"/>
      <c r="G18" s="66"/>
      <c r="H18" s="66"/>
      <c r="I18" s="66"/>
      <c r="J18" s="66"/>
      <c r="K18" s="66"/>
      <c r="L18" s="66"/>
      <c r="M18" s="66"/>
      <c r="N18" s="66"/>
      <c r="O18" s="66"/>
      <c r="P18" s="66"/>
      <c r="Q18" s="66"/>
      <c r="R18" s="66"/>
      <c r="S18" s="66"/>
      <c r="T18" s="66"/>
      <c r="U18" s="66"/>
    </row>
    <row r="19" spans="1:21" ht="110.25">
      <c r="A19" s="210">
        <v>12</v>
      </c>
      <c r="B19" s="208" t="s">
        <v>316</v>
      </c>
      <c r="C19" s="212" t="s">
        <v>315</v>
      </c>
      <c r="D19" s="206">
        <v>0.8</v>
      </c>
      <c r="E19" s="259" t="s">
        <v>754</v>
      </c>
      <c r="F19" s="38"/>
      <c r="G19" s="100"/>
      <c r="H19" s="66"/>
      <c r="I19" s="66"/>
      <c r="J19" s="66"/>
      <c r="K19" s="66"/>
      <c r="L19" s="66"/>
      <c r="M19" s="66"/>
      <c r="N19" s="66"/>
      <c r="O19" s="66"/>
      <c r="P19" s="66"/>
      <c r="Q19" s="66"/>
      <c r="R19" s="66"/>
      <c r="S19" s="66"/>
      <c r="T19" s="66"/>
      <c r="U19" s="66"/>
    </row>
    <row r="20" spans="1:21" ht="141.75">
      <c r="A20" s="210">
        <v>13</v>
      </c>
      <c r="B20" s="208" t="s">
        <v>317</v>
      </c>
      <c r="C20" s="212" t="s">
        <v>318</v>
      </c>
      <c r="D20" s="206">
        <v>3</v>
      </c>
      <c r="E20" s="259" t="s">
        <v>1323</v>
      </c>
      <c r="F20" s="38"/>
      <c r="G20" s="66"/>
      <c r="H20" s="66"/>
      <c r="I20" s="66"/>
      <c r="J20" s="66"/>
      <c r="K20" s="66"/>
      <c r="L20" s="66"/>
      <c r="M20" s="66"/>
      <c r="N20" s="66"/>
      <c r="O20" s="66"/>
      <c r="P20" s="66"/>
      <c r="Q20" s="66"/>
      <c r="R20" s="66"/>
      <c r="S20" s="66"/>
      <c r="T20" s="66"/>
      <c r="U20" s="66"/>
    </row>
    <row r="21" spans="1:21" ht="141.75">
      <c r="A21" s="210">
        <v>14</v>
      </c>
      <c r="B21" s="208" t="s">
        <v>319</v>
      </c>
      <c r="C21" s="212" t="s">
        <v>26</v>
      </c>
      <c r="D21" s="206">
        <v>3</v>
      </c>
      <c r="E21" s="259" t="s">
        <v>1324</v>
      </c>
      <c r="F21" s="38"/>
      <c r="G21" s="66"/>
      <c r="H21" s="66"/>
      <c r="I21" s="66"/>
      <c r="J21" s="66"/>
      <c r="K21" s="66"/>
      <c r="L21" s="66"/>
      <c r="M21" s="66"/>
      <c r="N21" s="66"/>
      <c r="O21" s="66"/>
      <c r="P21" s="66"/>
      <c r="Q21" s="66"/>
      <c r="R21" s="66"/>
      <c r="S21" s="66"/>
      <c r="T21" s="66"/>
      <c r="U21" s="66"/>
    </row>
    <row r="22" spans="1:21" ht="204.75">
      <c r="A22" s="210">
        <v>15</v>
      </c>
      <c r="B22" s="208" t="s">
        <v>320</v>
      </c>
      <c r="C22" s="212" t="s">
        <v>306</v>
      </c>
      <c r="D22" s="206">
        <v>4.5</v>
      </c>
      <c r="E22" s="261" t="s">
        <v>755</v>
      </c>
      <c r="F22" s="38"/>
      <c r="G22" s="66"/>
      <c r="H22" s="66"/>
      <c r="I22" s="66"/>
      <c r="J22" s="66"/>
      <c r="K22" s="66"/>
      <c r="L22" s="66"/>
      <c r="M22" s="66"/>
      <c r="N22" s="66"/>
      <c r="O22" s="66"/>
      <c r="P22" s="66"/>
      <c r="Q22" s="66"/>
      <c r="R22" s="66"/>
      <c r="S22" s="66"/>
      <c r="T22" s="66"/>
      <c r="U22" s="66"/>
    </row>
    <row r="23" spans="1:21" ht="141.75">
      <c r="A23" s="210">
        <v>16</v>
      </c>
      <c r="B23" s="208" t="s">
        <v>745</v>
      </c>
      <c r="C23" s="212" t="s">
        <v>239</v>
      </c>
      <c r="D23" s="206">
        <v>3.1100000000000003</v>
      </c>
      <c r="E23" s="259" t="s">
        <v>756</v>
      </c>
      <c r="F23" s="38"/>
      <c r="G23" s="66"/>
      <c r="H23" s="66"/>
      <c r="I23" s="66"/>
      <c r="J23" s="66"/>
      <c r="K23" s="66"/>
      <c r="L23" s="66"/>
      <c r="M23" s="66"/>
      <c r="N23" s="66"/>
      <c r="O23" s="66"/>
      <c r="P23" s="66"/>
      <c r="Q23" s="66"/>
      <c r="R23" s="66"/>
      <c r="S23" s="66"/>
      <c r="T23" s="66"/>
      <c r="U23" s="66"/>
    </row>
    <row r="24" spans="1:21" ht="94.5">
      <c r="A24" s="210">
        <v>17</v>
      </c>
      <c r="B24" s="208" t="s">
        <v>322</v>
      </c>
      <c r="C24" s="212" t="s">
        <v>313</v>
      </c>
      <c r="D24" s="206">
        <v>2</v>
      </c>
      <c r="E24" s="259" t="s">
        <v>757</v>
      </c>
      <c r="F24" s="38"/>
      <c r="G24" s="66"/>
      <c r="H24" s="66"/>
      <c r="I24" s="66"/>
      <c r="J24" s="66"/>
      <c r="K24" s="66"/>
      <c r="L24" s="66"/>
      <c r="M24" s="66"/>
      <c r="N24" s="66"/>
      <c r="O24" s="66"/>
      <c r="P24" s="66"/>
      <c r="Q24" s="66"/>
      <c r="R24" s="66"/>
      <c r="S24" s="66"/>
      <c r="T24" s="66"/>
      <c r="U24" s="66"/>
    </row>
    <row r="25" spans="1:21" ht="47.25">
      <c r="A25" s="210">
        <v>18</v>
      </c>
      <c r="B25" s="208" t="s">
        <v>323</v>
      </c>
      <c r="C25" s="212" t="s">
        <v>239</v>
      </c>
      <c r="D25" s="206">
        <v>3</v>
      </c>
      <c r="E25" s="259" t="s">
        <v>324</v>
      </c>
      <c r="F25" s="38"/>
      <c r="G25" s="66"/>
      <c r="H25" s="66"/>
      <c r="I25" s="66"/>
      <c r="J25" s="66"/>
      <c r="K25" s="66"/>
      <c r="L25" s="66"/>
      <c r="M25" s="66"/>
      <c r="N25" s="66"/>
      <c r="O25" s="66"/>
      <c r="P25" s="66"/>
      <c r="Q25" s="66"/>
      <c r="R25" s="66"/>
      <c r="S25" s="66"/>
      <c r="T25" s="66"/>
      <c r="U25" s="66"/>
    </row>
    <row r="26" spans="1:21" ht="47.25">
      <c r="A26" s="210">
        <v>19</v>
      </c>
      <c r="B26" s="208" t="s">
        <v>325</v>
      </c>
      <c r="C26" s="212" t="s">
        <v>19</v>
      </c>
      <c r="D26" s="206">
        <v>0.8</v>
      </c>
      <c r="E26" s="215" t="s">
        <v>326</v>
      </c>
      <c r="F26" s="38"/>
      <c r="G26" s="66"/>
      <c r="H26" s="66"/>
      <c r="I26" s="66"/>
      <c r="J26" s="66"/>
      <c r="K26" s="66"/>
      <c r="L26" s="66"/>
      <c r="M26" s="66"/>
      <c r="N26" s="66"/>
      <c r="O26" s="66"/>
      <c r="P26" s="66"/>
      <c r="Q26" s="66"/>
      <c r="R26" s="66"/>
      <c r="S26" s="66"/>
      <c r="T26" s="66"/>
      <c r="U26" s="66"/>
    </row>
    <row r="27" spans="1:21" ht="94.5">
      <c r="A27" s="210">
        <v>20</v>
      </c>
      <c r="B27" s="208" t="s">
        <v>327</v>
      </c>
      <c r="C27" s="212" t="s">
        <v>26</v>
      </c>
      <c r="D27" s="206">
        <v>2</v>
      </c>
      <c r="E27" s="260" t="s">
        <v>1325</v>
      </c>
      <c r="F27" s="38"/>
      <c r="G27" s="66"/>
      <c r="H27" s="66"/>
      <c r="I27" s="66"/>
      <c r="J27" s="66"/>
      <c r="K27" s="66"/>
      <c r="L27" s="66"/>
      <c r="M27" s="66"/>
      <c r="N27" s="66"/>
      <c r="O27" s="66"/>
      <c r="P27" s="66"/>
      <c r="Q27" s="66"/>
      <c r="R27" s="66"/>
      <c r="S27" s="66"/>
      <c r="T27" s="66"/>
      <c r="U27" s="66"/>
    </row>
    <row r="28" spans="1:21" ht="63">
      <c r="A28" s="210">
        <v>21</v>
      </c>
      <c r="B28" s="208" t="s">
        <v>328</v>
      </c>
      <c r="C28" s="212" t="s">
        <v>9</v>
      </c>
      <c r="D28" s="206">
        <v>1</v>
      </c>
      <c r="E28" s="215" t="s">
        <v>329</v>
      </c>
      <c r="F28" s="38"/>
      <c r="G28" s="66"/>
      <c r="H28" s="66"/>
      <c r="I28" s="66"/>
      <c r="J28" s="66"/>
      <c r="K28" s="66"/>
      <c r="L28" s="66"/>
      <c r="M28" s="66"/>
      <c r="N28" s="66"/>
      <c r="O28" s="66"/>
      <c r="P28" s="66"/>
      <c r="Q28" s="66"/>
      <c r="R28" s="66"/>
      <c r="S28" s="66"/>
      <c r="T28" s="66"/>
      <c r="U28" s="66"/>
    </row>
    <row r="29" spans="1:21" ht="47.25">
      <c r="A29" s="210">
        <v>22</v>
      </c>
      <c r="B29" s="208" t="s">
        <v>330</v>
      </c>
      <c r="C29" s="212" t="s">
        <v>11</v>
      </c>
      <c r="D29" s="206">
        <v>0.6</v>
      </c>
      <c r="E29" s="215" t="s">
        <v>331</v>
      </c>
      <c r="F29" s="38"/>
      <c r="G29" s="66"/>
      <c r="H29" s="66"/>
      <c r="I29" s="66"/>
      <c r="J29" s="66"/>
      <c r="K29" s="66"/>
      <c r="L29" s="66"/>
      <c r="M29" s="66"/>
      <c r="N29" s="66"/>
      <c r="O29" s="66"/>
      <c r="P29" s="66"/>
      <c r="Q29" s="66"/>
      <c r="R29" s="66"/>
      <c r="S29" s="66"/>
      <c r="T29" s="66"/>
      <c r="U29" s="66"/>
    </row>
    <row r="30" spans="1:21" ht="141.75">
      <c r="A30" s="210">
        <v>23</v>
      </c>
      <c r="B30" s="208" t="s">
        <v>332</v>
      </c>
      <c r="C30" s="212" t="s">
        <v>16</v>
      </c>
      <c r="D30" s="207">
        <v>11.45</v>
      </c>
      <c r="E30" s="260" t="s">
        <v>1326</v>
      </c>
      <c r="F30" s="38"/>
      <c r="G30" s="66"/>
      <c r="H30" s="66"/>
      <c r="I30" s="66"/>
      <c r="J30" s="66"/>
      <c r="K30" s="66"/>
      <c r="L30" s="66"/>
      <c r="M30" s="66"/>
      <c r="N30" s="66"/>
      <c r="O30" s="66"/>
      <c r="P30" s="66"/>
      <c r="Q30" s="66"/>
      <c r="R30" s="66"/>
      <c r="S30" s="66"/>
      <c r="T30" s="66"/>
      <c r="U30" s="66"/>
    </row>
    <row r="31" spans="1:21" ht="78.75">
      <c r="A31" s="210">
        <v>24</v>
      </c>
      <c r="B31" s="208" t="s">
        <v>333</v>
      </c>
      <c r="C31" s="212" t="s">
        <v>16</v>
      </c>
      <c r="D31" s="207">
        <v>9.8000000000000007</v>
      </c>
      <c r="E31" s="260" t="s">
        <v>334</v>
      </c>
      <c r="F31" s="38"/>
      <c r="G31" s="66"/>
      <c r="H31" s="66"/>
      <c r="I31" s="66"/>
      <c r="J31" s="66"/>
      <c r="K31" s="66"/>
      <c r="L31" s="66"/>
      <c r="M31" s="66"/>
      <c r="N31" s="66"/>
      <c r="O31" s="66"/>
      <c r="P31" s="66"/>
      <c r="Q31" s="66"/>
      <c r="R31" s="66"/>
      <c r="S31" s="66"/>
      <c r="T31" s="66"/>
      <c r="U31" s="66"/>
    </row>
    <row r="32" spans="1:21" ht="267.75">
      <c r="A32" s="210">
        <v>25</v>
      </c>
      <c r="B32" s="205" t="s">
        <v>746</v>
      </c>
      <c r="C32" s="212" t="s">
        <v>510</v>
      </c>
      <c r="D32" s="206">
        <v>0.45</v>
      </c>
      <c r="E32" s="260" t="s">
        <v>1327</v>
      </c>
      <c r="F32" s="38"/>
      <c r="G32" s="66"/>
      <c r="H32" s="66"/>
      <c r="I32" s="66"/>
      <c r="J32" s="66"/>
      <c r="K32" s="66"/>
      <c r="L32" s="66"/>
      <c r="M32" s="66"/>
      <c r="N32" s="66"/>
      <c r="O32" s="66"/>
      <c r="P32" s="66"/>
      <c r="Q32" s="66"/>
      <c r="R32" s="66"/>
      <c r="S32" s="66"/>
      <c r="T32" s="66"/>
      <c r="U32" s="66"/>
    </row>
    <row r="33" spans="1:21" ht="18.75">
      <c r="A33" s="262" t="s">
        <v>27</v>
      </c>
      <c r="B33" s="203" t="s">
        <v>41</v>
      </c>
      <c r="C33" s="96"/>
      <c r="D33" s="321">
        <f>SUM(D34:D35)</f>
        <v>10.57</v>
      </c>
      <c r="E33" s="105"/>
      <c r="F33" s="40"/>
      <c r="G33" s="66"/>
      <c r="H33" s="66"/>
      <c r="I33" s="66"/>
      <c r="J33" s="66"/>
      <c r="K33" s="66"/>
      <c r="L33" s="66"/>
      <c r="M33" s="66"/>
      <c r="N33" s="66"/>
      <c r="O33" s="66"/>
      <c r="P33" s="66"/>
      <c r="Q33" s="66"/>
      <c r="R33" s="66"/>
      <c r="S33" s="66"/>
      <c r="T33" s="66"/>
      <c r="U33" s="66"/>
    </row>
    <row r="34" spans="1:21" ht="199.9" customHeight="1">
      <c r="A34" s="96">
        <v>1</v>
      </c>
      <c r="B34" s="120" t="s">
        <v>925</v>
      </c>
      <c r="C34" s="96" t="s">
        <v>47</v>
      </c>
      <c r="D34" s="242">
        <v>4.03</v>
      </c>
      <c r="E34" s="263" t="s">
        <v>927</v>
      </c>
      <c r="F34" s="3"/>
      <c r="G34" s="66"/>
      <c r="H34" s="66"/>
      <c r="I34" s="66"/>
      <c r="J34" s="66"/>
      <c r="K34" s="66"/>
      <c r="L34" s="66"/>
      <c r="M34" s="66"/>
      <c r="N34" s="66"/>
      <c r="O34" s="66"/>
      <c r="P34" s="66"/>
      <c r="Q34" s="66"/>
      <c r="R34" s="66"/>
      <c r="S34" s="66"/>
      <c r="T34" s="66"/>
      <c r="U34" s="66"/>
    </row>
    <row r="35" spans="1:21" ht="228.6" customHeight="1">
      <c r="A35" s="96">
        <v>2</v>
      </c>
      <c r="B35" s="120" t="s">
        <v>926</v>
      </c>
      <c r="C35" s="96" t="s">
        <v>339</v>
      </c>
      <c r="D35" s="242">
        <v>6.54</v>
      </c>
      <c r="E35" s="105" t="s">
        <v>1318</v>
      </c>
      <c r="F35" s="3"/>
      <c r="G35" s="66"/>
      <c r="H35" s="66"/>
      <c r="I35" s="66"/>
      <c r="J35" s="66"/>
      <c r="K35" s="66"/>
      <c r="L35" s="66"/>
      <c r="M35" s="66"/>
      <c r="N35" s="66"/>
      <c r="O35" s="66"/>
      <c r="P35" s="66"/>
      <c r="Q35" s="66"/>
      <c r="R35" s="66"/>
      <c r="S35" s="66"/>
      <c r="T35" s="66"/>
      <c r="U35" s="66"/>
    </row>
    <row r="36" spans="1:21" ht="18.75">
      <c r="A36" s="319" t="s">
        <v>40</v>
      </c>
      <c r="B36" s="203" t="s">
        <v>55</v>
      </c>
      <c r="C36" s="242"/>
      <c r="D36" s="321">
        <f>SUM(D37:D71)-D50</f>
        <v>117.24919999999997</v>
      </c>
      <c r="E36" s="105"/>
      <c r="F36" s="66"/>
      <c r="G36" s="66"/>
      <c r="H36" s="66"/>
      <c r="I36" s="66"/>
      <c r="J36" s="66"/>
      <c r="K36" s="66"/>
      <c r="L36" s="66"/>
      <c r="M36" s="66"/>
      <c r="N36" s="66"/>
      <c r="O36" s="66"/>
      <c r="P36" s="66"/>
      <c r="Q36" s="66"/>
      <c r="R36" s="66"/>
      <c r="S36" s="66"/>
      <c r="T36" s="66"/>
      <c r="U36" s="66"/>
    </row>
    <row r="37" spans="1:21" ht="63">
      <c r="A37" s="96">
        <v>1</v>
      </c>
      <c r="B37" s="98" t="s">
        <v>1516</v>
      </c>
      <c r="C37" s="96" t="s">
        <v>341</v>
      </c>
      <c r="D37" s="97">
        <v>1.19</v>
      </c>
      <c r="E37" s="98" t="s">
        <v>1515</v>
      </c>
      <c r="F37" s="66"/>
      <c r="G37" s="66"/>
      <c r="H37" s="66"/>
      <c r="I37" s="66"/>
      <c r="J37" s="66"/>
      <c r="K37" s="66"/>
      <c r="L37" s="66"/>
      <c r="M37" s="66"/>
      <c r="N37" s="66"/>
      <c r="O37" s="66"/>
      <c r="P37" s="66"/>
      <c r="Q37" s="66"/>
      <c r="R37" s="66"/>
      <c r="S37" s="66"/>
      <c r="T37" s="66"/>
      <c r="U37" s="66"/>
    </row>
    <row r="38" spans="1:21" ht="141.75">
      <c r="A38" s="96">
        <v>2</v>
      </c>
      <c r="B38" s="98" t="s">
        <v>343</v>
      </c>
      <c r="C38" s="97" t="s">
        <v>72</v>
      </c>
      <c r="D38" s="97">
        <v>0.63</v>
      </c>
      <c r="E38" s="98" t="s">
        <v>1517</v>
      </c>
      <c r="F38" s="66"/>
      <c r="G38" s="66"/>
      <c r="H38" s="66"/>
      <c r="I38" s="66"/>
      <c r="J38" s="66"/>
      <c r="K38" s="66"/>
      <c r="L38" s="66"/>
      <c r="M38" s="66"/>
      <c r="N38" s="66"/>
      <c r="O38" s="66"/>
      <c r="P38" s="66"/>
      <c r="Q38" s="66"/>
      <c r="R38" s="66"/>
      <c r="S38" s="66"/>
      <c r="T38" s="66"/>
      <c r="U38" s="66"/>
    </row>
    <row r="39" spans="1:21" ht="78.75">
      <c r="A39" s="96">
        <v>3</v>
      </c>
      <c r="B39" s="98" t="s">
        <v>344</v>
      </c>
      <c r="C39" s="96" t="s">
        <v>249</v>
      </c>
      <c r="D39" s="97">
        <v>6.7</v>
      </c>
      <c r="E39" s="98" t="s">
        <v>1328</v>
      </c>
      <c r="F39" s="66"/>
      <c r="G39" s="66"/>
      <c r="H39" s="66"/>
      <c r="I39" s="66"/>
      <c r="J39" s="66"/>
      <c r="K39" s="66"/>
      <c r="L39" s="66"/>
      <c r="M39" s="66"/>
      <c r="N39" s="66"/>
      <c r="O39" s="66"/>
      <c r="P39" s="66"/>
      <c r="Q39" s="66"/>
      <c r="R39" s="66"/>
      <c r="S39" s="66"/>
      <c r="T39" s="66"/>
      <c r="U39" s="66"/>
    </row>
    <row r="40" spans="1:21" ht="173.25">
      <c r="A40" s="96">
        <v>4</v>
      </c>
      <c r="B40" s="105" t="s">
        <v>345</v>
      </c>
      <c r="C40" s="96" t="s">
        <v>249</v>
      </c>
      <c r="D40" s="264">
        <v>1.4E-2</v>
      </c>
      <c r="E40" s="98" t="s">
        <v>1329</v>
      </c>
      <c r="F40" s="66"/>
      <c r="G40" s="66"/>
      <c r="H40" s="66"/>
      <c r="I40" s="66"/>
      <c r="J40" s="66"/>
      <c r="K40" s="66"/>
      <c r="L40" s="66"/>
      <c r="M40" s="66"/>
      <c r="N40" s="66"/>
      <c r="O40" s="66"/>
      <c r="P40" s="66"/>
      <c r="Q40" s="66"/>
      <c r="R40" s="66"/>
      <c r="S40" s="66"/>
      <c r="T40" s="66"/>
      <c r="U40" s="66"/>
    </row>
    <row r="41" spans="1:21" ht="94.5">
      <c r="A41" s="96">
        <v>5</v>
      </c>
      <c r="B41" s="105" t="s">
        <v>346</v>
      </c>
      <c r="C41" s="96" t="s">
        <v>347</v>
      </c>
      <c r="D41" s="97">
        <v>0.2</v>
      </c>
      <c r="E41" s="98" t="s">
        <v>1330</v>
      </c>
      <c r="F41" s="66"/>
      <c r="G41" s="66"/>
      <c r="H41" s="66"/>
      <c r="I41" s="66"/>
      <c r="J41" s="66"/>
      <c r="K41" s="66"/>
      <c r="L41" s="66"/>
      <c r="M41" s="66"/>
      <c r="N41" s="66"/>
      <c r="O41" s="66"/>
      <c r="P41" s="66"/>
      <c r="Q41" s="66"/>
      <c r="R41" s="66"/>
      <c r="S41" s="66"/>
      <c r="T41" s="66"/>
      <c r="U41" s="66"/>
    </row>
    <row r="42" spans="1:21" ht="157.5">
      <c r="A42" s="96">
        <v>6</v>
      </c>
      <c r="B42" s="98" t="s">
        <v>348</v>
      </c>
      <c r="C42" s="97" t="s">
        <v>248</v>
      </c>
      <c r="D42" s="97">
        <v>0.85</v>
      </c>
      <c r="E42" s="98" t="s">
        <v>1331</v>
      </c>
      <c r="F42" s="66"/>
      <c r="G42" s="66"/>
      <c r="H42" s="66"/>
      <c r="I42" s="66"/>
      <c r="J42" s="66"/>
      <c r="K42" s="66"/>
      <c r="L42" s="66"/>
      <c r="M42" s="66"/>
      <c r="N42" s="66"/>
      <c r="O42" s="66"/>
      <c r="P42" s="66"/>
      <c r="Q42" s="66"/>
      <c r="R42" s="66"/>
      <c r="S42" s="66"/>
      <c r="T42" s="66"/>
      <c r="U42" s="66"/>
    </row>
    <row r="43" spans="1:21" ht="94.5">
      <c r="A43" s="96">
        <v>7</v>
      </c>
      <c r="B43" s="98" t="s">
        <v>350</v>
      </c>
      <c r="C43" s="97" t="s">
        <v>349</v>
      </c>
      <c r="D43" s="97">
        <v>5.1100000000000003</v>
      </c>
      <c r="E43" s="98" t="s">
        <v>1307</v>
      </c>
      <c r="F43" s="66"/>
      <c r="G43" s="66"/>
      <c r="H43" s="66"/>
      <c r="I43" s="66"/>
      <c r="J43" s="66"/>
      <c r="K43" s="66"/>
      <c r="L43" s="66"/>
      <c r="M43" s="66"/>
      <c r="N43" s="66"/>
      <c r="O43" s="66"/>
      <c r="P43" s="66"/>
      <c r="Q43" s="66"/>
      <c r="R43" s="66"/>
      <c r="S43" s="66"/>
      <c r="T43" s="66"/>
      <c r="U43" s="66"/>
    </row>
    <row r="44" spans="1:21" ht="126">
      <c r="A44" s="96">
        <v>8</v>
      </c>
      <c r="B44" s="98" t="s">
        <v>351</v>
      </c>
      <c r="C44" s="97" t="s">
        <v>352</v>
      </c>
      <c r="D44" s="97">
        <v>3.2</v>
      </c>
      <c r="E44" s="98" t="s">
        <v>1308</v>
      </c>
      <c r="F44" s="66"/>
      <c r="G44" s="66"/>
      <c r="H44" s="66"/>
      <c r="I44" s="66"/>
      <c r="J44" s="66"/>
      <c r="K44" s="66"/>
      <c r="L44" s="66"/>
      <c r="M44" s="66"/>
      <c r="N44" s="66"/>
      <c r="O44" s="66"/>
      <c r="P44" s="66"/>
      <c r="Q44" s="66"/>
      <c r="R44" s="66"/>
      <c r="S44" s="66"/>
      <c r="T44" s="66"/>
      <c r="U44" s="66"/>
    </row>
    <row r="45" spans="1:21" ht="94.5">
      <c r="A45" s="96">
        <v>9</v>
      </c>
      <c r="B45" s="98" t="s">
        <v>353</v>
      </c>
      <c r="C45" s="97" t="s">
        <v>260</v>
      </c>
      <c r="D45" s="97">
        <v>11.5</v>
      </c>
      <c r="E45" s="98" t="s">
        <v>1332</v>
      </c>
      <c r="F45" s="66"/>
      <c r="G45" s="66"/>
      <c r="H45" s="66"/>
      <c r="I45" s="66"/>
      <c r="J45" s="66"/>
      <c r="K45" s="66"/>
      <c r="L45" s="66"/>
      <c r="M45" s="66"/>
      <c r="N45" s="66"/>
      <c r="O45" s="66"/>
      <c r="P45" s="66"/>
      <c r="Q45" s="66"/>
      <c r="R45" s="66"/>
      <c r="S45" s="66"/>
      <c r="T45" s="66"/>
      <c r="U45" s="66"/>
    </row>
    <row r="46" spans="1:21" ht="141.75">
      <c r="A46" s="96">
        <v>10</v>
      </c>
      <c r="B46" s="98" t="s">
        <v>354</v>
      </c>
      <c r="C46" s="97" t="s">
        <v>355</v>
      </c>
      <c r="D46" s="97">
        <v>5.15</v>
      </c>
      <c r="E46" s="98" t="s">
        <v>1309</v>
      </c>
      <c r="F46" s="66"/>
      <c r="G46" s="66"/>
      <c r="H46" s="66"/>
      <c r="I46" s="66"/>
      <c r="J46" s="66"/>
      <c r="K46" s="66"/>
      <c r="L46" s="66"/>
      <c r="M46" s="66"/>
      <c r="N46" s="66"/>
      <c r="O46" s="66"/>
      <c r="P46" s="66"/>
      <c r="Q46" s="66"/>
      <c r="R46" s="66"/>
      <c r="S46" s="66"/>
      <c r="T46" s="66"/>
      <c r="U46" s="66"/>
    </row>
    <row r="47" spans="1:21" ht="78.75">
      <c r="A47" s="96">
        <v>11</v>
      </c>
      <c r="B47" s="98" t="s">
        <v>356</v>
      </c>
      <c r="C47" s="97" t="s">
        <v>357</v>
      </c>
      <c r="D47" s="97">
        <v>0.06</v>
      </c>
      <c r="E47" s="98" t="s">
        <v>1310</v>
      </c>
      <c r="F47" s="66"/>
      <c r="G47" s="66"/>
      <c r="H47" s="66"/>
      <c r="I47" s="66"/>
      <c r="J47" s="66"/>
      <c r="K47" s="66"/>
      <c r="L47" s="66"/>
      <c r="M47" s="66"/>
      <c r="N47" s="66"/>
      <c r="O47" s="66"/>
      <c r="P47" s="66"/>
      <c r="Q47" s="66"/>
      <c r="R47" s="66"/>
      <c r="S47" s="66"/>
      <c r="T47" s="66"/>
      <c r="U47" s="66"/>
    </row>
    <row r="48" spans="1:21" ht="141.75">
      <c r="A48" s="96">
        <v>12</v>
      </c>
      <c r="B48" s="98" t="s">
        <v>358</v>
      </c>
      <c r="C48" s="97" t="s">
        <v>359</v>
      </c>
      <c r="D48" s="97">
        <v>0.55000000000000004</v>
      </c>
      <c r="E48" s="98" t="s">
        <v>1518</v>
      </c>
      <c r="F48" s="66"/>
      <c r="G48" s="66"/>
      <c r="H48" s="66"/>
      <c r="I48" s="66"/>
      <c r="J48" s="66"/>
      <c r="K48" s="66"/>
      <c r="L48" s="66"/>
      <c r="M48" s="66"/>
      <c r="N48" s="66"/>
      <c r="O48" s="66"/>
      <c r="P48" s="66"/>
      <c r="Q48" s="66"/>
      <c r="R48" s="66"/>
      <c r="S48" s="66"/>
      <c r="T48" s="66"/>
      <c r="U48" s="66"/>
    </row>
    <row r="49" spans="1:21" ht="141.75">
      <c r="A49" s="96">
        <v>13</v>
      </c>
      <c r="B49" s="98" t="s">
        <v>360</v>
      </c>
      <c r="C49" s="97" t="s">
        <v>361</v>
      </c>
      <c r="D49" s="97">
        <v>6.8</v>
      </c>
      <c r="E49" s="98" t="s">
        <v>1333</v>
      </c>
      <c r="F49" s="66"/>
      <c r="G49" s="66"/>
      <c r="H49" s="66"/>
      <c r="I49" s="66"/>
      <c r="J49" s="66"/>
      <c r="K49" s="66"/>
      <c r="L49" s="66"/>
      <c r="M49" s="66"/>
      <c r="N49" s="66"/>
      <c r="O49" s="66"/>
      <c r="P49" s="66"/>
      <c r="Q49" s="66"/>
      <c r="R49" s="66"/>
      <c r="S49" s="66"/>
      <c r="T49" s="66"/>
      <c r="U49" s="66"/>
    </row>
    <row r="50" spans="1:21" ht="47.25">
      <c r="A50" s="431">
        <v>14</v>
      </c>
      <c r="B50" s="98" t="s">
        <v>362</v>
      </c>
      <c r="C50" s="97" t="s">
        <v>363</v>
      </c>
      <c r="D50" s="97">
        <v>12.65</v>
      </c>
      <c r="E50" s="428" t="s">
        <v>1334</v>
      </c>
      <c r="F50" s="66"/>
      <c r="G50" s="66"/>
      <c r="H50" s="66"/>
      <c r="I50" s="66"/>
      <c r="J50" s="66"/>
      <c r="K50" s="66"/>
      <c r="L50" s="66"/>
      <c r="M50" s="66"/>
      <c r="N50" s="66"/>
      <c r="O50" s="66"/>
      <c r="P50" s="66"/>
      <c r="Q50" s="66"/>
      <c r="R50" s="66"/>
      <c r="S50" s="66"/>
      <c r="T50" s="66"/>
      <c r="U50" s="66"/>
    </row>
    <row r="51" spans="1:21" ht="18.75">
      <c r="A51" s="432"/>
      <c r="B51" s="265" t="s">
        <v>364</v>
      </c>
      <c r="C51" s="266" t="s">
        <v>254</v>
      </c>
      <c r="D51" s="266">
        <v>1.9</v>
      </c>
      <c r="E51" s="429"/>
      <c r="F51" s="66"/>
      <c r="G51" s="66"/>
      <c r="H51" s="66"/>
      <c r="I51" s="66"/>
      <c r="J51" s="66"/>
      <c r="K51" s="66"/>
      <c r="L51" s="66"/>
      <c r="M51" s="66"/>
      <c r="N51" s="66"/>
      <c r="O51" s="66"/>
      <c r="P51" s="66"/>
      <c r="Q51" s="66"/>
      <c r="R51" s="66"/>
      <c r="S51" s="66"/>
      <c r="T51" s="66"/>
      <c r="U51" s="66"/>
    </row>
    <row r="52" spans="1:21" ht="18.75">
      <c r="A52" s="432"/>
      <c r="B52" s="265" t="s">
        <v>365</v>
      </c>
      <c r="C52" s="266" t="s">
        <v>366</v>
      </c>
      <c r="D52" s="266">
        <v>3.9</v>
      </c>
      <c r="E52" s="429"/>
      <c r="F52" s="66"/>
      <c r="G52" s="66"/>
      <c r="H52" s="66"/>
      <c r="I52" s="66"/>
      <c r="J52" s="66"/>
      <c r="K52" s="66"/>
      <c r="L52" s="66"/>
      <c r="M52" s="66"/>
      <c r="N52" s="66"/>
      <c r="O52" s="66"/>
      <c r="P52" s="66"/>
      <c r="Q52" s="66"/>
      <c r="R52" s="66"/>
      <c r="S52" s="66"/>
      <c r="T52" s="66"/>
      <c r="U52" s="66"/>
    </row>
    <row r="53" spans="1:21" ht="18.75">
      <c r="A53" s="432"/>
      <c r="B53" s="265" t="s">
        <v>367</v>
      </c>
      <c r="C53" s="266" t="s">
        <v>368</v>
      </c>
      <c r="D53" s="266">
        <v>0.89</v>
      </c>
      <c r="E53" s="429"/>
      <c r="F53" s="66"/>
      <c r="G53" s="66"/>
      <c r="H53" s="66"/>
      <c r="I53" s="66"/>
      <c r="J53" s="66"/>
      <c r="K53" s="66"/>
      <c r="L53" s="66"/>
      <c r="M53" s="66"/>
      <c r="N53" s="66"/>
      <c r="O53" s="66"/>
      <c r="P53" s="66"/>
      <c r="Q53" s="66"/>
      <c r="R53" s="66"/>
      <c r="S53" s="66"/>
      <c r="T53" s="66"/>
      <c r="U53" s="66"/>
    </row>
    <row r="54" spans="1:21" ht="18.75">
      <c r="A54" s="432"/>
      <c r="B54" s="265" t="s">
        <v>369</v>
      </c>
      <c r="C54" s="266" t="s">
        <v>368</v>
      </c>
      <c r="D54" s="266">
        <v>0.19</v>
      </c>
      <c r="E54" s="429"/>
      <c r="F54" s="66"/>
      <c r="G54" s="66"/>
      <c r="H54" s="66"/>
      <c r="I54" s="66"/>
      <c r="J54" s="66"/>
      <c r="K54" s="66"/>
      <c r="L54" s="66"/>
      <c r="M54" s="66"/>
      <c r="N54" s="66"/>
      <c r="O54" s="66"/>
      <c r="P54" s="66"/>
      <c r="Q54" s="66"/>
      <c r="R54" s="66"/>
      <c r="S54" s="66"/>
      <c r="T54" s="66"/>
      <c r="U54" s="66"/>
    </row>
    <row r="55" spans="1:21" ht="63">
      <c r="A55" s="432"/>
      <c r="B55" s="265" t="s">
        <v>370</v>
      </c>
      <c r="C55" s="266" t="s">
        <v>254</v>
      </c>
      <c r="D55" s="266">
        <v>2.72</v>
      </c>
      <c r="E55" s="429"/>
      <c r="F55" s="66"/>
      <c r="G55" s="66"/>
      <c r="H55" s="66"/>
      <c r="I55" s="66"/>
      <c r="J55" s="66"/>
      <c r="K55" s="66"/>
      <c r="L55" s="66"/>
      <c r="M55" s="66"/>
      <c r="N55" s="66"/>
      <c r="O55" s="66"/>
      <c r="P55" s="66"/>
      <c r="Q55" s="66"/>
      <c r="R55" s="66"/>
      <c r="S55" s="66"/>
      <c r="T55" s="66"/>
      <c r="U55" s="66"/>
    </row>
    <row r="56" spans="1:21" ht="94.9" customHeight="1">
      <c r="A56" s="433"/>
      <c r="B56" s="265" t="s">
        <v>371</v>
      </c>
      <c r="C56" s="266" t="s">
        <v>368</v>
      </c>
      <c r="D56" s="266">
        <v>3.05</v>
      </c>
      <c r="E56" s="430"/>
      <c r="F56" s="66"/>
      <c r="G56" s="66"/>
      <c r="H56" s="66"/>
      <c r="I56" s="66"/>
      <c r="J56" s="66"/>
      <c r="K56" s="66"/>
      <c r="L56" s="66"/>
      <c r="M56" s="66"/>
      <c r="N56" s="66"/>
      <c r="O56" s="66"/>
      <c r="P56" s="66"/>
      <c r="Q56" s="66"/>
      <c r="R56" s="66"/>
      <c r="S56" s="66"/>
      <c r="T56" s="66"/>
      <c r="U56" s="66"/>
    </row>
    <row r="57" spans="1:21" ht="157.5">
      <c r="A57" s="96">
        <v>15</v>
      </c>
      <c r="B57" s="98" t="s">
        <v>372</v>
      </c>
      <c r="C57" s="97" t="s">
        <v>373</v>
      </c>
      <c r="D57" s="97">
        <v>13.44</v>
      </c>
      <c r="E57" s="105" t="s">
        <v>1519</v>
      </c>
      <c r="F57" s="66"/>
      <c r="G57" s="66"/>
      <c r="H57" s="66"/>
      <c r="I57" s="66"/>
      <c r="J57" s="66"/>
      <c r="K57" s="66"/>
      <c r="L57" s="66"/>
      <c r="M57" s="66"/>
      <c r="N57" s="66"/>
      <c r="O57" s="66"/>
      <c r="P57" s="66"/>
      <c r="Q57" s="66"/>
      <c r="R57" s="66"/>
      <c r="S57" s="66"/>
      <c r="T57" s="66"/>
      <c r="U57" s="66"/>
    </row>
    <row r="58" spans="1:21" ht="157.5">
      <c r="A58" s="96">
        <v>16</v>
      </c>
      <c r="B58" s="98" t="s">
        <v>374</v>
      </c>
      <c r="C58" s="97" t="s">
        <v>375</v>
      </c>
      <c r="D58" s="264">
        <v>1.204</v>
      </c>
      <c r="E58" s="98" t="s">
        <v>1520</v>
      </c>
      <c r="F58" s="66"/>
      <c r="G58" s="66"/>
      <c r="H58" s="66"/>
      <c r="I58" s="66"/>
      <c r="J58" s="66"/>
      <c r="K58" s="66"/>
      <c r="L58" s="66"/>
      <c r="M58" s="66"/>
      <c r="N58" s="66"/>
      <c r="O58" s="66"/>
      <c r="P58" s="66"/>
      <c r="Q58" s="66"/>
      <c r="R58" s="66"/>
      <c r="S58" s="66"/>
      <c r="T58" s="66"/>
      <c r="U58" s="66"/>
    </row>
    <row r="59" spans="1:21" ht="126">
      <c r="A59" s="96">
        <v>17</v>
      </c>
      <c r="B59" s="98" t="s">
        <v>376</v>
      </c>
      <c r="C59" s="97" t="s">
        <v>375</v>
      </c>
      <c r="D59" s="264">
        <v>4.4029999999999996</v>
      </c>
      <c r="E59" s="98" t="s">
        <v>1521</v>
      </c>
      <c r="F59" s="66"/>
      <c r="G59" s="66"/>
      <c r="H59" s="66"/>
      <c r="I59" s="66"/>
      <c r="J59" s="66"/>
      <c r="K59" s="66"/>
      <c r="L59" s="66"/>
      <c r="M59" s="66"/>
      <c r="N59" s="66"/>
      <c r="O59" s="66"/>
      <c r="P59" s="66"/>
      <c r="Q59" s="66"/>
      <c r="R59" s="66"/>
      <c r="S59" s="66"/>
      <c r="T59" s="66"/>
      <c r="U59" s="66"/>
    </row>
    <row r="60" spans="1:21" ht="141.75">
      <c r="A60" s="96">
        <v>18</v>
      </c>
      <c r="B60" s="98" t="s">
        <v>377</v>
      </c>
      <c r="C60" s="97" t="s">
        <v>375</v>
      </c>
      <c r="D60" s="97">
        <v>3.8</v>
      </c>
      <c r="E60" s="98" t="s">
        <v>1522</v>
      </c>
      <c r="F60" s="66"/>
      <c r="G60" s="66"/>
      <c r="H60" s="66"/>
      <c r="I60" s="66"/>
      <c r="J60" s="66"/>
      <c r="K60" s="66"/>
      <c r="L60" s="66"/>
      <c r="M60" s="66"/>
      <c r="N60" s="66"/>
      <c r="O60" s="66"/>
      <c r="P60" s="66"/>
      <c r="Q60" s="66"/>
      <c r="R60" s="66"/>
      <c r="S60" s="66"/>
      <c r="T60" s="66"/>
      <c r="U60" s="66"/>
    </row>
    <row r="61" spans="1:21" ht="47.25">
      <c r="A61" s="96">
        <v>19</v>
      </c>
      <c r="B61" s="98" t="s">
        <v>378</v>
      </c>
      <c r="C61" s="97" t="s">
        <v>379</v>
      </c>
      <c r="D61" s="97">
        <v>1.8</v>
      </c>
      <c r="E61" s="98" t="s">
        <v>1335</v>
      </c>
      <c r="F61" s="66"/>
      <c r="G61" s="66"/>
      <c r="H61" s="66"/>
      <c r="I61" s="66"/>
      <c r="J61" s="66"/>
      <c r="K61" s="66"/>
      <c r="L61" s="66"/>
      <c r="M61" s="66"/>
      <c r="N61" s="66"/>
      <c r="O61" s="66"/>
      <c r="P61" s="66"/>
      <c r="Q61" s="66"/>
      <c r="R61" s="66"/>
      <c r="S61" s="66"/>
      <c r="T61" s="66"/>
      <c r="U61" s="66"/>
    </row>
    <row r="62" spans="1:21" ht="63">
      <c r="A62" s="96">
        <v>20</v>
      </c>
      <c r="B62" s="98" t="s">
        <v>380</v>
      </c>
      <c r="C62" s="97" t="s">
        <v>381</v>
      </c>
      <c r="D62" s="97">
        <f>2152/10000</f>
        <v>0.2152</v>
      </c>
      <c r="E62" s="98" t="s">
        <v>1523</v>
      </c>
      <c r="F62" s="66"/>
      <c r="G62" s="66"/>
      <c r="H62" s="66"/>
      <c r="I62" s="66"/>
      <c r="J62" s="66"/>
      <c r="K62" s="66"/>
      <c r="L62" s="66"/>
      <c r="M62" s="66"/>
      <c r="N62" s="66"/>
      <c r="O62" s="66"/>
      <c r="P62" s="66"/>
      <c r="Q62" s="66"/>
      <c r="R62" s="66"/>
      <c r="S62" s="66"/>
      <c r="T62" s="66"/>
      <c r="U62" s="66"/>
    </row>
    <row r="63" spans="1:21" ht="189">
      <c r="A63" s="96">
        <v>21</v>
      </c>
      <c r="B63" s="98" t="s">
        <v>382</v>
      </c>
      <c r="C63" s="97" t="s">
        <v>383</v>
      </c>
      <c r="D63" s="97">
        <v>4.99</v>
      </c>
      <c r="E63" s="98" t="s">
        <v>1336</v>
      </c>
      <c r="F63" s="66"/>
      <c r="G63" s="66"/>
      <c r="H63" s="66"/>
      <c r="I63" s="66"/>
      <c r="J63" s="66"/>
      <c r="K63" s="66"/>
      <c r="L63" s="66"/>
      <c r="M63" s="66"/>
      <c r="N63" s="66"/>
      <c r="O63" s="66"/>
      <c r="P63" s="66"/>
      <c r="Q63" s="66"/>
      <c r="R63" s="66"/>
      <c r="S63" s="66"/>
      <c r="T63" s="66"/>
      <c r="U63" s="66"/>
    </row>
    <row r="64" spans="1:21" ht="78.75">
      <c r="A64" s="96">
        <v>22</v>
      </c>
      <c r="B64" s="98" t="s">
        <v>384</v>
      </c>
      <c r="C64" s="97" t="s">
        <v>72</v>
      </c>
      <c r="D64" s="264">
        <v>0.53400000000000003</v>
      </c>
      <c r="E64" s="98" t="s">
        <v>1337</v>
      </c>
      <c r="F64" s="66"/>
      <c r="G64" s="66"/>
      <c r="H64" s="66"/>
      <c r="I64" s="66"/>
      <c r="J64" s="66"/>
      <c r="K64" s="66"/>
      <c r="L64" s="66"/>
      <c r="M64" s="66"/>
      <c r="N64" s="66"/>
      <c r="O64" s="66"/>
      <c r="P64" s="66"/>
      <c r="Q64" s="66"/>
      <c r="R64" s="66"/>
      <c r="S64" s="66"/>
      <c r="T64" s="66"/>
      <c r="U64" s="66"/>
    </row>
    <row r="65" spans="1:21" ht="78.75">
      <c r="A65" s="96">
        <v>23</v>
      </c>
      <c r="B65" s="98" t="s">
        <v>385</v>
      </c>
      <c r="C65" s="97" t="s">
        <v>379</v>
      </c>
      <c r="D65" s="264">
        <v>0.308</v>
      </c>
      <c r="E65" s="98" t="s">
        <v>1338</v>
      </c>
      <c r="F65" s="66"/>
      <c r="G65" s="66"/>
      <c r="H65" s="66"/>
      <c r="I65" s="66"/>
      <c r="J65" s="66"/>
      <c r="K65" s="66"/>
      <c r="L65" s="66"/>
      <c r="M65" s="66"/>
      <c r="N65" s="66"/>
      <c r="O65" s="66"/>
      <c r="P65" s="66"/>
      <c r="Q65" s="66"/>
      <c r="R65" s="66"/>
      <c r="S65" s="66"/>
      <c r="T65" s="66"/>
      <c r="U65" s="66"/>
    </row>
    <row r="66" spans="1:21" ht="63">
      <c r="A66" s="96">
        <v>24</v>
      </c>
      <c r="B66" s="98" t="s">
        <v>386</v>
      </c>
      <c r="C66" s="97" t="s">
        <v>248</v>
      </c>
      <c r="D66" s="264">
        <v>2.1059999999999999</v>
      </c>
      <c r="E66" s="98" t="s">
        <v>1339</v>
      </c>
      <c r="F66" s="66"/>
      <c r="G66" s="66"/>
      <c r="H66" s="66"/>
      <c r="I66" s="66"/>
      <c r="J66" s="66"/>
      <c r="K66" s="66"/>
      <c r="L66" s="66"/>
      <c r="M66" s="66"/>
      <c r="N66" s="66"/>
      <c r="O66" s="66"/>
      <c r="P66" s="66"/>
      <c r="Q66" s="66"/>
      <c r="R66" s="66"/>
      <c r="S66" s="66"/>
      <c r="T66" s="66"/>
      <c r="U66" s="66"/>
    </row>
    <row r="67" spans="1:21" ht="47.25">
      <c r="A67" s="96">
        <v>25</v>
      </c>
      <c r="B67" s="98" t="s">
        <v>387</v>
      </c>
      <c r="C67" s="97" t="s">
        <v>57</v>
      </c>
      <c r="D67" s="264">
        <f>650/10000</f>
        <v>6.5000000000000002E-2</v>
      </c>
      <c r="E67" s="240" t="s">
        <v>1340</v>
      </c>
      <c r="F67" s="66"/>
      <c r="G67" s="66"/>
      <c r="H67" s="66"/>
      <c r="I67" s="66"/>
      <c r="J67" s="66"/>
      <c r="K67" s="66"/>
      <c r="L67" s="66"/>
      <c r="M67" s="66"/>
      <c r="N67" s="66"/>
      <c r="O67" s="66"/>
      <c r="P67" s="66"/>
      <c r="Q67" s="66"/>
      <c r="R67" s="66"/>
      <c r="S67" s="66"/>
      <c r="T67" s="66"/>
      <c r="U67" s="66"/>
    </row>
    <row r="68" spans="1:21" ht="47.25">
      <c r="A68" s="96">
        <v>26</v>
      </c>
      <c r="B68" s="105" t="s">
        <v>389</v>
      </c>
      <c r="C68" s="96" t="s">
        <v>78</v>
      </c>
      <c r="D68" s="97">
        <v>0.06</v>
      </c>
      <c r="E68" s="267" t="s">
        <v>390</v>
      </c>
      <c r="F68" s="66"/>
      <c r="G68" s="66"/>
      <c r="H68" s="66"/>
      <c r="I68" s="66"/>
      <c r="J68" s="66"/>
      <c r="K68" s="66"/>
      <c r="L68" s="66"/>
      <c r="M68" s="66"/>
      <c r="N68" s="66"/>
      <c r="O68" s="66"/>
      <c r="P68" s="66"/>
      <c r="Q68" s="66"/>
      <c r="R68" s="66"/>
      <c r="S68" s="66"/>
      <c r="T68" s="66"/>
      <c r="U68" s="66"/>
    </row>
    <row r="69" spans="1:21" ht="63">
      <c r="A69" s="96">
        <v>27</v>
      </c>
      <c r="B69" s="105" t="s">
        <v>391</v>
      </c>
      <c r="C69" s="96" t="s">
        <v>78</v>
      </c>
      <c r="D69" s="97">
        <v>6.25</v>
      </c>
      <c r="E69" s="268" t="s">
        <v>1341</v>
      </c>
      <c r="F69" s="66"/>
      <c r="G69" s="66"/>
      <c r="H69" s="66"/>
      <c r="I69" s="66"/>
      <c r="J69" s="66"/>
      <c r="K69" s="66"/>
      <c r="L69" s="66"/>
      <c r="M69" s="66"/>
      <c r="N69" s="66"/>
      <c r="O69" s="66"/>
      <c r="P69" s="66"/>
      <c r="Q69" s="66"/>
      <c r="R69" s="66"/>
      <c r="S69" s="66"/>
      <c r="T69" s="66"/>
      <c r="U69" s="66"/>
    </row>
    <row r="70" spans="1:21" ht="157.5">
      <c r="A70" s="96">
        <v>28</v>
      </c>
      <c r="B70" s="105" t="s">
        <v>392</v>
      </c>
      <c r="C70" s="96" t="s">
        <v>78</v>
      </c>
      <c r="D70" s="97">
        <v>2.8</v>
      </c>
      <c r="E70" s="268" t="s">
        <v>1572</v>
      </c>
      <c r="F70" s="66"/>
      <c r="G70" s="66"/>
      <c r="H70" s="66"/>
      <c r="I70" s="66"/>
      <c r="J70" s="66"/>
      <c r="K70" s="66"/>
      <c r="L70" s="66"/>
      <c r="M70" s="66"/>
      <c r="N70" s="66"/>
      <c r="O70" s="66"/>
      <c r="P70" s="66"/>
      <c r="Q70" s="66"/>
      <c r="R70" s="66"/>
      <c r="S70" s="66"/>
      <c r="T70" s="66"/>
      <c r="U70" s="66"/>
    </row>
    <row r="71" spans="1:21" ht="220.5">
      <c r="A71" s="96">
        <v>29</v>
      </c>
      <c r="B71" s="105" t="s">
        <v>394</v>
      </c>
      <c r="C71" s="96" t="s">
        <v>395</v>
      </c>
      <c r="D71" s="231">
        <v>20.67</v>
      </c>
      <c r="E71" s="269" t="s">
        <v>1524</v>
      </c>
      <c r="F71" s="66"/>
      <c r="G71" s="66"/>
      <c r="H71" s="66"/>
      <c r="I71" s="66"/>
      <c r="J71" s="66"/>
      <c r="K71" s="66"/>
      <c r="L71" s="66"/>
      <c r="M71" s="66"/>
      <c r="N71" s="66"/>
      <c r="O71" s="66"/>
      <c r="P71" s="66"/>
      <c r="Q71" s="66"/>
      <c r="R71" s="66"/>
      <c r="S71" s="66"/>
      <c r="T71" s="66"/>
      <c r="U71" s="66"/>
    </row>
    <row r="72" spans="1:21" ht="18.75">
      <c r="A72" s="236" t="s">
        <v>54</v>
      </c>
      <c r="B72" s="203" t="s">
        <v>83</v>
      </c>
      <c r="C72" s="97"/>
      <c r="D72" s="321">
        <f>SUM(D73:D94)</f>
        <v>95.460000000000008</v>
      </c>
      <c r="E72" s="105"/>
      <c r="F72" s="66"/>
      <c r="G72" s="66"/>
      <c r="H72" s="66"/>
      <c r="I72" s="66"/>
      <c r="J72" s="66"/>
      <c r="K72" s="66"/>
      <c r="L72" s="66"/>
      <c r="M72" s="66"/>
      <c r="N72" s="66"/>
      <c r="O72" s="66"/>
      <c r="P72" s="66"/>
      <c r="Q72" s="66"/>
      <c r="R72" s="66"/>
      <c r="S72" s="66"/>
      <c r="T72" s="66"/>
      <c r="U72" s="66"/>
    </row>
    <row r="73" spans="1:21" ht="173.25">
      <c r="A73" s="242">
        <v>1</v>
      </c>
      <c r="B73" s="245" t="s">
        <v>1171</v>
      </c>
      <c r="C73" s="97" t="s">
        <v>84</v>
      </c>
      <c r="D73" s="248">
        <f>2.2-1.42</f>
        <v>0.78000000000000025</v>
      </c>
      <c r="E73" s="270" t="s">
        <v>1525</v>
      </c>
      <c r="F73" s="66"/>
      <c r="G73" s="66"/>
      <c r="H73" s="66"/>
      <c r="I73" s="66"/>
      <c r="J73" s="66"/>
      <c r="K73" s="66"/>
      <c r="L73" s="66"/>
      <c r="M73" s="66"/>
      <c r="N73" s="66"/>
      <c r="O73" s="66"/>
      <c r="P73" s="66"/>
      <c r="Q73" s="66"/>
      <c r="R73" s="66"/>
      <c r="S73" s="66"/>
      <c r="T73" s="66"/>
      <c r="U73" s="66"/>
    </row>
    <row r="74" spans="1:21" ht="63">
      <c r="A74" s="242">
        <v>2</v>
      </c>
      <c r="B74" s="245" t="s">
        <v>396</v>
      </c>
      <c r="C74" s="97" t="s">
        <v>84</v>
      </c>
      <c r="D74" s="248">
        <v>0.3</v>
      </c>
      <c r="E74" s="271" t="s">
        <v>1342</v>
      </c>
      <c r="F74" s="66"/>
      <c r="G74" s="66"/>
      <c r="H74" s="66"/>
      <c r="I74" s="66"/>
      <c r="J74" s="66"/>
      <c r="K74" s="66"/>
      <c r="L74" s="66"/>
      <c r="M74" s="66"/>
      <c r="N74" s="66"/>
      <c r="O74" s="66"/>
      <c r="P74" s="66"/>
      <c r="Q74" s="66"/>
      <c r="R74" s="66"/>
      <c r="S74" s="66"/>
      <c r="T74" s="66"/>
      <c r="U74" s="66"/>
    </row>
    <row r="75" spans="1:21" ht="78.75">
      <c r="A75" s="242">
        <v>3</v>
      </c>
      <c r="B75" s="245" t="s">
        <v>1172</v>
      </c>
      <c r="C75" s="97" t="s">
        <v>84</v>
      </c>
      <c r="D75" s="248">
        <f>2.3-1.3</f>
        <v>0.99999999999999978</v>
      </c>
      <c r="E75" s="271" t="s">
        <v>404</v>
      </c>
      <c r="F75" s="66"/>
      <c r="G75" s="66"/>
      <c r="H75" s="66"/>
      <c r="I75" s="66"/>
      <c r="J75" s="66"/>
      <c r="K75" s="66"/>
      <c r="L75" s="66"/>
      <c r="M75" s="66"/>
      <c r="N75" s="66"/>
      <c r="O75" s="66"/>
      <c r="P75" s="66"/>
      <c r="Q75" s="66"/>
      <c r="R75" s="66"/>
      <c r="S75" s="66"/>
      <c r="T75" s="66"/>
      <c r="U75" s="66"/>
    </row>
    <row r="76" spans="1:21" ht="110.25">
      <c r="A76" s="242">
        <v>4</v>
      </c>
      <c r="B76" s="245" t="s">
        <v>397</v>
      </c>
      <c r="C76" s="97" t="s">
        <v>84</v>
      </c>
      <c r="D76" s="248">
        <v>0.35</v>
      </c>
      <c r="E76" s="270" t="s">
        <v>1173</v>
      </c>
      <c r="F76" s="66"/>
      <c r="G76" s="66"/>
      <c r="H76" s="66"/>
      <c r="I76" s="66"/>
      <c r="J76" s="66"/>
      <c r="K76" s="66"/>
      <c r="L76" s="66"/>
      <c r="M76" s="66"/>
      <c r="N76" s="66"/>
      <c r="O76" s="66"/>
      <c r="P76" s="66"/>
      <c r="Q76" s="66"/>
      <c r="R76" s="66"/>
      <c r="S76" s="66"/>
      <c r="T76" s="66"/>
      <c r="U76" s="66"/>
    </row>
    <row r="77" spans="1:21" ht="47.25">
      <c r="A77" s="242">
        <v>5</v>
      </c>
      <c r="B77" s="245" t="s">
        <v>398</v>
      </c>
      <c r="C77" s="97" t="s">
        <v>84</v>
      </c>
      <c r="D77" s="248">
        <v>1</v>
      </c>
      <c r="E77" s="271" t="s">
        <v>399</v>
      </c>
      <c r="F77" s="66"/>
      <c r="G77" s="66"/>
      <c r="H77" s="66"/>
      <c r="I77" s="66"/>
      <c r="J77" s="66"/>
      <c r="K77" s="66"/>
      <c r="L77" s="66"/>
      <c r="M77" s="66"/>
      <c r="N77" s="66"/>
      <c r="O77" s="66"/>
      <c r="P77" s="66"/>
      <c r="Q77" s="66"/>
      <c r="R77" s="66"/>
      <c r="S77" s="66"/>
      <c r="T77" s="66"/>
      <c r="U77" s="66"/>
    </row>
    <row r="78" spans="1:21" ht="47.25">
      <c r="A78" s="242">
        <v>6</v>
      </c>
      <c r="B78" s="245" t="s">
        <v>400</v>
      </c>
      <c r="C78" s="97" t="s">
        <v>84</v>
      </c>
      <c r="D78" s="248">
        <v>1.5</v>
      </c>
      <c r="E78" s="271" t="s">
        <v>401</v>
      </c>
      <c r="F78" s="66"/>
      <c r="G78" s="66"/>
      <c r="H78" s="66"/>
      <c r="I78" s="66"/>
      <c r="J78" s="66"/>
      <c r="K78" s="66"/>
      <c r="L78" s="66"/>
      <c r="M78" s="66"/>
      <c r="N78" s="66"/>
      <c r="O78" s="66"/>
      <c r="P78" s="66"/>
      <c r="Q78" s="66"/>
      <c r="R78" s="66"/>
      <c r="S78" s="66"/>
      <c r="T78" s="66"/>
      <c r="U78" s="66"/>
    </row>
    <row r="79" spans="1:21" ht="47.25">
      <c r="A79" s="242">
        <v>7</v>
      </c>
      <c r="B79" s="245" t="s">
        <v>402</v>
      </c>
      <c r="C79" s="97" t="s">
        <v>84</v>
      </c>
      <c r="D79" s="248">
        <v>0.35</v>
      </c>
      <c r="E79" s="271" t="s">
        <v>403</v>
      </c>
      <c r="F79" s="66"/>
      <c r="G79" s="66"/>
      <c r="H79" s="66"/>
      <c r="I79" s="66"/>
      <c r="J79" s="66"/>
      <c r="K79" s="66"/>
      <c r="L79" s="66"/>
      <c r="M79" s="66"/>
      <c r="N79" s="66"/>
      <c r="O79" s="66"/>
      <c r="P79" s="66"/>
      <c r="Q79" s="66"/>
      <c r="R79" s="66"/>
      <c r="S79" s="66"/>
      <c r="T79" s="66"/>
      <c r="U79" s="66"/>
    </row>
    <row r="80" spans="1:21" ht="63">
      <c r="A80" s="242">
        <v>8</v>
      </c>
      <c r="B80" s="245" t="s">
        <v>410</v>
      </c>
      <c r="C80" s="97" t="s">
        <v>88</v>
      </c>
      <c r="D80" s="248">
        <v>0.1</v>
      </c>
      <c r="E80" s="271" t="s">
        <v>411</v>
      </c>
      <c r="F80" s="66"/>
      <c r="G80" s="66"/>
      <c r="H80" s="66"/>
      <c r="I80" s="66"/>
      <c r="J80" s="66"/>
      <c r="K80" s="66"/>
      <c r="L80" s="66"/>
      <c r="M80" s="66"/>
      <c r="N80" s="66"/>
      <c r="O80" s="66"/>
      <c r="P80" s="66"/>
      <c r="Q80" s="66"/>
      <c r="R80" s="66"/>
      <c r="S80" s="66"/>
      <c r="T80" s="66"/>
      <c r="U80" s="66"/>
    </row>
    <row r="81" spans="1:34" ht="94.5">
      <c r="A81" s="242">
        <v>9</v>
      </c>
      <c r="B81" s="245" t="s">
        <v>1174</v>
      </c>
      <c r="C81" s="97" t="s">
        <v>407</v>
      </c>
      <c r="D81" s="248">
        <v>0.04</v>
      </c>
      <c r="E81" s="271" t="s">
        <v>408</v>
      </c>
      <c r="F81" s="66"/>
      <c r="G81" s="66"/>
      <c r="H81" s="66"/>
      <c r="I81" s="66"/>
      <c r="J81" s="66"/>
      <c r="K81" s="66"/>
      <c r="L81" s="66"/>
      <c r="M81" s="66"/>
      <c r="N81" s="66"/>
      <c r="O81" s="66"/>
      <c r="P81" s="66"/>
      <c r="Q81" s="66"/>
      <c r="R81" s="66"/>
      <c r="S81" s="66"/>
      <c r="T81" s="66"/>
      <c r="U81" s="66"/>
    </row>
    <row r="82" spans="1:34" ht="94.5">
      <c r="A82" s="242">
        <v>10</v>
      </c>
      <c r="B82" s="245" t="s">
        <v>1175</v>
      </c>
      <c r="C82" s="97" t="s">
        <v>406</v>
      </c>
      <c r="D82" s="248">
        <v>0.1</v>
      </c>
      <c r="E82" s="271" t="s">
        <v>1176</v>
      </c>
      <c r="F82" s="66"/>
      <c r="G82" s="66"/>
      <c r="H82" s="66"/>
      <c r="I82" s="66"/>
      <c r="J82" s="66"/>
      <c r="K82" s="66"/>
      <c r="L82" s="66"/>
      <c r="M82" s="66"/>
      <c r="N82" s="66"/>
      <c r="O82" s="66"/>
      <c r="P82" s="66"/>
      <c r="Q82" s="66"/>
      <c r="R82" s="66"/>
      <c r="S82" s="66"/>
      <c r="T82" s="66"/>
      <c r="U82" s="66"/>
    </row>
    <row r="83" spans="1:34" ht="63">
      <c r="A83" s="242">
        <v>11</v>
      </c>
      <c r="B83" s="245" t="s">
        <v>409</v>
      </c>
      <c r="C83" s="97" t="s">
        <v>88</v>
      </c>
      <c r="D83" s="248">
        <v>3</v>
      </c>
      <c r="E83" s="271" t="s">
        <v>1177</v>
      </c>
      <c r="F83" s="66"/>
      <c r="G83" s="66"/>
      <c r="H83" s="66"/>
      <c r="I83" s="66"/>
      <c r="J83" s="66"/>
      <c r="K83" s="66"/>
      <c r="L83" s="66"/>
      <c r="M83" s="66"/>
      <c r="N83" s="66"/>
      <c r="O83" s="66"/>
      <c r="P83" s="66"/>
      <c r="Q83" s="66"/>
      <c r="R83" s="66"/>
      <c r="S83" s="66"/>
      <c r="T83" s="66"/>
      <c r="U83" s="66"/>
    </row>
    <row r="84" spans="1:34" ht="78.75">
      <c r="A84" s="242">
        <v>12</v>
      </c>
      <c r="B84" s="245" t="s">
        <v>1178</v>
      </c>
      <c r="C84" s="97" t="s">
        <v>88</v>
      </c>
      <c r="D84" s="272">
        <v>0.48699999999999999</v>
      </c>
      <c r="E84" s="270" t="s">
        <v>1179</v>
      </c>
      <c r="F84" s="66"/>
      <c r="G84" s="66"/>
      <c r="H84" s="66"/>
      <c r="I84" s="66"/>
      <c r="J84" s="66"/>
      <c r="K84" s="66"/>
      <c r="L84" s="66"/>
      <c r="M84" s="66"/>
      <c r="N84" s="66"/>
      <c r="O84" s="66"/>
      <c r="P84" s="66"/>
      <c r="Q84" s="66"/>
      <c r="R84" s="66"/>
      <c r="S84" s="66"/>
      <c r="T84" s="66"/>
      <c r="U84" s="66"/>
    </row>
    <row r="85" spans="1:34" ht="78.75">
      <c r="A85" s="242">
        <v>13</v>
      </c>
      <c r="B85" s="245" t="s">
        <v>1180</v>
      </c>
      <c r="C85" s="97" t="s">
        <v>101</v>
      </c>
      <c r="D85" s="248">
        <f>2.5-2.2</f>
        <v>0.29999999999999982</v>
      </c>
      <c r="E85" s="270" t="s">
        <v>1181</v>
      </c>
      <c r="F85" s="66"/>
      <c r="G85" s="66"/>
      <c r="H85" s="66"/>
      <c r="I85" s="66"/>
      <c r="J85" s="66"/>
      <c r="K85" s="66"/>
      <c r="L85" s="66"/>
      <c r="M85" s="66"/>
      <c r="N85" s="66"/>
      <c r="O85" s="66"/>
      <c r="P85" s="66"/>
      <c r="Q85" s="66"/>
      <c r="R85" s="66"/>
      <c r="S85" s="66"/>
      <c r="T85" s="66"/>
      <c r="U85" s="66"/>
    </row>
    <row r="86" spans="1:34" ht="236.25">
      <c r="A86" s="242">
        <v>14</v>
      </c>
      <c r="B86" s="245" t="s">
        <v>412</v>
      </c>
      <c r="C86" s="97" t="s">
        <v>101</v>
      </c>
      <c r="D86" s="248">
        <v>13.69</v>
      </c>
      <c r="E86" s="270" t="s">
        <v>1182</v>
      </c>
      <c r="F86" s="66"/>
      <c r="G86" s="66"/>
      <c r="H86" s="66"/>
      <c r="I86" s="66"/>
      <c r="J86" s="66"/>
      <c r="K86" s="66"/>
      <c r="L86" s="66"/>
      <c r="M86" s="66"/>
      <c r="N86" s="66"/>
      <c r="O86" s="66"/>
      <c r="P86" s="66"/>
      <c r="Q86" s="66"/>
      <c r="R86" s="66"/>
      <c r="S86" s="66"/>
      <c r="T86" s="66"/>
      <c r="U86" s="66"/>
    </row>
    <row r="87" spans="1:34" ht="78.75">
      <c r="A87" s="242">
        <v>15</v>
      </c>
      <c r="B87" s="245" t="s">
        <v>1183</v>
      </c>
      <c r="C87" s="97" t="s">
        <v>101</v>
      </c>
      <c r="D87" s="272">
        <v>0.57199999999999995</v>
      </c>
      <c r="E87" s="271" t="s">
        <v>413</v>
      </c>
      <c r="F87" s="66"/>
      <c r="G87" s="66"/>
      <c r="H87" s="66"/>
      <c r="I87" s="66"/>
      <c r="J87" s="66"/>
      <c r="K87" s="66"/>
      <c r="L87" s="66"/>
      <c r="M87" s="66"/>
      <c r="N87" s="66"/>
      <c r="O87" s="66"/>
      <c r="P87" s="66"/>
      <c r="Q87" s="66"/>
      <c r="R87" s="66"/>
      <c r="S87" s="66"/>
      <c r="T87" s="66"/>
      <c r="U87" s="66"/>
    </row>
    <row r="88" spans="1:34" ht="126">
      <c r="A88" s="242">
        <v>16</v>
      </c>
      <c r="B88" s="245" t="s">
        <v>1184</v>
      </c>
      <c r="C88" s="97" t="s">
        <v>102</v>
      </c>
      <c r="D88" s="248">
        <v>0.1</v>
      </c>
      <c r="E88" s="270" t="s">
        <v>414</v>
      </c>
      <c r="F88" s="66"/>
      <c r="G88" s="66"/>
      <c r="H88" s="66"/>
      <c r="I88" s="66"/>
      <c r="J88" s="66"/>
      <c r="K88" s="66"/>
      <c r="L88" s="66"/>
      <c r="M88" s="66"/>
      <c r="N88" s="66"/>
      <c r="O88" s="66"/>
      <c r="P88" s="66"/>
      <c r="Q88" s="66"/>
      <c r="R88" s="66"/>
      <c r="S88" s="66"/>
      <c r="T88" s="66"/>
      <c r="U88" s="66"/>
    </row>
    <row r="89" spans="1:34" ht="110.25">
      <c r="A89" s="242">
        <v>17</v>
      </c>
      <c r="B89" s="245" t="s">
        <v>1185</v>
      </c>
      <c r="C89" s="97" t="s">
        <v>102</v>
      </c>
      <c r="D89" s="248">
        <v>0.16</v>
      </c>
      <c r="E89" s="270" t="s">
        <v>488</v>
      </c>
      <c r="F89" s="66"/>
      <c r="G89" s="66"/>
      <c r="H89" s="66"/>
      <c r="I89" s="66"/>
      <c r="J89" s="66"/>
      <c r="K89" s="66"/>
      <c r="L89" s="66"/>
      <c r="M89" s="66"/>
      <c r="N89" s="66"/>
      <c r="O89" s="66"/>
      <c r="P89" s="66"/>
      <c r="Q89" s="66"/>
      <c r="R89" s="66"/>
      <c r="S89" s="66"/>
      <c r="T89" s="66"/>
      <c r="U89" s="66"/>
    </row>
    <row r="90" spans="1:34" ht="126">
      <c r="A90" s="242">
        <v>18</v>
      </c>
      <c r="B90" s="245" t="s">
        <v>417</v>
      </c>
      <c r="C90" s="97" t="s">
        <v>105</v>
      </c>
      <c r="D90" s="248">
        <v>3.27</v>
      </c>
      <c r="E90" s="270" t="s">
        <v>1186</v>
      </c>
      <c r="F90" s="66"/>
      <c r="G90" s="66"/>
      <c r="H90" s="66"/>
      <c r="I90" s="66"/>
      <c r="J90" s="66"/>
      <c r="K90" s="66"/>
      <c r="L90" s="66"/>
      <c r="M90" s="66"/>
      <c r="N90" s="66"/>
      <c r="O90" s="66"/>
      <c r="P90" s="66"/>
      <c r="Q90" s="66"/>
      <c r="R90" s="66"/>
      <c r="S90" s="66"/>
      <c r="T90" s="66"/>
      <c r="U90" s="66"/>
    </row>
    <row r="91" spans="1:34" ht="78.75">
      <c r="A91" s="242">
        <v>19</v>
      </c>
      <c r="B91" s="245" t="s">
        <v>415</v>
      </c>
      <c r="C91" s="97" t="s">
        <v>416</v>
      </c>
      <c r="D91" s="231">
        <v>1.9</v>
      </c>
      <c r="E91" s="270" t="s">
        <v>1187</v>
      </c>
      <c r="F91" s="66"/>
      <c r="G91" s="66"/>
      <c r="H91" s="66"/>
      <c r="I91" s="66"/>
      <c r="J91" s="66"/>
      <c r="K91" s="66"/>
      <c r="L91" s="66"/>
      <c r="M91" s="66"/>
      <c r="N91" s="66"/>
      <c r="O91" s="66"/>
      <c r="P91" s="66"/>
      <c r="Q91" s="66"/>
      <c r="R91" s="66"/>
      <c r="S91" s="66"/>
      <c r="T91" s="66"/>
      <c r="U91" s="66"/>
    </row>
    <row r="92" spans="1:34" ht="126">
      <c r="A92" s="242">
        <v>20</v>
      </c>
      <c r="B92" s="245" t="s">
        <v>1188</v>
      </c>
      <c r="C92" s="97" t="s">
        <v>105</v>
      </c>
      <c r="D92" s="248">
        <f>2.66-0.529</f>
        <v>2.1310000000000002</v>
      </c>
      <c r="E92" s="273" t="s">
        <v>1189</v>
      </c>
      <c r="F92" s="66"/>
      <c r="G92" s="66"/>
      <c r="H92" s="66"/>
      <c r="I92" s="66"/>
      <c r="J92" s="66"/>
      <c r="K92" s="66"/>
      <c r="L92" s="66"/>
      <c r="M92" s="66"/>
      <c r="N92" s="66"/>
      <c r="O92" s="66"/>
      <c r="P92" s="66"/>
      <c r="Q92" s="66"/>
      <c r="R92" s="66"/>
      <c r="S92" s="66"/>
      <c r="T92" s="66"/>
      <c r="U92" s="66"/>
    </row>
    <row r="93" spans="1:34" ht="126">
      <c r="A93" s="242">
        <v>21</v>
      </c>
      <c r="B93" s="245" t="s">
        <v>419</v>
      </c>
      <c r="C93" s="97" t="s">
        <v>113</v>
      </c>
      <c r="D93" s="248">
        <v>3.81</v>
      </c>
      <c r="E93" s="270" t="s">
        <v>1190</v>
      </c>
      <c r="F93" s="66"/>
      <c r="G93" s="66"/>
      <c r="H93" s="66"/>
      <c r="I93" s="66"/>
      <c r="J93" s="66"/>
      <c r="K93" s="66"/>
      <c r="L93" s="66"/>
      <c r="M93" s="66"/>
      <c r="N93" s="66"/>
      <c r="O93" s="66"/>
      <c r="P93" s="66"/>
      <c r="Q93" s="66"/>
      <c r="R93" s="66"/>
      <c r="S93" s="66"/>
      <c r="T93" s="66"/>
      <c r="U93" s="66"/>
    </row>
    <row r="94" spans="1:34" ht="204.75">
      <c r="A94" s="242">
        <v>22</v>
      </c>
      <c r="B94" s="245" t="s">
        <v>1191</v>
      </c>
      <c r="C94" s="97" t="s">
        <v>1192</v>
      </c>
      <c r="D94" s="248">
        <v>60.52</v>
      </c>
      <c r="E94" s="270" t="s">
        <v>1193</v>
      </c>
      <c r="F94" s="66"/>
      <c r="G94" s="66"/>
      <c r="H94" s="66"/>
      <c r="I94" s="66"/>
      <c r="J94" s="66"/>
      <c r="K94" s="66"/>
      <c r="L94" s="66"/>
      <c r="M94" s="66"/>
      <c r="N94" s="66"/>
      <c r="O94" s="66"/>
      <c r="P94" s="66"/>
      <c r="Q94" s="66"/>
      <c r="R94" s="66"/>
      <c r="S94" s="66"/>
      <c r="T94" s="66"/>
      <c r="U94" s="66"/>
    </row>
    <row r="95" spans="1:34" s="71" customFormat="1" ht="15.75">
      <c r="A95" s="236" t="s">
        <v>82</v>
      </c>
      <c r="B95" s="203" t="s">
        <v>134</v>
      </c>
      <c r="C95" s="96"/>
      <c r="D95" s="321">
        <f>SUM(D96:D98)</f>
        <v>14.22</v>
      </c>
      <c r="E95" s="105"/>
      <c r="F95" s="69"/>
      <c r="G95" s="69"/>
      <c r="H95" s="69"/>
      <c r="I95" s="69"/>
      <c r="J95" s="69"/>
      <c r="K95" s="69"/>
      <c r="L95" s="69"/>
      <c r="M95" s="69"/>
      <c r="N95" s="69"/>
      <c r="O95" s="69"/>
      <c r="P95" s="69"/>
      <c r="Q95" s="69"/>
      <c r="R95" s="69"/>
      <c r="S95" s="69"/>
      <c r="T95" s="69"/>
      <c r="U95" s="69"/>
      <c r="V95" s="70"/>
      <c r="W95" s="70"/>
      <c r="X95" s="70"/>
      <c r="Y95" s="70"/>
      <c r="Z95" s="70"/>
      <c r="AA95" s="70"/>
      <c r="AB95" s="70"/>
      <c r="AC95" s="70"/>
      <c r="AD95" s="70"/>
      <c r="AE95" s="70"/>
      <c r="AF95" s="70"/>
      <c r="AG95" s="70"/>
      <c r="AH95" s="70"/>
    </row>
    <row r="96" spans="1:34" s="71" customFormat="1" ht="60" customHeight="1">
      <c r="A96" s="96">
        <v>1</v>
      </c>
      <c r="B96" s="105" t="s">
        <v>421</v>
      </c>
      <c r="C96" s="96" t="s">
        <v>156</v>
      </c>
      <c r="D96" s="231">
        <v>0.32</v>
      </c>
      <c r="E96" s="105" t="s">
        <v>997</v>
      </c>
      <c r="F96" s="69"/>
      <c r="G96" s="69"/>
      <c r="H96" s="69"/>
      <c r="I96" s="69"/>
      <c r="J96" s="69"/>
      <c r="K96" s="69"/>
      <c r="L96" s="69"/>
      <c r="M96" s="69"/>
      <c r="N96" s="69"/>
      <c r="O96" s="69"/>
      <c r="P96" s="69"/>
      <c r="Q96" s="69"/>
      <c r="R96" s="69"/>
      <c r="S96" s="69"/>
      <c r="T96" s="69"/>
      <c r="U96" s="69"/>
      <c r="V96" s="70"/>
      <c r="W96" s="70"/>
      <c r="X96" s="70"/>
      <c r="Y96" s="70"/>
      <c r="Z96" s="70"/>
      <c r="AA96" s="70"/>
      <c r="AB96" s="70"/>
      <c r="AC96" s="70"/>
      <c r="AD96" s="70"/>
      <c r="AE96" s="70"/>
      <c r="AF96" s="70"/>
      <c r="AG96" s="70"/>
      <c r="AH96" s="70"/>
    </row>
    <row r="97" spans="1:34" s="71" customFormat="1" ht="135" customHeight="1">
      <c r="A97" s="96">
        <v>2</v>
      </c>
      <c r="B97" s="105" t="s">
        <v>422</v>
      </c>
      <c r="C97" s="96" t="s">
        <v>423</v>
      </c>
      <c r="D97" s="231">
        <v>13.4</v>
      </c>
      <c r="E97" s="105" t="s">
        <v>998</v>
      </c>
      <c r="F97" s="69"/>
      <c r="G97" s="69"/>
      <c r="H97" s="69"/>
      <c r="I97" s="69"/>
      <c r="J97" s="69"/>
      <c r="K97" s="69"/>
      <c r="L97" s="69"/>
      <c r="M97" s="69"/>
      <c r="N97" s="69"/>
      <c r="O97" s="69"/>
      <c r="P97" s="69"/>
      <c r="Q97" s="69"/>
      <c r="R97" s="69"/>
      <c r="S97" s="69"/>
      <c r="T97" s="69"/>
      <c r="U97" s="69"/>
      <c r="V97" s="70"/>
      <c r="W97" s="70"/>
      <c r="X97" s="70"/>
      <c r="Y97" s="70"/>
      <c r="Z97" s="70"/>
      <c r="AA97" s="70"/>
      <c r="AB97" s="70"/>
      <c r="AC97" s="70"/>
      <c r="AD97" s="70"/>
      <c r="AE97" s="70"/>
      <c r="AF97" s="70"/>
      <c r="AG97" s="70"/>
      <c r="AH97" s="70"/>
    </row>
    <row r="98" spans="1:34" s="71" customFormat="1" ht="192" customHeight="1">
      <c r="A98" s="96">
        <v>3</v>
      </c>
      <c r="B98" s="230" t="s">
        <v>424</v>
      </c>
      <c r="C98" s="96" t="s">
        <v>425</v>
      </c>
      <c r="D98" s="231">
        <v>0.5</v>
      </c>
      <c r="E98" s="105" t="s">
        <v>999</v>
      </c>
      <c r="F98" s="69"/>
      <c r="G98" s="69"/>
      <c r="H98" s="69"/>
      <c r="I98" s="69"/>
      <c r="J98" s="69"/>
      <c r="K98" s="69"/>
      <c r="L98" s="69"/>
      <c r="M98" s="69"/>
      <c r="N98" s="69"/>
      <c r="O98" s="69"/>
      <c r="P98" s="69"/>
      <c r="Q98" s="69"/>
      <c r="R98" s="69"/>
      <c r="S98" s="69"/>
      <c r="T98" s="69"/>
      <c r="U98" s="69"/>
      <c r="V98" s="70"/>
      <c r="W98" s="70"/>
      <c r="X98" s="70"/>
      <c r="Y98" s="70"/>
      <c r="Z98" s="70"/>
      <c r="AA98" s="70"/>
      <c r="AB98" s="70"/>
      <c r="AC98" s="70"/>
      <c r="AD98" s="70"/>
      <c r="AE98" s="70"/>
      <c r="AF98" s="70"/>
      <c r="AG98" s="70"/>
      <c r="AH98" s="70"/>
    </row>
    <row r="99" spans="1:34" ht="18.75">
      <c r="A99" s="319" t="s">
        <v>133</v>
      </c>
      <c r="B99" s="203" t="s">
        <v>160</v>
      </c>
      <c r="C99" s="96"/>
      <c r="D99" s="321">
        <f>SUM(D100:D107)</f>
        <v>16.221</v>
      </c>
      <c r="E99" s="105"/>
      <c r="F99" s="66"/>
      <c r="G99" s="66"/>
      <c r="H99" s="66"/>
      <c r="I99" s="66"/>
      <c r="J99" s="66"/>
      <c r="K99" s="66"/>
      <c r="L99" s="66"/>
      <c r="M99" s="66"/>
      <c r="N99" s="66"/>
      <c r="O99" s="66"/>
      <c r="P99" s="66"/>
      <c r="Q99" s="66"/>
      <c r="R99" s="66"/>
      <c r="S99" s="66"/>
      <c r="T99" s="66"/>
      <c r="U99" s="66"/>
    </row>
    <row r="100" spans="1:34" ht="126">
      <c r="A100" s="242">
        <v>1</v>
      </c>
      <c r="B100" s="105" t="s">
        <v>426</v>
      </c>
      <c r="C100" s="96" t="s">
        <v>427</v>
      </c>
      <c r="D100" s="97">
        <v>0.2</v>
      </c>
      <c r="E100" s="105" t="s">
        <v>1065</v>
      </c>
      <c r="F100" s="66"/>
      <c r="G100" s="66"/>
      <c r="H100" s="66"/>
      <c r="I100" s="66"/>
      <c r="J100" s="66"/>
      <c r="K100" s="66"/>
      <c r="L100" s="66"/>
      <c r="M100" s="66"/>
      <c r="N100" s="66"/>
      <c r="O100" s="66"/>
      <c r="P100" s="66"/>
      <c r="Q100" s="66"/>
      <c r="R100" s="66"/>
      <c r="S100" s="66"/>
      <c r="T100" s="66"/>
      <c r="U100" s="66"/>
    </row>
    <row r="101" spans="1:34" ht="110.25">
      <c r="A101" s="242">
        <v>2</v>
      </c>
      <c r="B101" s="106" t="s">
        <v>434</v>
      </c>
      <c r="C101" s="96" t="s">
        <v>288</v>
      </c>
      <c r="D101" s="264">
        <v>2.5409999999999999</v>
      </c>
      <c r="E101" s="105" t="s">
        <v>435</v>
      </c>
      <c r="F101" s="66"/>
      <c r="G101" s="66"/>
      <c r="H101" s="66"/>
      <c r="I101" s="66"/>
      <c r="J101" s="66"/>
      <c r="K101" s="66"/>
      <c r="L101" s="66"/>
      <c r="M101" s="66"/>
      <c r="N101" s="66"/>
      <c r="O101" s="66"/>
      <c r="P101" s="66"/>
      <c r="Q101" s="66"/>
      <c r="R101" s="66"/>
      <c r="S101" s="66"/>
      <c r="T101" s="66"/>
      <c r="U101" s="66"/>
    </row>
    <row r="102" spans="1:34" ht="141.75">
      <c r="A102" s="242">
        <v>3</v>
      </c>
      <c r="B102" s="105" t="s">
        <v>1066</v>
      </c>
      <c r="C102" s="96" t="s">
        <v>292</v>
      </c>
      <c r="D102" s="97">
        <v>3.38</v>
      </c>
      <c r="E102" s="105" t="s">
        <v>1343</v>
      </c>
      <c r="F102" s="66"/>
      <c r="G102" s="66"/>
      <c r="H102" s="66"/>
      <c r="I102" s="66"/>
      <c r="J102" s="66"/>
      <c r="K102" s="66"/>
      <c r="L102" s="66"/>
      <c r="M102" s="66"/>
      <c r="N102" s="66"/>
      <c r="O102" s="66"/>
      <c r="P102" s="66"/>
      <c r="Q102" s="66"/>
      <c r="R102" s="66"/>
      <c r="S102" s="66"/>
      <c r="T102" s="66"/>
      <c r="U102" s="66"/>
    </row>
    <row r="103" spans="1:34" ht="141.75">
      <c r="A103" s="242">
        <v>4</v>
      </c>
      <c r="B103" s="106" t="s">
        <v>1067</v>
      </c>
      <c r="C103" s="242" t="s">
        <v>437</v>
      </c>
      <c r="D103" s="97">
        <v>0.81</v>
      </c>
      <c r="E103" s="98" t="s">
        <v>1068</v>
      </c>
      <c r="F103" s="66"/>
      <c r="G103" s="66"/>
      <c r="H103" s="66"/>
      <c r="I103" s="66"/>
      <c r="J103" s="66"/>
      <c r="K103" s="66"/>
      <c r="L103" s="66"/>
      <c r="M103" s="66"/>
      <c r="N103" s="66"/>
      <c r="O103" s="66"/>
      <c r="P103" s="66"/>
      <c r="Q103" s="66"/>
      <c r="R103" s="66"/>
      <c r="S103" s="66"/>
      <c r="T103" s="66"/>
      <c r="U103" s="66"/>
    </row>
    <row r="104" spans="1:34" ht="141.75">
      <c r="A104" s="242">
        <v>5</v>
      </c>
      <c r="B104" s="106" t="s">
        <v>439</v>
      </c>
      <c r="C104" s="97" t="s">
        <v>165</v>
      </c>
      <c r="D104" s="97">
        <v>6</v>
      </c>
      <c r="E104" s="98" t="s">
        <v>440</v>
      </c>
      <c r="F104" s="66"/>
      <c r="G104" s="66"/>
      <c r="H104" s="66"/>
      <c r="I104" s="66"/>
      <c r="J104" s="66"/>
      <c r="K104" s="66"/>
      <c r="L104" s="66"/>
      <c r="M104" s="66"/>
      <c r="N104" s="66"/>
      <c r="O104" s="66"/>
      <c r="P104" s="66"/>
      <c r="Q104" s="66"/>
      <c r="R104" s="66"/>
      <c r="S104" s="66"/>
      <c r="T104" s="66"/>
      <c r="U104" s="66"/>
    </row>
    <row r="105" spans="1:34" ht="173.25">
      <c r="A105" s="242">
        <v>6</v>
      </c>
      <c r="B105" s="106" t="s">
        <v>1069</v>
      </c>
      <c r="C105" s="97" t="s">
        <v>165</v>
      </c>
      <c r="D105" s="97">
        <v>1.2</v>
      </c>
      <c r="E105" s="98" t="s">
        <v>1070</v>
      </c>
      <c r="F105" s="66"/>
      <c r="G105" s="66"/>
      <c r="H105" s="66"/>
      <c r="I105" s="66"/>
      <c r="J105" s="66"/>
      <c r="K105" s="66"/>
      <c r="L105" s="66"/>
      <c r="M105" s="66"/>
      <c r="N105" s="66"/>
      <c r="O105" s="66"/>
      <c r="P105" s="66"/>
      <c r="Q105" s="66"/>
      <c r="R105" s="66"/>
      <c r="S105" s="66"/>
      <c r="T105" s="66"/>
      <c r="U105" s="66"/>
    </row>
    <row r="106" spans="1:34" ht="141.75">
      <c r="A106" s="242">
        <v>7</v>
      </c>
      <c r="B106" s="106" t="s">
        <v>1071</v>
      </c>
      <c r="C106" s="97" t="s">
        <v>171</v>
      </c>
      <c r="D106" s="97">
        <v>0.59</v>
      </c>
      <c r="E106" s="98" t="s">
        <v>1072</v>
      </c>
      <c r="F106" s="66"/>
      <c r="G106" s="66"/>
      <c r="H106" s="66"/>
      <c r="I106" s="66"/>
      <c r="J106" s="66"/>
      <c r="K106" s="66"/>
      <c r="L106" s="66"/>
      <c r="M106" s="66"/>
      <c r="N106" s="66"/>
      <c r="O106" s="66"/>
      <c r="P106" s="66"/>
      <c r="Q106" s="66"/>
      <c r="R106" s="66"/>
      <c r="S106" s="66"/>
      <c r="T106" s="66"/>
      <c r="U106" s="66"/>
    </row>
    <row r="107" spans="1:34" ht="94.5">
      <c r="A107" s="242">
        <v>8</v>
      </c>
      <c r="B107" s="106" t="s">
        <v>1073</v>
      </c>
      <c r="C107" s="107" t="s">
        <v>162</v>
      </c>
      <c r="D107" s="97">
        <v>1.5</v>
      </c>
      <c r="E107" s="98" t="s">
        <v>441</v>
      </c>
      <c r="F107" s="66"/>
      <c r="G107" s="66"/>
      <c r="H107" s="66"/>
      <c r="I107" s="66"/>
      <c r="J107" s="66"/>
      <c r="K107" s="66"/>
      <c r="L107" s="66"/>
      <c r="M107" s="66"/>
      <c r="N107" s="66"/>
      <c r="O107" s="66"/>
      <c r="P107" s="66"/>
      <c r="Q107" s="66"/>
      <c r="R107" s="66"/>
      <c r="S107" s="66"/>
      <c r="T107" s="66"/>
      <c r="U107" s="66"/>
    </row>
    <row r="108" spans="1:34" ht="18.75">
      <c r="A108" s="236" t="s">
        <v>159</v>
      </c>
      <c r="B108" s="203" t="s">
        <v>175</v>
      </c>
      <c r="C108" s="96"/>
      <c r="D108" s="321">
        <f>SUM(D109:D115)</f>
        <v>26.630000000000003</v>
      </c>
      <c r="E108" s="105"/>
      <c r="F108" s="66"/>
      <c r="G108" s="66"/>
      <c r="H108" s="66"/>
      <c r="I108" s="66"/>
      <c r="J108" s="66"/>
      <c r="K108" s="66"/>
      <c r="L108" s="66"/>
      <c r="M108" s="66"/>
      <c r="N108" s="66"/>
      <c r="O108" s="66"/>
      <c r="P108" s="66"/>
      <c r="Q108" s="66"/>
      <c r="R108" s="66"/>
      <c r="S108" s="66"/>
      <c r="T108" s="66"/>
      <c r="U108" s="66"/>
    </row>
    <row r="109" spans="1:34" ht="157.5">
      <c r="A109" s="242">
        <v>1</v>
      </c>
      <c r="B109" s="274" t="s">
        <v>445</v>
      </c>
      <c r="C109" s="206" t="s">
        <v>446</v>
      </c>
      <c r="D109" s="97">
        <v>2.5</v>
      </c>
      <c r="E109" s="275" t="s">
        <v>1344</v>
      </c>
      <c r="F109" s="66"/>
      <c r="G109" s="66"/>
      <c r="H109" s="66"/>
      <c r="I109" s="66"/>
      <c r="J109" s="66"/>
      <c r="K109" s="66"/>
      <c r="L109" s="66"/>
      <c r="M109" s="66"/>
      <c r="N109" s="66"/>
      <c r="O109" s="66"/>
      <c r="P109" s="66"/>
      <c r="Q109" s="66"/>
      <c r="R109" s="66"/>
      <c r="S109" s="66"/>
      <c r="T109" s="66"/>
      <c r="U109" s="66"/>
    </row>
    <row r="110" spans="1:34" ht="63">
      <c r="A110" s="242">
        <v>2</v>
      </c>
      <c r="B110" s="120" t="s">
        <v>447</v>
      </c>
      <c r="C110" s="276" t="s">
        <v>177</v>
      </c>
      <c r="D110" s="97">
        <v>1.2</v>
      </c>
      <c r="E110" s="277" t="s">
        <v>1345</v>
      </c>
      <c r="F110" s="66"/>
      <c r="G110" s="66"/>
      <c r="H110" s="66"/>
      <c r="I110" s="66"/>
      <c r="J110" s="66"/>
      <c r="K110" s="66"/>
      <c r="L110" s="66"/>
      <c r="M110" s="66"/>
      <c r="N110" s="66"/>
      <c r="O110" s="66"/>
      <c r="P110" s="66"/>
      <c r="Q110" s="66"/>
      <c r="R110" s="66"/>
      <c r="S110" s="66"/>
      <c r="T110" s="66"/>
      <c r="U110" s="66"/>
    </row>
    <row r="111" spans="1:34" ht="47.25">
      <c r="A111" s="242">
        <v>3</v>
      </c>
      <c r="B111" s="120" t="s">
        <v>444</v>
      </c>
      <c r="C111" s="96" t="s">
        <v>181</v>
      </c>
      <c r="D111" s="97">
        <v>0.3</v>
      </c>
      <c r="E111" s="98" t="s">
        <v>1346</v>
      </c>
      <c r="F111" s="66"/>
      <c r="G111" s="66"/>
      <c r="H111" s="66"/>
      <c r="I111" s="66"/>
      <c r="J111" s="66"/>
      <c r="K111" s="66"/>
      <c r="L111" s="66"/>
      <c r="M111" s="66"/>
      <c r="N111" s="66"/>
      <c r="O111" s="66"/>
      <c r="P111" s="66"/>
      <c r="Q111" s="66"/>
      <c r="R111" s="66"/>
      <c r="S111" s="66"/>
      <c r="T111" s="66"/>
      <c r="U111" s="66"/>
    </row>
    <row r="112" spans="1:34" ht="110.25">
      <c r="A112" s="242">
        <v>4</v>
      </c>
      <c r="B112" s="245" t="s">
        <v>442</v>
      </c>
      <c r="C112" s="96" t="s">
        <v>443</v>
      </c>
      <c r="D112" s="97">
        <v>4.12</v>
      </c>
      <c r="E112" s="105" t="s">
        <v>1347</v>
      </c>
      <c r="F112" s="66"/>
      <c r="G112" s="66"/>
      <c r="H112" s="66"/>
      <c r="I112" s="66"/>
      <c r="J112" s="66"/>
      <c r="K112" s="66"/>
      <c r="L112" s="66"/>
      <c r="M112" s="66"/>
      <c r="N112" s="66"/>
      <c r="O112" s="66"/>
      <c r="P112" s="66"/>
      <c r="Q112" s="66"/>
      <c r="R112" s="66"/>
      <c r="S112" s="66"/>
      <c r="T112" s="66"/>
      <c r="U112" s="66"/>
    </row>
    <row r="113" spans="1:34" ht="173.25">
      <c r="A113" s="242">
        <v>5</v>
      </c>
      <c r="B113" s="120" t="s">
        <v>644</v>
      </c>
      <c r="C113" s="96" t="s">
        <v>443</v>
      </c>
      <c r="D113" s="97">
        <f>36.84-25.73</f>
        <v>11.110000000000003</v>
      </c>
      <c r="E113" s="105" t="s">
        <v>1463</v>
      </c>
      <c r="F113" s="66"/>
      <c r="G113" s="66"/>
      <c r="H113" s="66"/>
      <c r="I113" s="66"/>
      <c r="J113" s="66"/>
      <c r="K113" s="66"/>
      <c r="L113" s="66"/>
      <c r="M113" s="66"/>
      <c r="N113" s="66"/>
      <c r="O113" s="66"/>
      <c r="P113" s="66"/>
      <c r="Q113" s="66"/>
      <c r="R113" s="66"/>
      <c r="S113" s="66"/>
      <c r="T113" s="66"/>
      <c r="U113" s="66"/>
    </row>
    <row r="114" spans="1:34" s="111" customFormat="1" ht="18.75">
      <c r="A114" s="236" t="s">
        <v>174</v>
      </c>
      <c r="B114" s="278" t="s">
        <v>185</v>
      </c>
      <c r="C114" s="321"/>
      <c r="D114" s="321">
        <f>SUM(D115)</f>
        <v>3.7</v>
      </c>
      <c r="E114" s="278"/>
      <c r="F114" s="109"/>
      <c r="G114" s="109"/>
      <c r="H114" s="109"/>
      <c r="I114" s="109"/>
      <c r="J114" s="109"/>
      <c r="K114" s="109"/>
      <c r="L114" s="109"/>
      <c r="M114" s="109"/>
      <c r="N114" s="109"/>
      <c r="O114" s="109"/>
      <c r="P114" s="109"/>
      <c r="Q114" s="109"/>
      <c r="R114" s="109"/>
      <c r="S114" s="109"/>
      <c r="T114" s="109"/>
      <c r="U114" s="109"/>
      <c r="V114" s="110"/>
      <c r="W114" s="110"/>
      <c r="X114" s="110"/>
      <c r="Y114" s="110"/>
      <c r="Z114" s="110"/>
      <c r="AA114" s="110"/>
      <c r="AB114" s="110"/>
      <c r="AC114" s="110"/>
      <c r="AD114" s="110"/>
      <c r="AE114" s="110"/>
      <c r="AF114" s="110"/>
      <c r="AG114" s="110"/>
      <c r="AH114" s="110"/>
    </row>
    <row r="115" spans="1:34" s="111" customFormat="1" ht="283.5">
      <c r="A115" s="242">
        <v>1</v>
      </c>
      <c r="B115" s="105" t="s">
        <v>568</v>
      </c>
      <c r="C115" s="242" t="s">
        <v>187</v>
      </c>
      <c r="D115" s="231">
        <v>3.7</v>
      </c>
      <c r="E115" s="105" t="s">
        <v>594</v>
      </c>
      <c r="F115" s="109"/>
      <c r="G115" s="109"/>
      <c r="H115" s="109"/>
      <c r="I115" s="109"/>
      <c r="J115" s="109"/>
      <c r="K115" s="109"/>
      <c r="L115" s="109"/>
      <c r="M115" s="109"/>
      <c r="N115" s="109"/>
      <c r="O115" s="109"/>
      <c r="P115" s="109"/>
      <c r="Q115" s="109"/>
      <c r="R115" s="109"/>
      <c r="S115" s="109"/>
      <c r="T115" s="109"/>
      <c r="U115" s="109"/>
      <c r="V115" s="110"/>
      <c r="W115" s="110"/>
      <c r="X115" s="110"/>
      <c r="Y115" s="110"/>
      <c r="Z115" s="110"/>
      <c r="AA115" s="110"/>
      <c r="AB115" s="110"/>
      <c r="AC115" s="110"/>
      <c r="AD115" s="110"/>
      <c r="AE115" s="110"/>
      <c r="AF115" s="110"/>
      <c r="AG115" s="110"/>
      <c r="AH115" s="110"/>
    </row>
    <row r="116" spans="1:34" ht="31.5">
      <c r="A116" s="236" t="s">
        <v>184</v>
      </c>
      <c r="B116" s="279" t="s">
        <v>296</v>
      </c>
      <c r="C116" s="231"/>
      <c r="D116" s="321">
        <f>SUM(D117:D119)</f>
        <v>15.51</v>
      </c>
      <c r="E116" s="105"/>
      <c r="F116" s="66"/>
      <c r="G116" s="66"/>
      <c r="H116" s="66"/>
      <c r="I116" s="66"/>
      <c r="J116" s="66"/>
      <c r="K116" s="66"/>
      <c r="L116" s="66"/>
      <c r="M116" s="66"/>
      <c r="N116" s="66"/>
      <c r="O116" s="66"/>
      <c r="P116" s="66"/>
      <c r="Q116" s="66"/>
      <c r="R116" s="66"/>
      <c r="S116" s="66"/>
      <c r="T116" s="66"/>
      <c r="U116" s="66"/>
    </row>
    <row r="117" spans="1:34" ht="63">
      <c r="A117" s="210">
        <v>1</v>
      </c>
      <c r="B117" s="208" t="s">
        <v>1526</v>
      </c>
      <c r="C117" s="280" t="s">
        <v>865</v>
      </c>
      <c r="D117" s="206">
        <v>0.85</v>
      </c>
      <c r="E117" s="281" t="s">
        <v>1527</v>
      </c>
      <c r="F117" s="66"/>
      <c r="G117" s="66"/>
      <c r="H117" s="66"/>
      <c r="I117" s="66"/>
      <c r="J117" s="66"/>
      <c r="K117" s="66"/>
      <c r="L117" s="66"/>
      <c r="M117" s="66"/>
      <c r="N117" s="66"/>
      <c r="O117" s="66"/>
      <c r="P117" s="66"/>
      <c r="Q117" s="66"/>
      <c r="R117" s="66"/>
      <c r="S117" s="66"/>
      <c r="T117" s="66"/>
      <c r="U117" s="66"/>
    </row>
    <row r="118" spans="1:34" ht="141.75">
      <c r="A118" s="210">
        <v>2</v>
      </c>
      <c r="B118" s="208" t="s">
        <v>1194</v>
      </c>
      <c r="C118" s="280" t="s">
        <v>448</v>
      </c>
      <c r="D118" s="206">
        <v>7.9</v>
      </c>
      <c r="E118" s="282" t="s">
        <v>1349</v>
      </c>
      <c r="F118" s="66"/>
      <c r="G118" s="66"/>
      <c r="H118" s="66"/>
      <c r="I118" s="66"/>
      <c r="J118" s="66"/>
      <c r="K118" s="66"/>
      <c r="L118" s="66"/>
      <c r="M118" s="66"/>
      <c r="N118" s="66"/>
      <c r="O118" s="66"/>
      <c r="P118" s="66"/>
      <c r="Q118" s="66"/>
      <c r="R118" s="66"/>
      <c r="S118" s="66"/>
      <c r="T118" s="66"/>
      <c r="U118" s="66"/>
    </row>
    <row r="119" spans="1:34" ht="110.25">
      <c r="A119" s="210">
        <v>3</v>
      </c>
      <c r="B119" s="208" t="s">
        <v>864</v>
      </c>
      <c r="C119" s="280" t="s">
        <v>449</v>
      </c>
      <c r="D119" s="206">
        <v>6.76</v>
      </c>
      <c r="E119" s="282" t="s">
        <v>1528</v>
      </c>
      <c r="F119" s="66"/>
      <c r="G119" s="66"/>
      <c r="H119" s="66"/>
      <c r="I119" s="66"/>
      <c r="J119" s="66"/>
      <c r="K119" s="66"/>
      <c r="L119" s="66"/>
      <c r="M119" s="66"/>
      <c r="N119" s="66"/>
      <c r="O119" s="66"/>
      <c r="P119" s="66"/>
      <c r="Q119" s="66"/>
      <c r="R119" s="66"/>
      <c r="S119" s="66"/>
      <c r="T119" s="66"/>
      <c r="U119" s="66"/>
    </row>
    <row r="120" spans="1:34" ht="18.75">
      <c r="A120" s="319" t="s">
        <v>297</v>
      </c>
      <c r="B120" s="203" t="s">
        <v>567</v>
      </c>
      <c r="C120" s="319"/>
      <c r="D120" s="321">
        <f>D121+D158+D166+D182+D220+D264+D283+D299+D308+D328</f>
        <v>773.149</v>
      </c>
      <c r="E120" s="203"/>
      <c r="F120" s="66"/>
      <c r="G120" s="66"/>
      <c r="H120" s="66"/>
      <c r="I120" s="66"/>
      <c r="J120" s="66"/>
      <c r="K120" s="66"/>
      <c r="L120" s="66"/>
      <c r="M120" s="66"/>
      <c r="N120" s="66"/>
      <c r="O120" s="66"/>
      <c r="P120" s="66"/>
      <c r="Q120" s="66"/>
      <c r="R120" s="66"/>
      <c r="S120" s="66"/>
      <c r="T120" s="66"/>
      <c r="U120" s="66"/>
    </row>
    <row r="121" spans="1:34" ht="18.75">
      <c r="A121" s="319" t="s">
        <v>5</v>
      </c>
      <c r="B121" s="203" t="s">
        <v>6</v>
      </c>
      <c r="C121" s="319"/>
      <c r="D121" s="321">
        <f>SUM(D122:D157)</f>
        <v>76.62</v>
      </c>
      <c r="E121" s="203"/>
      <c r="F121" s="66"/>
      <c r="G121" s="66"/>
      <c r="H121" s="66"/>
      <c r="I121" s="66"/>
      <c r="J121" s="66"/>
      <c r="K121" s="66"/>
      <c r="L121" s="66"/>
      <c r="M121" s="66"/>
      <c r="N121" s="66"/>
      <c r="O121" s="66"/>
      <c r="P121" s="66"/>
      <c r="Q121" s="66"/>
      <c r="R121" s="66"/>
      <c r="S121" s="66"/>
      <c r="T121" s="66"/>
      <c r="U121" s="66"/>
    </row>
    <row r="122" spans="1:34" ht="63">
      <c r="A122" s="210">
        <v>1</v>
      </c>
      <c r="B122" s="208" t="s">
        <v>7</v>
      </c>
      <c r="C122" s="280" t="s">
        <v>8</v>
      </c>
      <c r="D122" s="206">
        <v>0.15</v>
      </c>
      <c r="E122" s="281" t="s">
        <v>1529</v>
      </c>
      <c r="F122" s="66"/>
      <c r="G122" s="66"/>
      <c r="H122" s="66"/>
      <c r="I122" s="66"/>
      <c r="J122" s="66"/>
      <c r="K122" s="66"/>
      <c r="L122" s="66"/>
      <c r="M122" s="66"/>
      <c r="N122" s="66"/>
      <c r="O122" s="66"/>
      <c r="P122" s="66"/>
      <c r="Q122" s="66"/>
      <c r="R122" s="66"/>
      <c r="S122" s="66"/>
      <c r="T122" s="66"/>
      <c r="U122" s="66"/>
    </row>
    <row r="123" spans="1:34" ht="173.25">
      <c r="A123" s="210">
        <v>2</v>
      </c>
      <c r="B123" s="208" t="s">
        <v>10</v>
      </c>
      <c r="C123" s="206" t="s">
        <v>11</v>
      </c>
      <c r="D123" s="206">
        <v>5</v>
      </c>
      <c r="E123" s="283" t="s">
        <v>1350</v>
      </c>
      <c r="F123" s="66"/>
      <c r="G123" s="66"/>
      <c r="H123" s="66"/>
      <c r="I123" s="66"/>
      <c r="J123" s="66"/>
      <c r="K123" s="66"/>
      <c r="L123" s="66"/>
      <c r="M123" s="66"/>
      <c r="N123" s="66"/>
      <c r="O123" s="66"/>
      <c r="P123" s="66"/>
      <c r="Q123" s="66"/>
      <c r="R123" s="66"/>
      <c r="S123" s="66"/>
      <c r="T123" s="66"/>
      <c r="U123" s="66"/>
    </row>
    <row r="124" spans="1:34" ht="204.75">
      <c r="A124" s="210">
        <v>3</v>
      </c>
      <c r="B124" s="208" t="s">
        <v>12</v>
      </c>
      <c r="C124" s="206" t="s">
        <v>13</v>
      </c>
      <c r="D124" s="206">
        <v>3</v>
      </c>
      <c r="E124" s="284" t="s">
        <v>790</v>
      </c>
      <c r="F124" s="66"/>
      <c r="G124" s="66"/>
      <c r="H124" s="66"/>
      <c r="I124" s="66"/>
      <c r="J124" s="66"/>
      <c r="K124" s="66"/>
      <c r="L124" s="66"/>
      <c r="M124" s="66"/>
      <c r="N124" s="66"/>
      <c r="O124" s="66"/>
      <c r="P124" s="66"/>
      <c r="Q124" s="66"/>
      <c r="R124" s="66"/>
      <c r="S124" s="66"/>
      <c r="T124" s="66"/>
      <c r="U124" s="66"/>
    </row>
    <row r="125" spans="1:34" ht="78.75">
      <c r="A125" s="210">
        <v>4</v>
      </c>
      <c r="B125" s="208" t="s">
        <v>15</v>
      </c>
      <c r="C125" s="206" t="s">
        <v>16</v>
      </c>
      <c r="D125" s="206">
        <v>0.78</v>
      </c>
      <c r="E125" s="285" t="s">
        <v>17</v>
      </c>
      <c r="F125" s="66"/>
      <c r="G125" s="66"/>
      <c r="H125" s="66"/>
      <c r="I125" s="66"/>
      <c r="J125" s="66"/>
      <c r="K125" s="66"/>
      <c r="L125" s="66"/>
      <c r="M125" s="66"/>
      <c r="N125" s="66"/>
      <c r="O125" s="66"/>
      <c r="P125" s="66"/>
      <c r="Q125" s="66"/>
      <c r="R125" s="66"/>
      <c r="S125" s="66"/>
      <c r="T125" s="66"/>
      <c r="U125" s="66"/>
    </row>
    <row r="126" spans="1:34" ht="47.25">
      <c r="A126" s="210">
        <v>5</v>
      </c>
      <c r="B126" s="208" t="s">
        <v>18</v>
      </c>
      <c r="C126" s="206" t="s">
        <v>19</v>
      </c>
      <c r="D126" s="206">
        <v>0.35</v>
      </c>
      <c r="E126" s="285" t="s">
        <v>20</v>
      </c>
      <c r="F126" s="66"/>
      <c r="G126" s="66"/>
      <c r="H126" s="66"/>
      <c r="I126" s="66"/>
      <c r="J126" s="66"/>
      <c r="K126" s="66"/>
      <c r="L126" s="66"/>
      <c r="M126" s="66"/>
      <c r="N126" s="66"/>
      <c r="O126" s="66"/>
      <c r="P126" s="66"/>
      <c r="Q126" s="66"/>
      <c r="R126" s="66"/>
      <c r="S126" s="66"/>
      <c r="T126" s="66"/>
      <c r="U126" s="66"/>
    </row>
    <row r="127" spans="1:34" ht="156.6" customHeight="1">
      <c r="A127" s="210">
        <v>6</v>
      </c>
      <c r="B127" s="208" t="s">
        <v>21</v>
      </c>
      <c r="C127" s="206" t="s">
        <v>11</v>
      </c>
      <c r="D127" s="206">
        <v>0.5</v>
      </c>
      <c r="E127" s="260" t="s">
        <v>1351</v>
      </c>
      <c r="F127" s="66"/>
      <c r="G127" s="66"/>
      <c r="H127" s="66"/>
      <c r="I127" s="66"/>
      <c r="J127" s="66"/>
      <c r="K127" s="66"/>
      <c r="L127" s="66"/>
      <c r="M127" s="66"/>
      <c r="N127" s="66"/>
      <c r="O127" s="66"/>
      <c r="P127" s="66"/>
      <c r="Q127" s="66"/>
      <c r="R127" s="66"/>
      <c r="S127" s="66"/>
      <c r="T127" s="66"/>
      <c r="U127" s="66"/>
    </row>
    <row r="128" spans="1:34" ht="94.5">
      <c r="A128" s="210">
        <v>7</v>
      </c>
      <c r="B128" s="208" t="s">
        <v>23</v>
      </c>
      <c r="C128" s="206" t="s">
        <v>13</v>
      </c>
      <c r="D128" s="206">
        <v>0.43</v>
      </c>
      <c r="E128" s="260" t="s">
        <v>24</v>
      </c>
      <c r="F128" s="66"/>
      <c r="G128" s="66"/>
      <c r="H128" s="66"/>
      <c r="I128" s="66"/>
      <c r="J128" s="66"/>
      <c r="K128" s="66"/>
      <c r="L128" s="66"/>
      <c r="M128" s="66"/>
      <c r="N128" s="66"/>
      <c r="O128" s="66"/>
      <c r="P128" s="66"/>
      <c r="Q128" s="66"/>
      <c r="R128" s="66"/>
      <c r="S128" s="66"/>
      <c r="T128" s="66"/>
      <c r="U128" s="66"/>
    </row>
    <row r="129" spans="1:21" ht="126">
      <c r="A129" s="210">
        <v>8</v>
      </c>
      <c r="B129" s="208" t="s">
        <v>25</v>
      </c>
      <c r="C129" s="212" t="s">
        <v>8</v>
      </c>
      <c r="D129" s="206">
        <v>0.85</v>
      </c>
      <c r="E129" s="260" t="s">
        <v>1354</v>
      </c>
      <c r="F129" s="66"/>
      <c r="G129" s="66"/>
      <c r="H129" s="66"/>
      <c r="I129" s="66"/>
      <c r="J129" s="66"/>
      <c r="K129" s="66"/>
      <c r="L129" s="66"/>
      <c r="M129" s="66"/>
      <c r="N129" s="66"/>
      <c r="O129" s="66"/>
      <c r="P129" s="66"/>
      <c r="Q129" s="66"/>
      <c r="R129" s="66"/>
      <c r="S129" s="66"/>
      <c r="T129" s="66"/>
      <c r="U129" s="66"/>
    </row>
    <row r="130" spans="1:21" ht="63">
      <c r="A130" s="210">
        <v>9</v>
      </c>
      <c r="B130" s="208" t="s">
        <v>758</v>
      </c>
      <c r="C130" s="212" t="s">
        <v>26</v>
      </c>
      <c r="D130" s="206">
        <v>0.3</v>
      </c>
      <c r="E130" s="285" t="s">
        <v>791</v>
      </c>
      <c r="F130" s="66"/>
      <c r="G130" s="66"/>
      <c r="H130" s="66"/>
      <c r="I130" s="66"/>
      <c r="J130" s="66"/>
      <c r="K130" s="66"/>
      <c r="L130" s="66"/>
      <c r="M130" s="66"/>
      <c r="N130" s="66"/>
      <c r="O130" s="66"/>
      <c r="P130" s="66"/>
      <c r="Q130" s="66"/>
      <c r="R130" s="66"/>
      <c r="S130" s="66"/>
      <c r="T130" s="66"/>
      <c r="U130" s="66"/>
    </row>
    <row r="131" spans="1:21" ht="47.25">
      <c r="A131" s="210">
        <v>10</v>
      </c>
      <c r="B131" s="208" t="s">
        <v>759</v>
      </c>
      <c r="C131" s="286" t="s">
        <v>9</v>
      </c>
      <c r="D131" s="206">
        <v>17.7</v>
      </c>
      <c r="E131" s="215" t="s">
        <v>1352</v>
      </c>
      <c r="F131" s="66"/>
      <c r="G131" s="66"/>
      <c r="H131" s="66"/>
      <c r="I131" s="66"/>
      <c r="J131" s="66"/>
      <c r="K131" s="66"/>
      <c r="L131" s="66"/>
      <c r="M131" s="66"/>
      <c r="N131" s="66"/>
      <c r="O131" s="66"/>
      <c r="P131" s="66"/>
      <c r="Q131" s="66"/>
      <c r="R131" s="66"/>
      <c r="S131" s="66"/>
      <c r="T131" s="66"/>
      <c r="U131" s="66"/>
    </row>
    <row r="132" spans="1:21" ht="173.25">
      <c r="A132" s="210">
        <v>11</v>
      </c>
      <c r="B132" s="208" t="s">
        <v>760</v>
      </c>
      <c r="C132" s="213" t="s">
        <v>239</v>
      </c>
      <c r="D132" s="213">
        <v>0.31</v>
      </c>
      <c r="E132" s="260" t="s">
        <v>792</v>
      </c>
      <c r="F132" s="66"/>
      <c r="G132" s="66"/>
      <c r="H132" s="66"/>
      <c r="I132" s="66"/>
      <c r="J132" s="66"/>
      <c r="K132" s="66"/>
      <c r="L132" s="66"/>
      <c r="M132" s="66"/>
      <c r="N132" s="66"/>
      <c r="O132" s="66"/>
      <c r="P132" s="66"/>
      <c r="Q132" s="66"/>
      <c r="R132" s="66"/>
      <c r="S132" s="66"/>
      <c r="T132" s="66"/>
      <c r="U132" s="66"/>
    </row>
    <row r="133" spans="1:21" ht="236.25">
      <c r="A133" s="210">
        <v>12</v>
      </c>
      <c r="B133" s="205" t="s">
        <v>761</v>
      </c>
      <c r="C133" s="213" t="s">
        <v>511</v>
      </c>
      <c r="D133" s="213">
        <v>2.5</v>
      </c>
      <c r="E133" s="259" t="s">
        <v>793</v>
      </c>
      <c r="F133" s="66"/>
      <c r="G133" s="66"/>
      <c r="H133" s="66"/>
      <c r="I133" s="66"/>
      <c r="J133" s="66"/>
      <c r="K133" s="66"/>
      <c r="L133" s="66"/>
      <c r="M133" s="66"/>
      <c r="N133" s="66"/>
      <c r="O133" s="66"/>
      <c r="P133" s="66"/>
      <c r="Q133" s="66"/>
      <c r="R133" s="66"/>
      <c r="S133" s="66"/>
      <c r="T133" s="66"/>
      <c r="U133" s="66"/>
    </row>
    <row r="134" spans="1:21" ht="158.44999999999999" customHeight="1">
      <c r="A134" s="210">
        <v>13</v>
      </c>
      <c r="B134" s="205" t="s">
        <v>762</v>
      </c>
      <c r="C134" s="213" t="s">
        <v>315</v>
      </c>
      <c r="D134" s="213">
        <v>3</v>
      </c>
      <c r="E134" s="260" t="s">
        <v>1353</v>
      </c>
      <c r="F134" s="66"/>
      <c r="G134" s="66"/>
      <c r="H134" s="66"/>
      <c r="I134" s="66"/>
      <c r="J134" s="66"/>
      <c r="K134" s="66"/>
      <c r="L134" s="66"/>
      <c r="M134" s="66"/>
      <c r="N134" s="66"/>
      <c r="O134" s="66"/>
      <c r="P134" s="66"/>
      <c r="Q134" s="66"/>
      <c r="R134" s="66"/>
      <c r="S134" s="66"/>
      <c r="T134" s="66"/>
      <c r="U134" s="66"/>
    </row>
    <row r="135" spans="1:21" ht="141.75">
      <c r="A135" s="210">
        <v>14</v>
      </c>
      <c r="B135" s="287" t="s">
        <v>763</v>
      </c>
      <c r="C135" s="212" t="s">
        <v>313</v>
      </c>
      <c r="D135" s="207">
        <v>0.5</v>
      </c>
      <c r="E135" s="259" t="s">
        <v>794</v>
      </c>
      <c r="F135" s="66"/>
      <c r="G135" s="66"/>
      <c r="H135" s="66"/>
      <c r="I135" s="66"/>
      <c r="J135" s="66"/>
      <c r="K135" s="66"/>
      <c r="L135" s="66"/>
      <c r="M135" s="66"/>
      <c r="N135" s="66"/>
      <c r="O135" s="66"/>
      <c r="P135" s="66"/>
      <c r="Q135" s="66"/>
      <c r="R135" s="66"/>
      <c r="S135" s="66"/>
      <c r="T135" s="66"/>
      <c r="U135" s="66"/>
    </row>
    <row r="136" spans="1:21" ht="141" customHeight="1">
      <c r="A136" s="210">
        <v>15</v>
      </c>
      <c r="B136" s="287" t="s">
        <v>764</v>
      </c>
      <c r="C136" s="212" t="s">
        <v>241</v>
      </c>
      <c r="D136" s="207">
        <v>0.4</v>
      </c>
      <c r="E136" s="259" t="s">
        <v>1359</v>
      </c>
      <c r="F136" s="66"/>
      <c r="G136" s="66"/>
      <c r="H136" s="66"/>
      <c r="I136" s="66"/>
      <c r="J136" s="66"/>
      <c r="K136" s="66"/>
      <c r="L136" s="66"/>
      <c r="M136" s="66"/>
      <c r="N136" s="66"/>
      <c r="O136" s="66"/>
      <c r="P136" s="66"/>
      <c r="Q136" s="66"/>
      <c r="R136" s="66"/>
      <c r="S136" s="66"/>
      <c r="T136" s="66"/>
      <c r="U136" s="66"/>
    </row>
    <row r="137" spans="1:21" ht="126">
      <c r="A137" s="210">
        <v>16</v>
      </c>
      <c r="B137" s="287" t="s">
        <v>765</v>
      </c>
      <c r="C137" s="212" t="s">
        <v>26</v>
      </c>
      <c r="D137" s="207">
        <v>3.2</v>
      </c>
      <c r="E137" s="227" t="s">
        <v>795</v>
      </c>
      <c r="F137" s="66"/>
      <c r="G137" s="66"/>
      <c r="H137" s="66"/>
      <c r="I137" s="66"/>
      <c r="J137" s="66"/>
      <c r="K137" s="66"/>
      <c r="L137" s="66"/>
      <c r="M137" s="66"/>
      <c r="N137" s="66"/>
      <c r="O137" s="66"/>
      <c r="P137" s="66"/>
      <c r="Q137" s="66"/>
      <c r="R137" s="66"/>
      <c r="S137" s="66"/>
      <c r="T137" s="66"/>
      <c r="U137" s="66"/>
    </row>
    <row r="138" spans="1:21" ht="250.15" customHeight="1">
      <c r="A138" s="210">
        <v>17</v>
      </c>
      <c r="B138" s="205" t="s">
        <v>766</v>
      </c>
      <c r="C138" s="213" t="s">
        <v>239</v>
      </c>
      <c r="D138" s="213">
        <v>0.42</v>
      </c>
      <c r="E138" s="260" t="s">
        <v>796</v>
      </c>
      <c r="F138" s="66"/>
      <c r="G138" s="66"/>
      <c r="H138" s="66"/>
      <c r="I138" s="66"/>
      <c r="J138" s="66"/>
      <c r="K138" s="66"/>
      <c r="L138" s="66"/>
      <c r="M138" s="66"/>
      <c r="N138" s="66"/>
      <c r="O138" s="66"/>
      <c r="P138" s="66"/>
      <c r="Q138" s="66"/>
      <c r="R138" s="66"/>
      <c r="S138" s="66"/>
      <c r="T138" s="66"/>
      <c r="U138" s="66"/>
    </row>
    <row r="139" spans="1:21" ht="204.75">
      <c r="A139" s="210">
        <v>18</v>
      </c>
      <c r="B139" s="205" t="s">
        <v>767</v>
      </c>
      <c r="C139" s="213" t="s">
        <v>11</v>
      </c>
      <c r="D139" s="213">
        <v>0.53</v>
      </c>
      <c r="E139" s="260" t="s">
        <v>1355</v>
      </c>
      <c r="F139" s="66"/>
      <c r="G139" s="66"/>
      <c r="H139" s="66"/>
      <c r="I139" s="66"/>
      <c r="J139" s="66"/>
      <c r="K139" s="66"/>
      <c r="L139" s="66"/>
      <c r="M139" s="66"/>
      <c r="N139" s="66"/>
      <c r="O139" s="66"/>
      <c r="P139" s="66"/>
      <c r="Q139" s="66"/>
      <c r="R139" s="66"/>
      <c r="S139" s="66"/>
      <c r="T139" s="66"/>
      <c r="U139" s="66"/>
    </row>
    <row r="140" spans="1:21" ht="204.75">
      <c r="A140" s="210">
        <v>19</v>
      </c>
      <c r="B140" s="205" t="s">
        <v>768</v>
      </c>
      <c r="C140" s="213" t="s">
        <v>26</v>
      </c>
      <c r="D140" s="213">
        <v>0.7</v>
      </c>
      <c r="E140" s="288" t="s">
        <v>1356</v>
      </c>
      <c r="F140" s="66"/>
      <c r="G140" s="66"/>
      <c r="H140" s="66"/>
      <c r="I140" s="66"/>
      <c r="J140" s="66"/>
      <c r="K140" s="66"/>
      <c r="L140" s="66"/>
      <c r="M140" s="66"/>
      <c r="N140" s="66"/>
      <c r="O140" s="66"/>
      <c r="P140" s="66"/>
      <c r="Q140" s="66"/>
      <c r="R140" s="66"/>
      <c r="S140" s="66"/>
      <c r="T140" s="66"/>
      <c r="U140" s="66"/>
    </row>
    <row r="141" spans="1:21" ht="157.5">
      <c r="A141" s="210">
        <v>20</v>
      </c>
      <c r="B141" s="205" t="s">
        <v>769</v>
      </c>
      <c r="C141" s="213" t="s">
        <v>13</v>
      </c>
      <c r="D141" s="213">
        <v>0.65</v>
      </c>
      <c r="E141" s="259" t="s">
        <v>797</v>
      </c>
      <c r="F141" s="66"/>
      <c r="G141" s="66"/>
      <c r="H141" s="66"/>
      <c r="I141" s="66"/>
      <c r="J141" s="66"/>
      <c r="K141" s="66"/>
      <c r="L141" s="66"/>
      <c r="M141" s="66"/>
      <c r="N141" s="66"/>
      <c r="O141" s="66"/>
      <c r="P141" s="66"/>
      <c r="Q141" s="66"/>
      <c r="R141" s="66"/>
      <c r="S141" s="66"/>
      <c r="T141" s="66"/>
      <c r="U141" s="66"/>
    </row>
    <row r="142" spans="1:21" ht="157.5">
      <c r="A142" s="210">
        <v>21</v>
      </c>
      <c r="B142" s="287" t="s">
        <v>770</v>
      </c>
      <c r="C142" s="212" t="s">
        <v>321</v>
      </c>
      <c r="D142" s="207">
        <v>2.37</v>
      </c>
      <c r="E142" s="289" t="s">
        <v>1360</v>
      </c>
      <c r="F142" s="66"/>
      <c r="G142" s="66"/>
      <c r="H142" s="66"/>
      <c r="I142" s="66"/>
      <c r="J142" s="66"/>
      <c r="K142" s="66"/>
      <c r="L142" s="66"/>
      <c r="M142" s="66"/>
      <c r="N142" s="66"/>
      <c r="O142" s="66"/>
      <c r="P142" s="66"/>
      <c r="Q142" s="66"/>
      <c r="R142" s="66"/>
      <c r="S142" s="66"/>
      <c r="T142" s="66"/>
      <c r="U142" s="66"/>
    </row>
    <row r="143" spans="1:21" ht="173.25">
      <c r="A143" s="210">
        <v>22</v>
      </c>
      <c r="B143" s="287" t="s">
        <v>771</v>
      </c>
      <c r="C143" s="212" t="s">
        <v>239</v>
      </c>
      <c r="D143" s="207">
        <v>1.1399999999999999</v>
      </c>
      <c r="E143" s="259" t="s">
        <v>1530</v>
      </c>
      <c r="F143" s="66"/>
      <c r="G143" s="66"/>
      <c r="H143" s="66"/>
      <c r="I143" s="66"/>
      <c r="J143" s="66"/>
      <c r="K143" s="66"/>
      <c r="L143" s="66"/>
      <c r="M143" s="66"/>
      <c r="N143" s="66"/>
      <c r="O143" s="66"/>
      <c r="P143" s="66"/>
      <c r="Q143" s="66"/>
      <c r="R143" s="66"/>
      <c r="S143" s="66"/>
      <c r="T143" s="66"/>
      <c r="U143" s="66"/>
    </row>
    <row r="144" spans="1:21" ht="157.5">
      <c r="A144" s="210">
        <v>23</v>
      </c>
      <c r="B144" s="287" t="s">
        <v>772</v>
      </c>
      <c r="C144" s="212" t="s">
        <v>239</v>
      </c>
      <c r="D144" s="207">
        <v>2</v>
      </c>
      <c r="E144" s="259" t="s">
        <v>798</v>
      </c>
      <c r="F144" s="66"/>
      <c r="G144" s="66"/>
      <c r="H144" s="66"/>
      <c r="I144" s="66"/>
      <c r="J144" s="66"/>
      <c r="K144" s="66"/>
      <c r="L144" s="66"/>
      <c r="M144" s="66"/>
      <c r="N144" s="66"/>
      <c r="O144" s="66"/>
      <c r="P144" s="66"/>
      <c r="Q144" s="66"/>
      <c r="R144" s="66"/>
      <c r="S144" s="66"/>
      <c r="T144" s="66"/>
      <c r="U144" s="66"/>
    </row>
    <row r="145" spans="1:21" ht="204.75">
      <c r="A145" s="210">
        <v>24</v>
      </c>
      <c r="B145" s="287" t="s">
        <v>773</v>
      </c>
      <c r="C145" s="212" t="s">
        <v>13</v>
      </c>
      <c r="D145" s="207">
        <v>2</v>
      </c>
      <c r="E145" s="290" t="s">
        <v>1531</v>
      </c>
      <c r="F145" s="66"/>
      <c r="G145" s="66"/>
      <c r="H145" s="66"/>
      <c r="I145" s="66"/>
      <c r="J145" s="66"/>
      <c r="K145" s="66"/>
      <c r="L145" s="66"/>
      <c r="M145" s="66"/>
      <c r="N145" s="66"/>
      <c r="O145" s="66"/>
      <c r="P145" s="66"/>
      <c r="Q145" s="66"/>
      <c r="R145" s="66"/>
      <c r="S145" s="66"/>
      <c r="T145" s="66"/>
      <c r="U145" s="66"/>
    </row>
    <row r="146" spans="1:21" ht="141.75">
      <c r="A146" s="210">
        <v>25</v>
      </c>
      <c r="B146" s="287" t="s">
        <v>774</v>
      </c>
      <c r="C146" s="212" t="s">
        <v>786</v>
      </c>
      <c r="D146" s="207">
        <v>1</v>
      </c>
      <c r="E146" s="259" t="s">
        <v>1361</v>
      </c>
      <c r="F146" s="66"/>
      <c r="G146" s="66"/>
      <c r="H146" s="66"/>
      <c r="I146" s="66"/>
      <c r="J146" s="66"/>
      <c r="K146" s="66"/>
      <c r="L146" s="66"/>
      <c r="M146" s="66"/>
      <c r="N146" s="66"/>
      <c r="O146" s="66"/>
      <c r="P146" s="66"/>
      <c r="Q146" s="66"/>
      <c r="R146" s="66"/>
      <c r="S146" s="66"/>
      <c r="T146" s="66"/>
      <c r="U146" s="66"/>
    </row>
    <row r="147" spans="1:21" ht="157.5">
      <c r="A147" s="210">
        <v>26</v>
      </c>
      <c r="B147" s="287" t="s">
        <v>775</v>
      </c>
      <c r="C147" s="212" t="s">
        <v>239</v>
      </c>
      <c r="D147" s="207">
        <f>3-2.4</f>
        <v>0.60000000000000009</v>
      </c>
      <c r="E147" s="259" t="s">
        <v>799</v>
      </c>
      <c r="F147" s="66"/>
      <c r="G147" s="66"/>
      <c r="H147" s="66"/>
      <c r="I147" s="66"/>
      <c r="J147" s="66"/>
      <c r="K147" s="66"/>
      <c r="L147" s="66"/>
      <c r="M147" s="66"/>
      <c r="N147" s="66"/>
      <c r="O147" s="66"/>
      <c r="P147" s="66"/>
      <c r="Q147" s="66"/>
      <c r="R147" s="66"/>
      <c r="S147" s="66"/>
      <c r="T147" s="66"/>
      <c r="U147" s="66"/>
    </row>
    <row r="148" spans="1:21" ht="126">
      <c r="A148" s="210">
        <v>27</v>
      </c>
      <c r="B148" s="287" t="s">
        <v>776</v>
      </c>
      <c r="C148" s="212" t="s">
        <v>239</v>
      </c>
      <c r="D148" s="207">
        <f>2-1.47</f>
        <v>0.53</v>
      </c>
      <c r="E148" s="259" t="s">
        <v>1532</v>
      </c>
      <c r="F148" s="66"/>
      <c r="G148" s="66"/>
      <c r="H148" s="66"/>
      <c r="I148" s="66"/>
      <c r="J148" s="66"/>
      <c r="K148" s="66"/>
      <c r="L148" s="66"/>
      <c r="M148" s="66"/>
      <c r="N148" s="66"/>
      <c r="O148" s="66"/>
      <c r="P148" s="66"/>
      <c r="Q148" s="66"/>
      <c r="R148" s="66"/>
      <c r="S148" s="66"/>
      <c r="T148" s="66"/>
      <c r="U148" s="66"/>
    </row>
    <row r="149" spans="1:21" ht="110.25">
      <c r="A149" s="210">
        <v>28</v>
      </c>
      <c r="B149" s="287" t="s">
        <v>777</v>
      </c>
      <c r="C149" s="212" t="s">
        <v>787</v>
      </c>
      <c r="D149" s="207">
        <f>12-5.4</f>
        <v>6.6</v>
      </c>
      <c r="E149" s="259" t="s">
        <v>820</v>
      </c>
      <c r="F149" s="66"/>
      <c r="G149" s="66"/>
      <c r="H149" s="66"/>
      <c r="I149" s="66"/>
      <c r="J149" s="66"/>
      <c r="K149" s="66"/>
      <c r="L149" s="66"/>
      <c r="M149" s="66"/>
      <c r="N149" s="66"/>
      <c r="O149" s="66"/>
      <c r="P149" s="66"/>
      <c r="Q149" s="66"/>
      <c r="R149" s="66"/>
      <c r="S149" s="66"/>
      <c r="T149" s="66"/>
      <c r="U149" s="66"/>
    </row>
    <row r="150" spans="1:21" ht="157.5">
      <c r="A150" s="210">
        <v>29</v>
      </c>
      <c r="B150" s="287" t="s">
        <v>778</v>
      </c>
      <c r="C150" s="212" t="s">
        <v>788</v>
      </c>
      <c r="D150" s="207">
        <f>12-7.1</f>
        <v>4.9000000000000004</v>
      </c>
      <c r="E150" s="259" t="s">
        <v>1362</v>
      </c>
      <c r="F150" s="66"/>
      <c r="G150" s="66"/>
      <c r="H150" s="66"/>
      <c r="I150" s="66"/>
      <c r="J150" s="66"/>
      <c r="K150" s="66"/>
      <c r="L150" s="66"/>
      <c r="M150" s="66"/>
      <c r="N150" s="66"/>
      <c r="O150" s="66"/>
      <c r="P150" s="66"/>
      <c r="Q150" s="66"/>
      <c r="R150" s="66"/>
      <c r="S150" s="66"/>
      <c r="T150" s="66"/>
      <c r="U150" s="66"/>
    </row>
    <row r="151" spans="1:21" ht="94.5">
      <c r="A151" s="210">
        <v>30</v>
      </c>
      <c r="B151" s="287" t="s">
        <v>779</v>
      </c>
      <c r="C151" s="212" t="s">
        <v>19</v>
      </c>
      <c r="D151" s="207">
        <v>0.4</v>
      </c>
      <c r="E151" s="259" t="s">
        <v>1363</v>
      </c>
      <c r="F151" s="66"/>
      <c r="G151" s="66"/>
      <c r="H151" s="66"/>
      <c r="I151" s="66"/>
      <c r="J151" s="66"/>
      <c r="K151" s="66"/>
      <c r="L151" s="66"/>
      <c r="M151" s="66"/>
      <c r="N151" s="66"/>
      <c r="O151" s="66"/>
      <c r="P151" s="66"/>
      <c r="Q151" s="66"/>
      <c r="R151" s="66"/>
      <c r="S151" s="66"/>
      <c r="T151" s="66"/>
      <c r="U151" s="66"/>
    </row>
    <row r="152" spans="1:21" ht="141.75">
      <c r="A152" s="210">
        <v>31</v>
      </c>
      <c r="B152" s="287" t="s">
        <v>780</v>
      </c>
      <c r="C152" s="212" t="s">
        <v>511</v>
      </c>
      <c r="D152" s="207">
        <v>1.7</v>
      </c>
      <c r="E152" s="259" t="s">
        <v>1358</v>
      </c>
      <c r="F152" s="66"/>
      <c r="G152" s="66"/>
      <c r="H152" s="66"/>
      <c r="I152" s="66"/>
      <c r="J152" s="66"/>
      <c r="K152" s="66"/>
      <c r="L152" s="66"/>
      <c r="M152" s="66"/>
      <c r="N152" s="66"/>
      <c r="O152" s="66"/>
      <c r="P152" s="66"/>
      <c r="Q152" s="66"/>
      <c r="R152" s="66"/>
      <c r="S152" s="66"/>
      <c r="T152" s="66"/>
      <c r="U152" s="66"/>
    </row>
    <row r="153" spans="1:21" ht="173.25">
      <c r="A153" s="210">
        <v>32</v>
      </c>
      <c r="B153" s="287" t="s">
        <v>781</v>
      </c>
      <c r="C153" s="212" t="s">
        <v>9</v>
      </c>
      <c r="D153" s="207">
        <v>3.4</v>
      </c>
      <c r="E153" s="259" t="s">
        <v>1364</v>
      </c>
      <c r="F153" s="66"/>
      <c r="G153" s="66"/>
      <c r="H153" s="66"/>
      <c r="I153" s="66"/>
      <c r="J153" s="66"/>
      <c r="K153" s="66"/>
      <c r="L153" s="66"/>
      <c r="M153" s="66"/>
      <c r="N153" s="66"/>
      <c r="O153" s="66"/>
      <c r="P153" s="66"/>
      <c r="Q153" s="66"/>
      <c r="R153" s="66"/>
      <c r="S153" s="66"/>
      <c r="T153" s="66"/>
      <c r="U153" s="66"/>
    </row>
    <row r="154" spans="1:21" ht="220.5">
      <c r="A154" s="210">
        <v>33</v>
      </c>
      <c r="B154" s="287" t="s">
        <v>782</v>
      </c>
      <c r="C154" s="212" t="s">
        <v>239</v>
      </c>
      <c r="D154" s="207">
        <v>4.97</v>
      </c>
      <c r="E154" s="259" t="s">
        <v>1365</v>
      </c>
      <c r="F154" s="66"/>
      <c r="G154" s="66"/>
      <c r="H154" s="66"/>
      <c r="I154" s="66"/>
      <c r="J154" s="66"/>
      <c r="K154" s="66"/>
      <c r="L154" s="66"/>
      <c r="M154" s="66"/>
      <c r="N154" s="66"/>
      <c r="O154" s="66"/>
      <c r="P154" s="66"/>
      <c r="Q154" s="66"/>
      <c r="R154" s="66"/>
      <c r="S154" s="66"/>
      <c r="T154" s="66"/>
      <c r="U154" s="66"/>
    </row>
    <row r="155" spans="1:21" ht="220.5">
      <c r="A155" s="210">
        <v>34</v>
      </c>
      <c r="B155" s="287" t="s">
        <v>783</v>
      </c>
      <c r="C155" s="212" t="s">
        <v>239</v>
      </c>
      <c r="D155" s="207">
        <v>0.32</v>
      </c>
      <c r="E155" s="259" t="s">
        <v>1366</v>
      </c>
      <c r="F155" s="66"/>
      <c r="G155" s="66"/>
      <c r="H155" s="66"/>
      <c r="I155" s="66"/>
      <c r="J155" s="66"/>
      <c r="K155" s="66"/>
      <c r="L155" s="66"/>
      <c r="M155" s="66"/>
      <c r="N155" s="66"/>
      <c r="O155" s="66"/>
      <c r="P155" s="66"/>
      <c r="Q155" s="66"/>
      <c r="R155" s="66"/>
      <c r="S155" s="66"/>
      <c r="T155" s="66"/>
      <c r="U155" s="66"/>
    </row>
    <row r="156" spans="1:21" ht="220.5">
      <c r="A156" s="210">
        <v>35</v>
      </c>
      <c r="B156" s="287" t="s">
        <v>784</v>
      </c>
      <c r="C156" s="212" t="s">
        <v>8</v>
      </c>
      <c r="D156" s="207">
        <v>2.72</v>
      </c>
      <c r="E156" s="259" t="s">
        <v>1367</v>
      </c>
      <c r="F156" s="66"/>
      <c r="G156" s="66"/>
      <c r="H156" s="66"/>
      <c r="I156" s="66"/>
      <c r="J156" s="66"/>
      <c r="K156" s="66"/>
      <c r="L156" s="66"/>
      <c r="M156" s="66"/>
      <c r="N156" s="66"/>
      <c r="O156" s="66"/>
      <c r="P156" s="66"/>
      <c r="Q156" s="66"/>
      <c r="R156" s="66"/>
      <c r="S156" s="66"/>
      <c r="T156" s="66"/>
      <c r="U156" s="66"/>
    </row>
    <row r="157" spans="1:21" ht="252">
      <c r="A157" s="210">
        <v>36</v>
      </c>
      <c r="B157" s="287" t="s">
        <v>785</v>
      </c>
      <c r="C157" s="212" t="s">
        <v>789</v>
      </c>
      <c r="D157" s="207">
        <v>0.7</v>
      </c>
      <c r="E157" s="259" t="s">
        <v>801</v>
      </c>
      <c r="F157" s="66"/>
      <c r="G157" s="66"/>
      <c r="H157" s="66"/>
      <c r="I157" s="66"/>
      <c r="J157" s="66"/>
      <c r="K157" s="66"/>
      <c r="L157" s="66"/>
      <c r="M157" s="66"/>
      <c r="N157" s="66"/>
      <c r="O157" s="66"/>
      <c r="P157" s="66"/>
      <c r="Q157" s="66"/>
      <c r="R157" s="66"/>
      <c r="S157" s="66"/>
      <c r="T157" s="66"/>
      <c r="U157" s="66"/>
    </row>
    <row r="158" spans="1:21" ht="18.75">
      <c r="A158" s="236" t="s">
        <v>27</v>
      </c>
      <c r="B158" s="203" t="s">
        <v>28</v>
      </c>
      <c r="C158" s="96"/>
      <c r="D158" s="321">
        <f>SUM(D159:D165)</f>
        <v>21.46</v>
      </c>
      <c r="E158" s="105"/>
      <c r="F158" s="66"/>
      <c r="G158" s="66"/>
      <c r="H158" s="66"/>
      <c r="I158" s="66"/>
      <c r="J158" s="66"/>
      <c r="K158" s="66"/>
      <c r="L158" s="66"/>
      <c r="M158" s="66"/>
      <c r="N158" s="66"/>
      <c r="O158" s="66"/>
      <c r="P158" s="66"/>
      <c r="Q158" s="66"/>
      <c r="R158" s="66"/>
      <c r="S158" s="66"/>
      <c r="T158" s="66"/>
      <c r="U158" s="66"/>
    </row>
    <row r="159" spans="1:21" ht="63">
      <c r="A159" s="242">
        <v>1</v>
      </c>
      <c r="B159" s="105" t="s">
        <v>32</v>
      </c>
      <c r="C159" s="97" t="s">
        <v>33</v>
      </c>
      <c r="D159" s="97">
        <v>1.8</v>
      </c>
      <c r="E159" s="238" t="s">
        <v>34</v>
      </c>
      <c r="F159" s="66"/>
      <c r="G159" s="66"/>
      <c r="H159" s="66"/>
      <c r="I159" s="66"/>
      <c r="J159" s="66"/>
      <c r="K159" s="66"/>
      <c r="L159" s="66"/>
      <c r="M159" s="66"/>
      <c r="N159" s="66"/>
      <c r="O159" s="66"/>
      <c r="P159" s="66"/>
      <c r="Q159" s="66"/>
      <c r="R159" s="66"/>
      <c r="S159" s="66"/>
      <c r="T159" s="66"/>
      <c r="U159" s="66"/>
    </row>
    <row r="160" spans="1:21" ht="143.25" customHeight="1">
      <c r="A160" s="242">
        <v>2</v>
      </c>
      <c r="B160" s="105" t="s">
        <v>36</v>
      </c>
      <c r="C160" s="96" t="s">
        <v>37</v>
      </c>
      <c r="D160" s="97">
        <v>6</v>
      </c>
      <c r="E160" s="105" t="s">
        <v>688</v>
      </c>
      <c r="F160" s="66"/>
      <c r="G160" s="66"/>
      <c r="H160" s="66"/>
      <c r="I160" s="66"/>
      <c r="J160" s="66"/>
      <c r="K160" s="66"/>
      <c r="L160" s="66"/>
      <c r="M160" s="66"/>
      <c r="N160" s="66"/>
      <c r="O160" s="66"/>
      <c r="P160" s="66"/>
      <c r="Q160" s="66"/>
      <c r="R160" s="66"/>
      <c r="S160" s="66"/>
      <c r="T160" s="66"/>
      <c r="U160" s="66"/>
    </row>
    <row r="161" spans="1:34" ht="188.25" customHeight="1">
      <c r="A161" s="242">
        <v>3</v>
      </c>
      <c r="B161" s="105" t="s">
        <v>38</v>
      </c>
      <c r="C161" s="96" t="s">
        <v>37</v>
      </c>
      <c r="D161" s="97">
        <v>4.0999999999999996</v>
      </c>
      <c r="E161" s="105" t="s">
        <v>1368</v>
      </c>
      <c r="F161" s="66"/>
      <c r="G161" s="66"/>
      <c r="H161" s="66"/>
      <c r="I161" s="66"/>
      <c r="J161" s="66"/>
      <c r="K161" s="66"/>
      <c r="L161" s="66"/>
      <c r="M161" s="66"/>
      <c r="N161" s="66"/>
      <c r="O161" s="66"/>
      <c r="P161" s="66"/>
      <c r="Q161" s="66"/>
      <c r="R161" s="66"/>
      <c r="S161" s="66"/>
      <c r="T161" s="66"/>
      <c r="U161" s="66"/>
    </row>
    <row r="162" spans="1:34" ht="103.5" customHeight="1">
      <c r="A162" s="242">
        <v>4</v>
      </c>
      <c r="B162" s="105" t="s">
        <v>39</v>
      </c>
      <c r="C162" s="96" t="s">
        <v>37</v>
      </c>
      <c r="D162" s="97">
        <v>5.8</v>
      </c>
      <c r="E162" s="105" t="s">
        <v>689</v>
      </c>
      <c r="F162" s="66"/>
      <c r="G162" s="66"/>
      <c r="H162" s="66"/>
      <c r="I162" s="66"/>
      <c r="J162" s="66"/>
      <c r="K162" s="66"/>
      <c r="L162" s="66"/>
      <c r="M162" s="66"/>
      <c r="N162" s="66"/>
      <c r="O162" s="66"/>
      <c r="P162" s="66"/>
      <c r="Q162" s="66"/>
      <c r="R162" s="66"/>
      <c r="S162" s="66"/>
      <c r="T162" s="66"/>
      <c r="U162" s="66"/>
    </row>
    <row r="163" spans="1:34" ht="63">
      <c r="A163" s="242">
        <v>5</v>
      </c>
      <c r="B163" s="105" t="s">
        <v>690</v>
      </c>
      <c r="C163" s="97" t="s">
        <v>669</v>
      </c>
      <c r="D163" s="97">
        <v>2</v>
      </c>
      <c r="E163" s="105" t="s">
        <v>1468</v>
      </c>
      <c r="F163" s="66"/>
      <c r="G163" s="66"/>
      <c r="H163" s="66"/>
      <c r="I163" s="66"/>
      <c r="J163" s="66"/>
      <c r="K163" s="66"/>
      <c r="L163" s="66"/>
      <c r="M163" s="66"/>
      <c r="N163" s="66"/>
      <c r="O163" s="66"/>
      <c r="P163" s="66"/>
      <c r="Q163" s="66"/>
      <c r="R163" s="66"/>
      <c r="S163" s="66"/>
      <c r="T163" s="66"/>
      <c r="U163" s="66"/>
    </row>
    <row r="164" spans="1:34" ht="173.25">
      <c r="A164" s="242">
        <v>6</v>
      </c>
      <c r="B164" s="291" t="s">
        <v>691</v>
      </c>
      <c r="C164" s="97" t="s">
        <v>35</v>
      </c>
      <c r="D164" s="97">
        <v>0.46</v>
      </c>
      <c r="E164" s="105" t="s">
        <v>1533</v>
      </c>
      <c r="F164" s="66"/>
      <c r="G164" s="66"/>
      <c r="H164" s="66"/>
      <c r="I164" s="66"/>
      <c r="J164" s="66"/>
      <c r="K164" s="66"/>
      <c r="L164" s="66"/>
      <c r="M164" s="66"/>
      <c r="N164" s="66"/>
      <c r="O164" s="66"/>
      <c r="P164" s="66"/>
      <c r="Q164" s="66"/>
      <c r="R164" s="66"/>
      <c r="S164" s="66"/>
      <c r="T164" s="66"/>
      <c r="U164" s="66"/>
    </row>
    <row r="165" spans="1:34" ht="94.5">
      <c r="A165" s="242">
        <v>7</v>
      </c>
      <c r="B165" s="105" t="s">
        <v>692</v>
      </c>
      <c r="C165" s="97" t="s">
        <v>30</v>
      </c>
      <c r="D165" s="97">
        <v>1.3</v>
      </c>
      <c r="E165" s="105" t="s">
        <v>693</v>
      </c>
      <c r="F165" s="66"/>
      <c r="G165" s="66"/>
      <c r="H165" s="66"/>
      <c r="I165" s="66"/>
      <c r="J165" s="66"/>
      <c r="K165" s="66"/>
      <c r="L165" s="66"/>
      <c r="M165" s="66"/>
      <c r="N165" s="66"/>
      <c r="O165" s="66"/>
      <c r="P165" s="66"/>
      <c r="Q165" s="66"/>
      <c r="R165" s="66"/>
      <c r="S165" s="66"/>
      <c r="T165" s="66"/>
      <c r="U165" s="66"/>
    </row>
    <row r="166" spans="1:34" s="71" customFormat="1" ht="15.75">
      <c r="A166" s="236" t="s">
        <v>40</v>
      </c>
      <c r="B166" s="203" t="s">
        <v>41</v>
      </c>
      <c r="C166" s="96"/>
      <c r="D166" s="244">
        <f>SUM(D167:D181)</f>
        <v>16.64</v>
      </c>
      <c r="E166" s="105"/>
      <c r="F166" s="69"/>
      <c r="G166" s="69"/>
      <c r="H166" s="69"/>
      <c r="I166" s="69"/>
      <c r="J166" s="69"/>
      <c r="K166" s="69"/>
      <c r="L166" s="69"/>
      <c r="M166" s="69"/>
      <c r="N166" s="69"/>
      <c r="O166" s="69"/>
      <c r="P166" s="69"/>
      <c r="Q166" s="69"/>
      <c r="R166" s="69"/>
      <c r="S166" s="69"/>
      <c r="T166" s="69"/>
      <c r="U166" s="69"/>
      <c r="V166" s="70"/>
      <c r="W166" s="70"/>
      <c r="X166" s="70"/>
      <c r="Y166" s="70"/>
      <c r="Z166" s="70"/>
      <c r="AA166" s="70"/>
      <c r="AB166" s="70"/>
      <c r="AC166" s="70"/>
      <c r="AD166" s="70"/>
      <c r="AE166" s="70"/>
      <c r="AF166" s="70"/>
      <c r="AG166" s="70"/>
      <c r="AH166" s="70"/>
    </row>
    <row r="167" spans="1:34" s="71" customFormat="1" ht="186" customHeight="1">
      <c r="A167" s="96">
        <v>1</v>
      </c>
      <c r="B167" s="230" t="s">
        <v>928</v>
      </c>
      <c r="C167" s="96" t="s">
        <v>47</v>
      </c>
      <c r="D167" s="96">
        <v>0.51</v>
      </c>
      <c r="E167" s="263" t="s">
        <v>939</v>
      </c>
      <c r="F167" s="69"/>
      <c r="G167" s="69"/>
      <c r="H167" s="69"/>
      <c r="I167" s="69"/>
      <c r="J167" s="69"/>
      <c r="K167" s="69"/>
      <c r="L167" s="69"/>
      <c r="M167" s="69"/>
      <c r="N167" s="69"/>
      <c r="O167" s="69"/>
      <c r="P167" s="69"/>
      <c r="Q167" s="69"/>
      <c r="R167" s="69"/>
      <c r="S167" s="69"/>
      <c r="T167" s="69"/>
      <c r="U167" s="69"/>
      <c r="V167" s="70"/>
      <c r="W167" s="70"/>
      <c r="X167" s="70"/>
      <c r="Y167" s="70"/>
      <c r="Z167" s="70"/>
      <c r="AA167" s="70"/>
      <c r="AB167" s="70"/>
      <c r="AC167" s="70"/>
      <c r="AD167" s="70"/>
      <c r="AE167" s="70"/>
      <c r="AF167" s="70"/>
      <c r="AG167" s="70"/>
      <c r="AH167" s="70"/>
    </row>
    <row r="168" spans="1:34" s="71" customFormat="1" ht="157.5">
      <c r="A168" s="96">
        <v>2</v>
      </c>
      <c r="B168" s="230" t="s">
        <v>929</v>
      </c>
      <c r="C168" s="96" t="s">
        <v>47</v>
      </c>
      <c r="D168" s="96">
        <v>0.12</v>
      </c>
      <c r="E168" s="263" t="s">
        <v>940</v>
      </c>
      <c r="F168" s="69"/>
      <c r="G168" s="69"/>
      <c r="H168" s="69"/>
      <c r="I168" s="69"/>
      <c r="J168" s="69"/>
      <c r="K168" s="69"/>
      <c r="L168" s="69"/>
      <c r="M168" s="69"/>
      <c r="N168" s="69"/>
      <c r="O168" s="69"/>
      <c r="P168" s="69"/>
      <c r="Q168" s="69"/>
      <c r="R168" s="69"/>
      <c r="S168" s="69"/>
      <c r="T168" s="69"/>
      <c r="U168" s="69"/>
      <c r="V168" s="70"/>
      <c r="W168" s="70"/>
      <c r="X168" s="70"/>
      <c r="Y168" s="70"/>
      <c r="Z168" s="70"/>
      <c r="AA168" s="70"/>
      <c r="AB168" s="70"/>
      <c r="AC168" s="70"/>
      <c r="AD168" s="70"/>
      <c r="AE168" s="70"/>
      <c r="AF168" s="70"/>
      <c r="AG168" s="70"/>
      <c r="AH168" s="70"/>
    </row>
    <row r="169" spans="1:34" s="71" customFormat="1" ht="197.45" customHeight="1">
      <c r="A169" s="96">
        <v>3</v>
      </c>
      <c r="B169" s="105" t="s">
        <v>1534</v>
      </c>
      <c r="C169" s="96" t="s">
        <v>47</v>
      </c>
      <c r="D169" s="97">
        <v>0.2</v>
      </c>
      <c r="E169" s="105" t="s">
        <v>1319</v>
      </c>
      <c r="F169" s="69"/>
      <c r="G169" s="69"/>
      <c r="H169" s="69"/>
      <c r="I169" s="69"/>
      <c r="J169" s="69"/>
      <c r="K169" s="69"/>
      <c r="L169" s="69"/>
      <c r="M169" s="69"/>
      <c r="N169" s="69"/>
      <c r="O169" s="69"/>
      <c r="P169" s="69"/>
      <c r="Q169" s="69"/>
      <c r="R169" s="69"/>
      <c r="S169" s="69"/>
      <c r="T169" s="69"/>
      <c r="U169" s="69"/>
      <c r="V169" s="70"/>
      <c r="W169" s="70"/>
      <c r="X169" s="70"/>
      <c r="Y169" s="70"/>
      <c r="Z169" s="70"/>
      <c r="AA169" s="70"/>
      <c r="AB169" s="70"/>
      <c r="AC169" s="70"/>
      <c r="AD169" s="70"/>
      <c r="AE169" s="70"/>
      <c r="AF169" s="70"/>
      <c r="AG169" s="70"/>
      <c r="AH169" s="70"/>
    </row>
    <row r="170" spans="1:34" s="71" customFormat="1" ht="141.75">
      <c r="A170" s="96">
        <v>4</v>
      </c>
      <c r="B170" s="105" t="s">
        <v>930</v>
      </c>
      <c r="C170" s="242" t="s">
        <v>47</v>
      </c>
      <c r="D170" s="97">
        <v>1.1299999999999999</v>
      </c>
      <c r="E170" s="263" t="s">
        <v>941</v>
      </c>
      <c r="F170" s="69"/>
      <c r="G170" s="69"/>
      <c r="H170" s="69"/>
      <c r="I170" s="69"/>
      <c r="J170" s="69"/>
      <c r="K170" s="69"/>
      <c r="L170" s="69"/>
      <c r="M170" s="69"/>
      <c r="N170" s="69"/>
      <c r="O170" s="69"/>
      <c r="P170" s="69"/>
      <c r="Q170" s="69"/>
      <c r="R170" s="69"/>
      <c r="S170" s="69"/>
      <c r="T170" s="69"/>
      <c r="U170" s="69"/>
      <c r="V170" s="70"/>
      <c r="W170" s="70"/>
      <c r="X170" s="70"/>
      <c r="Y170" s="70"/>
      <c r="Z170" s="70"/>
      <c r="AA170" s="70"/>
      <c r="AB170" s="70"/>
      <c r="AC170" s="70"/>
      <c r="AD170" s="70"/>
      <c r="AE170" s="70"/>
      <c r="AF170" s="70"/>
      <c r="AG170" s="70"/>
      <c r="AH170" s="70"/>
    </row>
    <row r="171" spans="1:34" s="71" customFormat="1" ht="110.25">
      <c r="A171" s="96">
        <v>5</v>
      </c>
      <c r="B171" s="120" t="s">
        <v>43</v>
      </c>
      <c r="C171" s="96" t="s">
        <v>44</v>
      </c>
      <c r="D171" s="96">
        <v>0.27</v>
      </c>
      <c r="E171" s="263" t="s">
        <v>942</v>
      </c>
      <c r="F171" s="69"/>
      <c r="G171" s="69"/>
      <c r="H171" s="69"/>
      <c r="I171" s="69"/>
      <c r="J171" s="69"/>
      <c r="K171" s="69"/>
      <c r="L171" s="69"/>
      <c r="M171" s="69"/>
      <c r="N171" s="69"/>
      <c r="O171" s="69"/>
      <c r="P171" s="69"/>
      <c r="Q171" s="69"/>
      <c r="R171" s="69"/>
      <c r="S171" s="69"/>
      <c r="T171" s="69"/>
      <c r="U171" s="69"/>
      <c r="V171" s="70"/>
      <c r="W171" s="70"/>
      <c r="X171" s="70"/>
      <c r="Y171" s="70"/>
      <c r="Z171" s="70"/>
      <c r="AA171" s="70"/>
      <c r="AB171" s="70"/>
      <c r="AC171" s="70"/>
      <c r="AD171" s="70"/>
      <c r="AE171" s="70"/>
      <c r="AF171" s="70"/>
      <c r="AG171" s="70"/>
      <c r="AH171" s="70"/>
    </row>
    <row r="172" spans="1:34" s="71" customFormat="1" ht="141.75">
      <c r="A172" s="96">
        <v>6</v>
      </c>
      <c r="B172" s="120" t="s">
        <v>45</v>
      </c>
      <c r="C172" s="96" t="s">
        <v>44</v>
      </c>
      <c r="D172" s="96">
        <v>0.26</v>
      </c>
      <c r="E172" s="105" t="s">
        <v>943</v>
      </c>
      <c r="F172" s="69"/>
      <c r="G172" s="69"/>
      <c r="H172" s="69"/>
      <c r="I172" s="69"/>
      <c r="J172" s="69"/>
      <c r="K172" s="69"/>
      <c r="L172" s="69"/>
      <c r="M172" s="69"/>
      <c r="N172" s="69"/>
      <c r="O172" s="69"/>
      <c r="P172" s="69"/>
      <c r="Q172" s="69"/>
      <c r="R172" s="69"/>
      <c r="S172" s="69"/>
      <c r="T172" s="69"/>
      <c r="U172" s="69"/>
      <c r="V172" s="70"/>
      <c r="W172" s="70"/>
      <c r="X172" s="70"/>
      <c r="Y172" s="70"/>
      <c r="Z172" s="70"/>
      <c r="AA172" s="70"/>
      <c r="AB172" s="70"/>
      <c r="AC172" s="70"/>
      <c r="AD172" s="70"/>
      <c r="AE172" s="70"/>
      <c r="AF172" s="70"/>
      <c r="AG172" s="70"/>
      <c r="AH172" s="70"/>
    </row>
    <row r="173" spans="1:34" s="71" customFormat="1" ht="267.75">
      <c r="A173" s="96">
        <v>7</v>
      </c>
      <c r="B173" s="105" t="s">
        <v>931</v>
      </c>
      <c r="C173" s="242" t="s">
        <v>922</v>
      </c>
      <c r="D173" s="97">
        <v>2.27</v>
      </c>
      <c r="E173" s="263" t="s">
        <v>944</v>
      </c>
      <c r="F173" s="69"/>
      <c r="G173" s="69"/>
      <c r="H173" s="69"/>
      <c r="I173" s="69"/>
      <c r="J173" s="69"/>
      <c r="K173" s="69"/>
      <c r="L173" s="69"/>
      <c r="M173" s="69"/>
      <c r="N173" s="69"/>
      <c r="O173" s="69"/>
      <c r="P173" s="69"/>
      <c r="Q173" s="69"/>
      <c r="R173" s="69"/>
      <c r="S173" s="69"/>
      <c r="T173" s="69"/>
      <c r="U173" s="69"/>
      <c r="V173" s="70"/>
      <c r="W173" s="70"/>
      <c r="X173" s="70"/>
      <c r="Y173" s="70"/>
      <c r="Z173" s="70"/>
      <c r="AA173" s="70"/>
      <c r="AB173" s="70"/>
      <c r="AC173" s="70"/>
      <c r="AD173" s="70"/>
      <c r="AE173" s="70"/>
      <c r="AF173" s="70"/>
      <c r="AG173" s="70"/>
      <c r="AH173" s="70"/>
    </row>
    <row r="174" spans="1:34" s="71" customFormat="1" ht="141.75">
      <c r="A174" s="96">
        <v>8</v>
      </c>
      <c r="B174" s="230" t="s">
        <v>51</v>
      </c>
      <c r="C174" s="96" t="s">
        <v>42</v>
      </c>
      <c r="D174" s="96">
        <v>0.2</v>
      </c>
      <c r="E174" s="263" t="s">
        <v>945</v>
      </c>
      <c r="F174" s="69"/>
      <c r="G174" s="69"/>
      <c r="H174" s="69"/>
      <c r="I174" s="69"/>
      <c r="J174" s="69"/>
      <c r="K174" s="69"/>
      <c r="L174" s="69"/>
      <c r="M174" s="69"/>
      <c r="N174" s="69"/>
      <c r="O174" s="69"/>
      <c r="P174" s="69"/>
      <c r="Q174" s="69"/>
      <c r="R174" s="69"/>
      <c r="S174" s="69"/>
      <c r="T174" s="69"/>
      <c r="U174" s="69"/>
      <c r="V174" s="70"/>
      <c r="W174" s="70"/>
      <c r="X174" s="70"/>
      <c r="Y174" s="70"/>
      <c r="Z174" s="70"/>
      <c r="AA174" s="70"/>
      <c r="AB174" s="70"/>
      <c r="AC174" s="70"/>
      <c r="AD174" s="70"/>
      <c r="AE174" s="70"/>
      <c r="AF174" s="70"/>
      <c r="AG174" s="70"/>
      <c r="AH174" s="70"/>
    </row>
    <row r="175" spans="1:34" s="71" customFormat="1" ht="126">
      <c r="A175" s="96">
        <v>9</v>
      </c>
      <c r="B175" s="105" t="s">
        <v>932</v>
      </c>
      <c r="C175" s="242" t="s">
        <v>247</v>
      </c>
      <c r="D175" s="97">
        <v>0.17</v>
      </c>
      <c r="E175" s="105" t="s">
        <v>946</v>
      </c>
      <c r="F175" s="69"/>
      <c r="G175" s="69"/>
      <c r="H175" s="69"/>
      <c r="I175" s="69"/>
      <c r="J175" s="69"/>
      <c r="K175" s="69"/>
      <c r="L175" s="69"/>
      <c r="M175" s="69"/>
      <c r="N175" s="69"/>
      <c r="O175" s="69"/>
      <c r="P175" s="69"/>
      <c r="Q175" s="69"/>
      <c r="R175" s="69"/>
      <c r="S175" s="69"/>
      <c r="T175" s="69"/>
      <c r="U175" s="69"/>
      <c r="V175" s="70"/>
      <c r="W175" s="70"/>
      <c r="X175" s="70"/>
      <c r="Y175" s="70"/>
      <c r="Z175" s="70"/>
      <c r="AA175" s="70"/>
      <c r="AB175" s="70"/>
      <c r="AC175" s="70"/>
      <c r="AD175" s="70"/>
      <c r="AE175" s="70"/>
      <c r="AF175" s="70"/>
      <c r="AG175" s="70"/>
      <c r="AH175" s="70"/>
    </row>
    <row r="176" spans="1:34" s="71" customFormat="1" ht="204.75">
      <c r="A176" s="96">
        <v>10</v>
      </c>
      <c r="B176" s="105" t="s">
        <v>933</v>
      </c>
      <c r="C176" s="242" t="s">
        <v>247</v>
      </c>
      <c r="D176" s="97">
        <v>1.23</v>
      </c>
      <c r="E176" s="263" t="s">
        <v>947</v>
      </c>
      <c r="F176" s="69"/>
      <c r="G176" s="69"/>
      <c r="H176" s="69"/>
      <c r="I176" s="69"/>
      <c r="J176" s="69"/>
      <c r="K176" s="69"/>
      <c r="L176" s="69"/>
      <c r="M176" s="69"/>
      <c r="N176" s="69"/>
      <c r="O176" s="69"/>
      <c r="P176" s="69"/>
      <c r="Q176" s="69"/>
      <c r="R176" s="69"/>
      <c r="S176" s="69"/>
      <c r="T176" s="69"/>
      <c r="U176" s="69"/>
      <c r="V176" s="70"/>
      <c r="W176" s="70"/>
      <c r="X176" s="70"/>
      <c r="Y176" s="70"/>
      <c r="Z176" s="70"/>
      <c r="AA176" s="70"/>
      <c r="AB176" s="70"/>
      <c r="AC176" s="70"/>
      <c r="AD176" s="70"/>
      <c r="AE176" s="70"/>
      <c r="AF176" s="70"/>
      <c r="AG176" s="70"/>
      <c r="AH176" s="70"/>
    </row>
    <row r="177" spans="1:34" s="71" customFormat="1" ht="183" customHeight="1">
      <c r="A177" s="96">
        <v>11</v>
      </c>
      <c r="B177" s="230" t="s">
        <v>934</v>
      </c>
      <c r="C177" s="96" t="s">
        <v>48</v>
      </c>
      <c r="D177" s="96">
        <v>0.3</v>
      </c>
      <c r="E177" s="263" t="s">
        <v>948</v>
      </c>
      <c r="F177" s="69"/>
      <c r="G177" s="69"/>
      <c r="H177" s="69"/>
      <c r="I177" s="69"/>
      <c r="J177" s="69"/>
      <c r="K177" s="69"/>
      <c r="L177" s="69"/>
      <c r="M177" s="69"/>
      <c r="N177" s="69"/>
      <c r="O177" s="69"/>
      <c r="P177" s="69"/>
      <c r="Q177" s="69"/>
      <c r="R177" s="69"/>
      <c r="S177" s="69"/>
      <c r="T177" s="69"/>
      <c r="U177" s="69"/>
      <c r="V177" s="70"/>
      <c r="W177" s="70"/>
      <c r="X177" s="70"/>
      <c r="Y177" s="70"/>
      <c r="Z177" s="70"/>
      <c r="AA177" s="70"/>
      <c r="AB177" s="70"/>
      <c r="AC177" s="70"/>
      <c r="AD177" s="70"/>
      <c r="AE177" s="70"/>
      <c r="AF177" s="70"/>
      <c r="AG177" s="70"/>
      <c r="AH177" s="70"/>
    </row>
    <row r="178" spans="1:34" s="71" customFormat="1" ht="283.5">
      <c r="A178" s="96">
        <v>12</v>
      </c>
      <c r="B178" s="120" t="s">
        <v>935</v>
      </c>
      <c r="C178" s="96" t="s">
        <v>46</v>
      </c>
      <c r="D178" s="96">
        <v>0.3</v>
      </c>
      <c r="E178" s="105" t="s">
        <v>949</v>
      </c>
      <c r="F178" s="69"/>
      <c r="G178" s="69"/>
      <c r="H178" s="69"/>
      <c r="I178" s="69"/>
      <c r="J178" s="69"/>
      <c r="K178" s="69"/>
      <c r="L178" s="69"/>
      <c r="M178" s="69"/>
      <c r="N178" s="69"/>
      <c r="O178" s="69"/>
      <c r="P178" s="69"/>
      <c r="Q178" s="69"/>
      <c r="R178" s="69"/>
      <c r="S178" s="69"/>
      <c r="T178" s="69"/>
      <c r="U178" s="69"/>
      <c r="V178" s="70"/>
      <c r="W178" s="70"/>
      <c r="X178" s="70"/>
      <c r="Y178" s="70"/>
      <c r="Z178" s="70"/>
      <c r="AA178" s="70"/>
      <c r="AB178" s="70"/>
      <c r="AC178" s="70"/>
      <c r="AD178" s="70"/>
      <c r="AE178" s="70"/>
      <c r="AF178" s="70"/>
      <c r="AG178" s="70"/>
      <c r="AH178" s="70"/>
    </row>
    <row r="179" spans="1:34" s="71" customFormat="1" ht="245.45" customHeight="1">
      <c r="A179" s="96">
        <v>13</v>
      </c>
      <c r="B179" s="230" t="s">
        <v>49</v>
      </c>
      <c r="C179" s="96" t="s">
        <v>50</v>
      </c>
      <c r="D179" s="96">
        <v>0.5</v>
      </c>
      <c r="E179" s="263" t="s">
        <v>1369</v>
      </c>
      <c r="F179" s="69"/>
      <c r="G179" s="69"/>
      <c r="H179" s="69"/>
      <c r="I179" s="69"/>
      <c r="J179" s="69"/>
      <c r="K179" s="69"/>
      <c r="L179" s="69"/>
      <c r="M179" s="69"/>
      <c r="N179" s="69"/>
      <c r="O179" s="69"/>
      <c r="P179" s="69"/>
      <c r="Q179" s="69"/>
      <c r="R179" s="69"/>
      <c r="S179" s="69"/>
      <c r="T179" s="69"/>
      <c r="U179" s="69"/>
      <c r="V179" s="70"/>
      <c r="W179" s="70"/>
      <c r="X179" s="70"/>
      <c r="Y179" s="70"/>
      <c r="Z179" s="70"/>
      <c r="AA179" s="70"/>
      <c r="AB179" s="70"/>
      <c r="AC179" s="70"/>
      <c r="AD179" s="70"/>
      <c r="AE179" s="70"/>
      <c r="AF179" s="70"/>
      <c r="AG179" s="70"/>
      <c r="AH179" s="70"/>
    </row>
    <row r="180" spans="1:34" s="71" customFormat="1" ht="59.45" customHeight="1">
      <c r="A180" s="96">
        <v>14</v>
      </c>
      <c r="B180" s="105" t="s">
        <v>936</v>
      </c>
      <c r="C180" s="242" t="s">
        <v>456</v>
      </c>
      <c r="D180" s="97">
        <v>1</v>
      </c>
      <c r="E180" s="238" t="s">
        <v>950</v>
      </c>
      <c r="F180" s="69"/>
      <c r="G180" s="69"/>
      <c r="H180" s="69"/>
      <c r="I180" s="69"/>
      <c r="J180" s="69"/>
      <c r="K180" s="69"/>
      <c r="L180" s="69"/>
      <c r="M180" s="69"/>
      <c r="N180" s="69"/>
      <c r="O180" s="69"/>
      <c r="P180" s="69"/>
      <c r="Q180" s="69"/>
      <c r="R180" s="69"/>
      <c r="S180" s="69"/>
      <c r="T180" s="69"/>
      <c r="U180" s="69"/>
      <c r="V180" s="70"/>
      <c r="W180" s="70"/>
      <c r="X180" s="70"/>
      <c r="Y180" s="70"/>
      <c r="Z180" s="70"/>
      <c r="AA180" s="70"/>
      <c r="AB180" s="70"/>
      <c r="AC180" s="70"/>
      <c r="AD180" s="70"/>
      <c r="AE180" s="70"/>
      <c r="AF180" s="70"/>
      <c r="AG180" s="70"/>
      <c r="AH180" s="70"/>
    </row>
    <row r="181" spans="1:34" s="71" customFormat="1" ht="199.9" customHeight="1">
      <c r="A181" s="96">
        <v>15</v>
      </c>
      <c r="B181" s="120" t="s">
        <v>937</v>
      </c>
      <c r="C181" s="96" t="s">
        <v>938</v>
      </c>
      <c r="D181" s="242">
        <v>8.18</v>
      </c>
      <c r="E181" s="263" t="s">
        <v>951</v>
      </c>
      <c r="F181" s="69"/>
      <c r="G181" s="69"/>
      <c r="H181" s="69"/>
      <c r="I181" s="69"/>
      <c r="J181" s="69"/>
      <c r="K181" s="69"/>
      <c r="L181" s="69"/>
      <c r="M181" s="69"/>
      <c r="N181" s="69"/>
      <c r="O181" s="69"/>
      <c r="P181" s="69"/>
      <c r="Q181" s="69"/>
      <c r="R181" s="69"/>
      <c r="S181" s="69"/>
      <c r="T181" s="69"/>
      <c r="U181" s="69"/>
      <c r="V181" s="70"/>
      <c r="W181" s="70"/>
      <c r="X181" s="70"/>
      <c r="Y181" s="70"/>
      <c r="Z181" s="70"/>
      <c r="AA181" s="70"/>
      <c r="AB181" s="70"/>
      <c r="AC181" s="70"/>
      <c r="AD181" s="70"/>
      <c r="AE181" s="70"/>
      <c r="AF181" s="70"/>
      <c r="AG181" s="70"/>
      <c r="AH181" s="70"/>
    </row>
    <row r="182" spans="1:34" ht="18.75">
      <c r="A182" s="319" t="s">
        <v>54</v>
      </c>
      <c r="B182" s="203" t="s">
        <v>55</v>
      </c>
      <c r="C182" s="96"/>
      <c r="D182" s="321">
        <f>SUM(D183:D219)</f>
        <v>219.90450000000001</v>
      </c>
      <c r="E182" s="105"/>
      <c r="F182" s="66"/>
      <c r="G182" s="66"/>
      <c r="H182" s="66"/>
      <c r="I182" s="66"/>
      <c r="J182" s="66"/>
      <c r="K182" s="66"/>
      <c r="L182" s="66"/>
      <c r="M182" s="66"/>
      <c r="N182" s="66"/>
      <c r="O182" s="66"/>
      <c r="P182" s="66"/>
      <c r="Q182" s="66"/>
      <c r="R182" s="66"/>
      <c r="S182" s="66"/>
      <c r="T182" s="66"/>
      <c r="U182" s="66"/>
    </row>
    <row r="183" spans="1:34" s="71" customFormat="1" ht="126">
      <c r="A183" s="96">
        <v>1</v>
      </c>
      <c r="B183" s="105" t="s">
        <v>56</v>
      </c>
      <c r="C183" s="96" t="s">
        <v>57</v>
      </c>
      <c r="D183" s="231">
        <v>0.37</v>
      </c>
      <c r="E183" s="105" t="s">
        <v>1370</v>
      </c>
      <c r="F183" s="69"/>
      <c r="G183" s="69"/>
      <c r="H183" s="69"/>
      <c r="I183" s="69"/>
      <c r="J183" s="69"/>
      <c r="K183" s="69"/>
      <c r="L183" s="69"/>
      <c r="M183" s="69"/>
      <c r="N183" s="69"/>
      <c r="O183" s="69"/>
      <c r="P183" s="69"/>
      <c r="Q183" s="69"/>
      <c r="R183" s="69"/>
      <c r="S183" s="69"/>
      <c r="T183" s="69"/>
      <c r="U183" s="69"/>
      <c r="V183" s="70"/>
      <c r="W183" s="70"/>
      <c r="X183" s="70"/>
      <c r="Y183" s="70"/>
      <c r="Z183" s="70"/>
      <c r="AA183" s="70"/>
      <c r="AB183" s="70"/>
      <c r="AC183" s="70"/>
      <c r="AD183" s="70"/>
      <c r="AE183" s="70"/>
      <c r="AF183" s="70"/>
      <c r="AG183" s="70"/>
      <c r="AH183" s="70"/>
    </row>
    <row r="184" spans="1:34" s="71" customFormat="1" ht="110.25">
      <c r="A184" s="96">
        <v>2</v>
      </c>
      <c r="B184" s="105" t="s">
        <v>58</v>
      </c>
      <c r="C184" s="96" t="s">
        <v>59</v>
      </c>
      <c r="D184" s="231">
        <v>25.515999999999998</v>
      </c>
      <c r="E184" s="105" t="s">
        <v>1371</v>
      </c>
      <c r="F184" s="69"/>
      <c r="G184" s="69"/>
      <c r="H184" s="69"/>
      <c r="I184" s="69"/>
      <c r="J184" s="69"/>
      <c r="K184" s="69"/>
      <c r="L184" s="69"/>
      <c r="M184" s="69"/>
      <c r="N184" s="69"/>
      <c r="O184" s="69"/>
      <c r="P184" s="69"/>
      <c r="Q184" s="69"/>
      <c r="R184" s="69"/>
      <c r="S184" s="69"/>
      <c r="T184" s="69"/>
      <c r="U184" s="69"/>
      <c r="V184" s="70"/>
      <c r="W184" s="70"/>
      <c r="X184" s="70"/>
      <c r="Y184" s="70"/>
      <c r="Z184" s="70"/>
      <c r="AA184" s="70"/>
      <c r="AB184" s="70"/>
      <c r="AC184" s="70"/>
      <c r="AD184" s="70"/>
      <c r="AE184" s="70"/>
      <c r="AF184" s="70"/>
      <c r="AG184" s="70"/>
      <c r="AH184" s="70"/>
    </row>
    <row r="185" spans="1:34" s="71" customFormat="1" ht="258.75" customHeight="1">
      <c r="A185" s="96">
        <v>3</v>
      </c>
      <c r="B185" s="105" t="s">
        <v>60</v>
      </c>
      <c r="C185" s="96" t="s">
        <v>61</v>
      </c>
      <c r="D185" s="231">
        <v>0.25</v>
      </c>
      <c r="E185" s="105" t="s">
        <v>1372</v>
      </c>
      <c r="F185" s="69"/>
      <c r="G185" s="69"/>
      <c r="H185" s="69"/>
      <c r="I185" s="69"/>
      <c r="J185" s="69"/>
      <c r="K185" s="69"/>
      <c r="L185" s="69"/>
      <c r="M185" s="69"/>
      <c r="N185" s="69"/>
      <c r="O185" s="69"/>
      <c r="P185" s="69"/>
      <c r="Q185" s="69"/>
      <c r="R185" s="69"/>
      <c r="S185" s="69"/>
      <c r="T185" s="69"/>
      <c r="U185" s="69"/>
      <c r="V185" s="70"/>
      <c r="W185" s="70"/>
      <c r="X185" s="70"/>
      <c r="Y185" s="70"/>
      <c r="Z185" s="70"/>
      <c r="AA185" s="70"/>
      <c r="AB185" s="70"/>
      <c r="AC185" s="70"/>
      <c r="AD185" s="70"/>
      <c r="AE185" s="70"/>
      <c r="AF185" s="70"/>
      <c r="AG185" s="70"/>
      <c r="AH185" s="70"/>
    </row>
    <row r="186" spans="1:34" s="71" customFormat="1" ht="267.75" customHeight="1">
      <c r="A186" s="96">
        <v>4</v>
      </c>
      <c r="B186" s="105" t="s">
        <v>62</v>
      </c>
      <c r="C186" s="96" t="s">
        <v>63</v>
      </c>
      <c r="D186" s="231">
        <v>11.1</v>
      </c>
      <c r="E186" s="105" t="s">
        <v>1373</v>
      </c>
      <c r="F186" s="69"/>
      <c r="G186" s="69"/>
      <c r="H186" s="69"/>
      <c r="I186" s="69"/>
      <c r="J186" s="69"/>
      <c r="K186" s="69"/>
      <c r="L186" s="69"/>
      <c r="M186" s="69"/>
      <c r="N186" s="69"/>
      <c r="O186" s="69"/>
      <c r="P186" s="69"/>
      <c r="Q186" s="69"/>
      <c r="R186" s="69"/>
      <c r="S186" s="69"/>
      <c r="T186" s="69"/>
      <c r="U186" s="69"/>
      <c r="V186" s="70"/>
      <c r="W186" s="70"/>
      <c r="X186" s="70"/>
      <c r="Y186" s="70"/>
      <c r="Z186" s="70"/>
      <c r="AA186" s="70"/>
      <c r="AB186" s="70"/>
      <c r="AC186" s="70"/>
      <c r="AD186" s="70"/>
      <c r="AE186" s="70"/>
      <c r="AF186" s="70"/>
      <c r="AG186" s="70"/>
      <c r="AH186" s="70"/>
    </row>
    <row r="187" spans="1:34" s="71" customFormat="1" ht="94.5">
      <c r="A187" s="96">
        <v>5</v>
      </c>
      <c r="B187" s="105" t="s">
        <v>866</v>
      </c>
      <c r="C187" s="96" t="s">
        <v>64</v>
      </c>
      <c r="D187" s="231">
        <v>4.3600000000000003</v>
      </c>
      <c r="E187" s="105" t="s">
        <v>1374</v>
      </c>
      <c r="F187" s="69"/>
      <c r="G187" s="69"/>
      <c r="H187" s="69"/>
      <c r="I187" s="69"/>
      <c r="J187" s="69"/>
      <c r="K187" s="69"/>
      <c r="L187" s="69"/>
      <c r="M187" s="69"/>
      <c r="N187" s="69"/>
      <c r="O187" s="69"/>
      <c r="P187" s="69"/>
      <c r="Q187" s="69"/>
      <c r="R187" s="69"/>
      <c r="S187" s="69"/>
      <c r="T187" s="69"/>
      <c r="U187" s="69"/>
      <c r="V187" s="70"/>
      <c r="W187" s="70"/>
      <c r="X187" s="70"/>
      <c r="Y187" s="70"/>
      <c r="Z187" s="70"/>
      <c r="AA187" s="70"/>
      <c r="AB187" s="70"/>
      <c r="AC187" s="70"/>
      <c r="AD187" s="70"/>
      <c r="AE187" s="70"/>
      <c r="AF187" s="70"/>
      <c r="AG187" s="70"/>
      <c r="AH187" s="70"/>
    </row>
    <row r="188" spans="1:34" s="71" customFormat="1" ht="204.75">
      <c r="A188" s="96">
        <v>6</v>
      </c>
      <c r="B188" s="105" t="s">
        <v>65</v>
      </c>
      <c r="C188" s="96" t="s">
        <v>66</v>
      </c>
      <c r="D188" s="231">
        <v>3.58</v>
      </c>
      <c r="E188" s="105" t="s">
        <v>1375</v>
      </c>
      <c r="F188" s="69"/>
      <c r="G188" s="69"/>
      <c r="H188" s="69"/>
      <c r="I188" s="69"/>
      <c r="J188" s="69"/>
      <c r="K188" s="69"/>
      <c r="L188" s="69"/>
      <c r="M188" s="69"/>
      <c r="N188" s="69"/>
      <c r="O188" s="69"/>
      <c r="P188" s="69"/>
      <c r="Q188" s="69"/>
      <c r="R188" s="69"/>
      <c r="S188" s="69"/>
      <c r="T188" s="69"/>
      <c r="U188" s="69"/>
      <c r="V188" s="70"/>
      <c r="W188" s="70"/>
      <c r="X188" s="70"/>
      <c r="Y188" s="70"/>
      <c r="Z188" s="70"/>
      <c r="AA188" s="70"/>
      <c r="AB188" s="70"/>
      <c r="AC188" s="70"/>
      <c r="AD188" s="70"/>
      <c r="AE188" s="70"/>
      <c r="AF188" s="70"/>
      <c r="AG188" s="70"/>
      <c r="AH188" s="70"/>
    </row>
    <row r="189" spans="1:34" s="71" customFormat="1" ht="236.25">
      <c r="A189" s="96">
        <v>7</v>
      </c>
      <c r="B189" s="105" t="s">
        <v>80</v>
      </c>
      <c r="C189" s="96" t="s">
        <v>81</v>
      </c>
      <c r="D189" s="231">
        <v>32</v>
      </c>
      <c r="E189" s="105" t="s">
        <v>1376</v>
      </c>
      <c r="F189" s="69"/>
      <c r="G189" s="69"/>
      <c r="H189" s="69"/>
      <c r="I189" s="69"/>
      <c r="J189" s="69"/>
      <c r="K189" s="69"/>
      <c r="L189" s="69"/>
      <c r="M189" s="69"/>
      <c r="N189" s="69"/>
      <c r="O189" s="69"/>
      <c r="P189" s="69"/>
      <c r="Q189" s="69"/>
      <c r="R189" s="69"/>
      <c r="S189" s="69"/>
      <c r="T189" s="69"/>
      <c r="U189" s="69"/>
      <c r="V189" s="70"/>
      <c r="W189" s="70"/>
      <c r="X189" s="70"/>
      <c r="Y189" s="70"/>
      <c r="Z189" s="70"/>
      <c r="AA189" s="70"/>
      <c r="AB189" s="70"/>
      <c r="AC189" s="70"/>
      <c r="AD189" s="70"/>
      <c r="AE189" s="70"/>
      <c r="AF189" s="70"/>
      <c r="AG189" s="70"/>
      <c r="AH189" s="70"/>
    </row>
    <row r="190" spans="1:34" s="71" customFormat="1" ht="110.25">
      <c r="A190" s="96">
        <v>8</v>
      </c>
      <c r="B190" s="105" t="s">
        <v>67</v>
      </c>
      <c r="C190" s="96" t="s">
        <v>68</v>
      </c>
      <c r="D190" s="231">
        <v>0.76</v>
      </c>
      <c r="E190" s="105" t="s">
        <v>1535</v>
      </c>
      <c r="F190" s="69"/>
      <c r="G190" s="69"/>
      <c r="H190" s="69"/>
      <c r="I190" s="69"/>
      <c r="J190" s="69"/>
      <c r="K190" s="69"/>
      <c r="L190" s="69"/>
      <c r="M190" s="69"/>
      <c r="N190" s="69"/>
      <c r="O190" s="69"/>
      <c r="P190" s="69"/>
      <c r="Q190" s="69"/>
      <c r="R190" s="69"/>
      <c r="S190" s="69"/>
      <c r="T190" s="69"/>
      <c r="U190" s="69"/>
      <c r="V190" s="70"/>
      <c r="W190" s="70"/>
      <c r="X190" s="70"/>
      <c r="Y190" s="70"/>
      <c r="Z190" s="70"/>
      <c r="AA190" s="70"/>
      <c r="AB190" s="70"/>
      <c r="AC190" s="70"/>
      <c r="AD190" s="70"/>
      <c r="AE190" s="70"/>
      <c r="AF190" s="70"/>
      <c r="AG190" s="70"/>
      <c r="AH190" s="70"/>
    </row>
    <row r="191" spans="1:34" s="71" customFormat="1" ht="78.75">
      <c r="A191" s="96">
        <v>9</v>
      </c>
      <c r="B191" s="105" t="s">
        <v>69</v>
      </c>
      <c r="C191" s="96" t="s">
        <v>70</v>
      </c>
      <c r="D191" s="231">
        <v>0.03</v>
      </c>
      <c r="E191" s="105" t="s">
        <v>1536</v>
      </c>
      <c r="F191" s="69"/>
      <c r="G191" s="69"/>
      <c r="H191" s="69"/>
      <c r="I191" s="69"/>
      <c r="J191" s="69"/>
      <c r="K191" s="69"/>
      <c r="L191" s="69"/>
      <c r="M191" s="69"/>
      <c r="N191" s="69"/>
      <c r="O191" s="69"/>
      <c r="P191" s="69"/>
      <c r="Q191" s="69"/>
      <c r="R191" s="69"/>
      <c r="S191" s="69"/>
      <c r="T191" s="69"/>
      <c r="U191" s="69"/>
      <c r="V191" s="70"/>
      <c r="W191" s="70"/>
      <c r="X191" s="70"/>
      <c r="Y191" s="70"/>
      <c r="Z191" s="70"/>
      <c r="AA191" s="70"/>
      <c r="AB191" s="70"/>
      <c r="AC191" s="70"/>
      <c r="AD191" s="70"/>
      <c r="AE191" s="70"/>
      <c r="AF191" s="70"/>
      <c r="AG191" s="70"/>
      <c r="AH191" s="70"/>
    </row>
    <row r="192" spans="1:34" s="71" customFormat="1" ht="157.5">
      <c r="A192" s="96">
        <v>10</v>
      </c>
      <c r="B192" s="105" t="s">
        <v>71</v>
      </c>
      <c r="C192" s="96" t="s">
        <v>72</v>
      </c>
      <c r="D192" s="231">
        <v>22.62</v>
      </c>
      <c r="E192" s="105" t="s">
        <v>1537</v>
      </c>
      <c r="F192" s="69"/>
      <c r="G192" s="69"/>
      <c r="H192" s="69"/>
      <c r="I192" s="69"/>
      <c r="J192" s="69"/>
      <c r="K192" s="69"/>
      <c r="L192" s="69"/>
      <c r="M192" s="69"/>
      <c r="N192" s="69"/>
      <c r="O192" s="69"/>
      <c r="P192" s="69"/>
      <c r="Q192" s="69"/>
      <c r="R192" s="69"/>
      <c r="S192" s="69"/>
      <c r="T192" s="69"/>
      <c r="U192" s="69"/>
      <c r="V192" s="70"/>
      <c r="W192" s="70"/>
      <c r="X192" s="70"/>
      <c r="Y192" s="70"/>
      <c r="Z192" s="70"/>
      <c r="AA192" s="70"/>
      <c r="AB192" s="70"/>
      <c r="AC192" s="70"/>
      <c r="AD192" s="70"/>
      <c r="AE192" s="70"/>
      <c r="AF192" s="70"/>
      <c r="AG192" s="70"/>
      <c r="AH192" s="70"/>
    </row>
    <row r="193" spans="1:34" s="71" customFormat="1" ht="204.75">
      <c r="A193" s="96">
        <v>11</v>
      </c>
      <c r="B193" s="105" t="s">
        <v>867</v>
      </c>
      <c r="C193" s="96" t="s">
        <v>73</v>
      </c>
      <c r="D193" s="231">
        <v>18.260000000000002</v>
      </c>
      <c r="E193" s="105" t="s">
        <v>1377</v>
      </c>
      <c r="F193" s="69"/>
      <c r="G193" s="69"/>
      <c r="H193" s="69"/>
      <c r="I193" s="69"/>
      <c r="J193" s="69"/>
      <c r="K193" s="69"/>
      <c r="L193" s="69"/>
      <c r="M193" s="69"/>
      <c r="N193" s="69"/>
      <c r="O193" s="69"/>
      <c r="P193" s="69"/>
      <c r="Q193" s="69"/>
      <c r="R193" s="69"/>
      <c r="S193" s="69"/>
      <c r="T193" s="69"/>
      <c r="U193" s="69"/>
      <c r="V193" s="70"/>
      <c r="W193" s="70"/>
      <c r="X193" s="70"/>
      <c r="Y193" s="70"/>
      <c r="Z193" s="70"/>
      <c r="AA193" s="70"/>
      <c r="AB193" s="70"/>
      <c r="AC193" s="70"/>
      <c r="AD193" s="70"/>
      <c r="AE193" s="70"/>
      <c r="AF193" s="70"/>
      <c r="AG193" s="70"/>
      <c r="AH193" s="70"/>
    </row>
    <row r="194" spans="1:34" s="71" customFormat="1" ht="204.75">
      <c r="A194" s="96">
        <v>12</v>
      </c>
      <c r="B194" s="105" t="s">
        <v>74</v>
      </c>
      <c r="C194" s="96" t="s">
        <v>75</v>
      </c>
      <c r="D194" s="231">
        <v>29.05</v>
      </c>
      <c r="E194" s="105" t="s">
        <v>1538</v>
      </c>
      <c r="F194" s="69"/>
      <c r="G194" s="69"/>
      <c r="H194" s="69"/>
      <c r="I194" s="69"/>
      <c r="J194" s="69"/>
      <c r="K194" s="69"/>
      <c r="L194" s="69"/>
      <c r="M194" s="69"/>
      <c r="N194" s="69"/>
      <c r="O194" s="69"/>
      <c r="P194" s="69"/>
      <c r="Q194" s="69"/>
      <c r="R194" s="69"/>
      <c r="S194" s="69"/>
      <c r="T194" s="69"/>
      <c r="U194" s="69"/>
      <c r="V194" s="70"/>
      <c r="W194" s="70"/>
      <c r="X194" s="70"/>
      <c r="Y194" s="70"/>
      <c r="Z194" s="70"/>
      <c r="AA194" s="70"/>
      <c r="AB194" s="70"/>
      <c r="AC194" s="70"/>
      <c r="AD194" s="70"/>
      <c r="AE194" s="70"/>
      <c r="AF194" s="70"/>
      <c r="AG194" s="70"/>
      <c r="AH194" s="70"/>
    </row>
    <row r="195" spans="1:34" s="71" customFormat="1" ht="110.25">
      <c r="A195" s="96">
        <v>13</v>
      </c>
      <c r="B195" s="105" t="s">
        <v>76</v>
      </c>
      <c r="C195" s="96" t="s">
        <v>77</v>
      </c>
      <c r="D195" s="231">
        <v>19.899999999999999</v>
      </c>
      <c r="E195" s="105" t="s">
        <v>1539</v>
      </c>
      <c r="F195" s="69"/>
      <c r="G195" s="69"/>
      <c r="H195" s="69"/>
      <c r="I195" s="69"/>
      <c r="J195" s="69"/>
      <c r="K195" s="69"/>
      <c r="L195" s="69"/>
      <c r="M195" s="69"/>
      <c r="N195" s="69"/>
      <c r="O195" s="69"/>
      <c r="P195" s="69"/>
      <c r="Q195" s="69"/>
      <c r="R195" s="69"/>
      <c r="S195" s="69"/>
      <c r="T195" s="69"/>
      <c r="U195" s="69"/>
      <c r="V195" s="70"/>
      <c r="W195" s="70"/>
      <c r="X195" s="70"/>
      <c r="Y195" s="70"/>
      <c r="Z195" s="70"/>
      <c r="AA195" s="70"/>
      <c r="AB195" s="70"/>
      <c r="AC195" s="70"/>
      <c r="AD195" s="70"/>
      <c r="AE195" s="70"/>
      <c r="AF195" s="70"/>
      <c r="AG195" s="70"/>
      <c r="AH195" s="70"/>
    </row>
    <row r="196" spans="1:34" s="71" customFormat="1" ht="110.25">
      <c r="A196" s="96">
        <v>14</v>
      </c>
      <c r="B196" s="105" t="s">
        <v>79</v>
      </c>
      <c r="C196" s="96" t="s">
        <v>78</v>
      </c>
      <c r="D196" s="231">
        <v>1.1000000000000001</v>
      </c>
      <c r="E196" s="105" t="s">
        <v>1378</v>
      </c>
      <c r="F196" s="69"/>
      <c r="G196" s="69"/>
      <c r="H196" s="69"/>
      <c r="I196" s="69"/>
      <c r="J196" s="69"/>
      <c r="K196" s="69"/>
      <c r="L196" s="69"/>
      <c r="M196" s="69"/>
      <c r="N196" s="69"/>
      <c r="O196" s="69"/>
      <c r="P196" s="69"/>
      <c r="Q196" s="69"/>
      <c r="R196" s="69"/>
      <c r="S196" s="69"/>
      <c r="T196" s="69"/>
      <c r="U196" s="69"/>
      <c r="V196" s="70"/>
      <c r="W196" s="70"/>
      <c r="X196" s="70"/>
      <c r="Y196" s="70"/>
      <c r="Z196" s="70"/>
      <c r="AA196" s="70"/>
      <c r="AB196" s="70"/>
      <c r="AC196" s="70"/>
      <c r="AD196" s="70"/>
      <c r="AE196" s="70"/>
      <c r="AF196" s="70"/>
      <c r="AG196" s="70"/>
      <c r="AH196" s="70"/>
    </row>
    <row r="197" spans="1:34" s="71" customFormat="1" ht="116.25" customHeight="1">
      <c r="A197" s="96">
        <v>15</v>
      </c>
      <c r="B197" s="105" t="s">
        <v>518</v>
      </c>
      <c r="C197" s="96" t="s">
        <v>517</v>
      </c>
      <c r="D197" s="231">
        <v>3.22</v>
      </c>
      <c r="E197" s="105" t="s">
        <v>1540</v>
      </c>
      <c r="F197" s="69"/>
      <c r="G197" s="69"/>
      <c r="H197" s="69"/>
      <c r="I197" s="69"/>
      <c r="J197" s="69"/>
      <c r="K197" s="69"/>
      <c r="L197" s="69"/>
      <c r="M197" s="69"/>
      <c r="N197" s="69"/>
      <c r="O197" s="69"/>
      <c r="P197" s="69"/>
      <c r="Q197" s="69"/>
      <c r="R197" s="69"/>
      <c r="S197" s="69"/>
      <c r="T197" s="69"/>
      <c r="U197" s="69"/>
      <c r="V197" s="70"/>
      <c r="W197" s="70"/>
      <c r="X197" s="70"/>
      <c r="Y197" s="70"/>
      <c r="Z197" s="70"/>
      <c r="AA197" s="70"/>
      <c r="AB197" s="70"/>
      <c r="AC197" s="70"/>
      <c r="AD197" s="70"/>
      <c r="AE197" s="70"/>
      <c r="AF197" s="70"/>
      <c r="AG197" s="70"/>
      <c r="AH197" s="70"/>
    </row>
    <row r="198" spans="1:34" s="71" customFormat="1" ht="141.75">
      <c r="A198" s="96">
        <v>16</v>
      </c>
      <c r="B198" s="105" t="s">
        <v>519</v>
      </c>
      <c r="C198" s="96" t="s">
        <v>520</v>
      </c>
      <c r="D198" s="231">
        <v>3.61</v>
      </c>
      <c r="E198" s="105" t="s">
        <v>1541</v>
      </c>
      <c r="F198" s="69"/>
      <c r="G198" s="69"/>
      <c r="H198" s="69"/>
      <c r="I198" s="69"/>
      <c r="J198" s="69"/>
      <c r="K198" s="69"/>
      <c r="L198" s="69"/>
      <c r="M198" s="69"/>
      <c r="N198" s="69"/>
      <c r="O198" s="69"/>
      <c r="P198" s="69"/>
      <c r="Q198" s="69"/>
      <c r="R198" s="69"/>
      <c r="S198" s="69"/>
      <c r="T198" s="69"/>
      <c r="U198" s="69"/>
      <c r="V198" s="70"/>
      <c r="W198" s="70"/>
      <c r="X198" s="70"/>
      <c r="Y198" s="70"/>
      <c r="Z198" s="70"/>
      <c r="AA198" s="70"/>
      <c r="AB198" s="70"/>
      <c r="AC198" s="70"/>
      <c r="AD198" s="70"/>
      <c r="AE198" s="70"/>
      <c r="AF198" s="70"/>
      <c r="AG198" s="70"/>
      <c r="AH198" s="70"/>
    </row>
    <row r="199" spans="1:34" s="71" customFormat="1" ht="173.25">
      <c r="A199" s="96">
        <v>17</v>
      </c>
      <c r="B199" s="105" t="s">
        <v>521</v>
      </c>
      <c r="C199" s="96" t="s">
        <v>258</v>
      </c>
      <c r="D199" s="231">
        <v>6.61</v>
      </c>
      <c r="E199" s="105" t="s">
        <v>1542</v>
      </c>
      <c r="F199" s="69"/>
      <c r="G199" s="69"/>
      <c r="H199" s="69"/>
      <c r="I199" s="69"/>
      <c r="J199" s="69"/>
      <c r="K199" s="69"/>
      <c r="L199" s="69"/>
      <c r="M199" s="69"/>
      <c r="N199" s="69"/>
      <c r="O199" s="69"/>
      <c r="P199" s="69"/>
      <c r="Q199" s="69"/>
      <c r="R199" s="69"/>
      <c r="S199" s="69"/>
      <c r="T199" s="69"/>
      <c r="U199" s="69"/>
      <c r="V199" s="70"/>
      <c r="W199" s="70"/>
      <c r="X199" s="70"/>
      <c r="Y199" s="70"/>
      <c r="Z199" s="70"/>
      <c r="AA199" s="70"/>
      <c r="AB199" s="70"/>
      <c r="AC199" s="70"/>
      <c r="AD199" s="70"/>
      <c r="AE199" s="70"/>
      <c r="AF199" s="70"/>
      <c r="AG199" s="70"/>
      <c r="AH199" s="70"/>
    </row>
    <row r="200" spans="1:34" s="71" customFormat="1" ht="189">
      <c r="A200" s="96">
        <v>18</v>
      </c>
      <c r="B200" s="105" t="s">
        <v>524</v>
      </c>
      <c r="C200" s="96" t="s">
        <v>517</v>
      </c>
      <c r="D200" s="231">
        <v>2.48</v>
      </c>
      <c r="E200" s="105" t="s">
        <v>1543</v>
      </c>
      <c r="F200" s="69"/>
      <c r="G200" s="69"/>
      <c r="H200" s="69"/>
      <c r="I200" s="69"/>
      <c r="J200" s="69"/>
      <c r="K200" s="69"/>
      <c r="L200" s="69"/>
      <c r="M200" s="69"/>
      <c r="N200" s="69"/>
      <c r="O200" s="69"/>
      <c r="P200" s="69"/>
      <c r="Q200" s="69"/>
      <c r="R200" s="69"/>
      <c r="S200" s="69"/>
      <c r="T200" s="69"/>
      <c r="U200" s="69"/>
      <c r="V200" s="70"/>
      <c r="W200" s="70"/>
      <c r="X200" s="70"/>
      <c r="Y200" s="70"/>
      <c r="Z200" s="70"/>
      <c r="AA200" s="70"/>
      <c r="AB200" s="70"/>
      <c r="AC200" s="70"/>
      <c r="AD200" s="70"/>
      <c r="AE200" s="70"/>
      <c r="AF200" s="70"/>
      <c r="AG200" s="70"/>
      <c r="AH200" s="70"/>
    </row>
    <row r="201" spans="1:34" s="71" customFormat="1" ht="189">
      <c r="A201" s="96">
        <v>19</v>
      </c>
      <c r="B201" s="105" t="s">
        <v>525</v>
      </c>
      <c r="C201" s="96" t="s">
        <v>523</v>
      </c>
      <c r="D201" s="231">
        <v>4.0599999999999996</v>
      </c>
      <c r="E201" s="105" t="s">
        <v>1379</v>
      </c>
      <c r="F201" s="69"/>
      <c r="G201" s="69"/>
      <c r="H201" s="69"/>
      <c r="I201" s="69"/>
      <c r="J201" s="69"/>
      <c r="K201" s="69"/>
      <c r="L201" s="69"/>
      <c r="M201" s="69"/>
      <c r="N201" s="69"/>
      <c r="O201" s="69"/>
      <c r="P201" s="69"/>
      <c r="Q201" s="69"/>
      <c r="R201" s="69"/>
      <c r="S201" s="69"/>
      <c r="T201" s="69"/>
      <c r="U201" s="69"/>
      <c r="V201" s="70"/>
      <c r="W201" s="70"/>
      <c r="X201" s="70"/>
      <c r="Y201" s="70"/>
      <c r="Z201" s="70"/>
      <c r="AA201" s="70"/>
      <c r="AB201" s="70"/>
      <c r="AC201" s="70"/>
      <c r="AD201" s="70"/>
      <c r="AE201" s="70"/>
      <c r="AF201" s="70"/>
      <c r="AG201" s="70"/>
      <c r="AH201" s="70"/>
    </row>
    <row r="202" spans="1:34" s="71" customFormat="1" ht="189">
      <c r="A202" s="96">
        <v>20</v>
      </c>
      <c r="B202" s="105" t="s">
        <v>526</v>
      </c>
      <c r="C202" s="96" t="s">
        <v>523</v>
      </c>
      <c r="D202" s="231">
        <v>4.3600000000000003</v>
      </c>
      <c r="E202" s="105" t="s">
        <v>1380</v>
      </c>
      <c r="F202" s="69"/>
      <c r="G202" s="69"/>
      <c r="H202" s="69"/>
      <c r="I202" s="69"/>
      <c r="J202" s="69"/>
      <c r="K202" s="69"/>
      <c r="L202" s="69"/>
      <c r="M202" s="69"/>
      <c r="N202" s="69"/>
      <c r="O202" s="69"/>
      <c r="P202" s="69"/>
      <c r="Q202" s="69"/>
      <c r="R202" s="69"/>
      <c r="S202" s="69"/>
      <c r="T202" s="69"/>
      <c r="U202" s="69"/>
      <c r="V202" s="70"/>
      <c r="W202" s="70"/>
      <c r="X202" s="70"/>
      <c r="Y202" s="70"/>
      <c r="Z202" s="70"/>
      <c r="AA202" s="70"/>
      <c r="AB202" s="70"/>
      <c r="AC202" s="70"/>
      <c r="AD202" s="70"/>
      <c r="AE202" s="70"/>
      <c r="AF202" s="70"/>
      <c r="AG202" s="70"/>
      <c r="AH202" s="70"/>
    </row>
    <row r="203" spans="1:34" s="71" customFormat="1" ht="173.25">
      <c r="A203" s="96">
        <v>21</v>
      </c>
      <c r="B203" s="105" t="s">
        <v>527</v>
      </c>
      <c r="C203" s="96" t="s">
        <v>528</v>
      </c>
      <c r="D203" s="231">
        <v>2.4</v>
      </c>
      <c r="E203" s="105" t="s">
        <v>1381</v>
      </c>
      <c r="F203" s="69"/>
      <c r="G203" s="69"/>
      <c r="H203" s="69"/>
      <c r="I203" s="69"/>
      <c r="J203" s="69"/>
      <c r="K203" s="69"/>
      <c r="L203" s="69"/>
      <c r="M203" s="69"/>
      <c r="N203" s="69"/>
      <c r="O203" s="69"/>
      <c r="P203" s="69"/>
      <c r="Q203" s="69"/>
      <c r="R203" s="69"/>
      <c r="S203" s="69"/>
      <c r="T203" s="69"/>
      <c r="U203" s="69"/>
      <c r="V203" s="70"/>
      <c r="W203" s="70"/>
      <c r="X203" s="70"/>
      <c r="Y203" s="70"/>
      <c r="Z203" s="70"/>
      <c r="AA203" s="70"/>
      <c r="AB203" s="70"/>
      <c r="AC203" s="70"/>
      <c r="AD203" s="70"/>
      <c r="AE203" s="70"/>
      <c r="AF203" s="70"/>
      <c r="AG203" s="70"/>
      <c r="AH203" s="70"/>
    </row>
    <row r="204" spans="1:34" s="71" customFormat="1" ht="189">
      <c r="A204" s="96">
        <v>22</v>
      </c>
      <c r="B204" s="105" t="s">
        <v>868</v>
      </c>
      <c r="C204" s="96" t="s">
        <v>869</v>
      </c>
      <c r="D204" s="231">
        <v>1.1200000000000001</v>
      </c>
      <c r="E204" s="105" t="s">
        <v>1382</v>
      </c>
      <c r="F204" s="69"/>
      <c r="G204" s="69"/>
      <c r="H204" s="69"/>
      <c r="I204" s="69"/>
      <c r="J204" s="69"/>
      <c r="K204" s="69"/>
      <c r="L204" s="69"/>
      <c r="M204" s="69"/>
      <c r="N204" s="69"/>
      <c r="O204" s="69"/>
      <c r="P204" s="69"/>
      <c r="Q204" s="69"/>
      <c r="R204" s="69"/>
      <c r="S204" s="69"/>
      <c r="T204" s="69"/>
      <c r="U204" s="69"/>
      <c r="V204" s="70"/>
      <c r="W204" s="70"/>
      <c r="X204" s="70"/>
      <c r="Y204" s="70"/>
      <c r="Z204" s="70"/>
      <c r="AA204" s="70"/>
      <c r="AB204" s="70"/>
      <c r="AC204" s="70"/>
      <c r="AD204" s="70"/>
      <c r="AE204" s="70"/>
      <c r="AF204" s="70"/>
      <c r="AG204" s="70"/>
      <c r="AH204" s="70"/>
    </row>
    <row r="205" spans="1:34" s="71" customFormat="1" ht="204.75">
      <c r="A205" s="96">
        <v>23</v>
      </c>
      <c r="B205" s="105" t="s">
        <v>870</v>
      </c>
      <c r="C205" s="96" t="s">
        <v>517</v>
      </c>
      <c r="D205" s="231">
        <v>7.16</v>
      </c>
      <c r="E205" s="105" t="s">
        <v>1544</v>
      </c>
      <c r="F205" s="69"/>
      <c r="G205" s="69"/>
      <c r="H205" s="69"/>
      <c r="I205" s="69"/>
      <c r="J205" s="69"/>
      <c r="K205" s="69"/>
      <c r="L205" s="69"/>
      <c r="M205" s="69"/>
      <c r="N205" s="69"/>
      <c r="O205" s="69"/>
      <c r="P205" s="69"/>
      <c r="Q205" s="69"/>
      <c r="R205" s="69"/>
      <c r="S205" s="69"/>
      <c r="T205" s="69"/>
      <c r="U205" s="69"/>
      <c r="V205" s="70"/>
      <c r="W205" s="70"/>
      <c r="X205" s="70"/>
      <c r="Y205" s="70"/>
      <c r="Z205" s="70"/>
      <c r="AA205" s="70"/>
      <c r="AB205" s="70"/>
      <c r="AC205" s="70"/>
      <c r="AD205" s="70"/>
      <c r="AE205" s="70"/>
      <c r="AF205" s="70"/>
      <c r="AG205" s="70"/>
      <c r="AH205" s="70"/>
    </row>
    <row r="206" spans="1:34" s="71" customFormat="1" ht="173.25">
      <c r="A206" s="96">
        <v>24</v>
      </c>
      <c r="B206" s="105" t="s">
        <v>871</v>
      </c>
      <c r="C206" s="96" t="s">
        <v>523</v>
      </c>
      <c r="D206" s="231">
        <v>3.13</v>
      </c>
      <c r="E206" s="105" t="s">
        <v>1545</v>
      </c>
      <c r="F206" s="69"/>
      <c r="G206" s="69"/>
      <c r="H206" s="69"/>
      <c r="I206" s="69"/>
      <c r="J206" s="69"/>
      <c r="K206" s="69"/>
      <c r="L206" s="69"/>
      <c r="M206" s="69"/>
      <c r="N206" s="69"/>
      <c r="O206" s="69"/>
      <c r="P206" s="69"/>
      <c r="Q206" s="69"/>
      <c r="R206" s="69"/>
      <c r="S206" s="69"/>
      <c r="T206" s="69"/>
      <c r="U206" s="69"/>
      <c r="V206" s="70"/>
      <c r="W206" s="70"/>
      <c r="X206" s="70"/>
      <c r="Y206" s="70"/>
      <c r="Z206" s="70"/>
      <c r="AA206" s="70"/>
      <c r="AB206" s="70"/>
      <c r="AC206" s="70"/>
      <c r="AD206" s="70"/>
      <c r="AE206" s="70"/>
      <c r="AF206" s="70"/>
      <c r="AG206" s="70"/>
      <c r="AH206" s="70"/>
    </row>
    <row r="207" spans="1:34" s="71" customFormat="1" ht="173.25">
      <c r="A207" s="96">
        <v>25</v>
      </c>
      <c r="B207" s="105" t="s">
        <v>872</v>
      </c>
      <c r="C207" s="96" t="s">
        <v>873</v>
      </c>
      <c r="D207" s="231">
        <v>0.41</v>
      </c>
      <c r="E207" s="105" t="s">
        <v>1546</v>
      </c>
      <c r="F207" s="69"/>
      <c r="G207" s="69"/>
      <c r="H207" s="69"/>
      <c r="I207" s="69"/>
      <c r="J207" s="69"/>
      <c r="K207" s="69"/>
      <c r="L207" s="69"/>
      <c r="M207" s="69"/>
      <c r="N207" s="69"/>
      <c r="O207" s="69"/>
      <c r="P207" s="69"/>
      <c r="Q207" s="69"/>
      <c r="R207" s="69"/>
      <c r="S207" s="69"/>
      <c r="T207" s="69"/>
      <c r="U207" s="69"/>
      <c r="V207" s="70"/>
      <c r="W207" s="70"/>
      <c r="X207" s="70"/>
      <c r="Y207" s="70"/>
      <c r="Z207" s="70"/>
      <c r="AA207" s="70"/>
      <c r="AB207" s="70"/>
      <c r="AC207" s="70"/>
      <c r="AD207" s="70"/>
      <c r="AE207" s="70"/>
      <c r="AF207" s="70"/>
      <c r="AG207" s="70"/>
      <c r="AH207" s="70"/>
    </row>
    <row r="208" spans="1:34" s="71" customFormat="1" ht="110.25">
      <c r="A208" s="96">
        <v>26</v>
      </c>
      <c r="B208" s="105" t="s">
        <v>874</v>
      </c>
      <c r="C208" s="96" t="s">
        <v>249</v>
      </c>
      <c r="D208" s="231">
        <v>1.2</v>
      </c>
      <c r="E208" s="105" t="s">
        <v>1383</v>
      </c>
      <c r="F208" s="69"/>
      <c r="G208" s="69"/>
      <c r="H208" s="69"/>
      <c r="I208" s="69"/>
      <c r="J208" s="69"/>
      <c r="K208" s="69"/>
      <c r="L208" s="69"/>
      <c r="M208" s="69"/>
      <c r="N208" s="69"/>
      <c r="O208" s="69"/>
      <c r="P208" s="69"/>
      <c r="Q208" s="69"/>
      <c r="R208" s="69"/>
      <c r="S208" s="69"/>
      <c r="T208" s="69"/>
      <c r="U208" s="69"/>
      <c r="V208" s="70"/>
      <c r="W208" s="70"/>
      <c r="X208" s="70"/>
      <c r="Y208" s="70"/>
      <c r="Z208" s="70"/>
      <c r="AA208" s="70"/>
      <c r="AB208" s="70"/>
      <c r="AC208" s="70"/>
      <c r="AD208" s="70"/>
      <c r="AE208" s="70"/>
      <c r="AF208" s="70"/>
      <c r="AG208" s="70"/>
      <c r="AH208" s="70"/>
    </row>
    <row r="209" spans="1:34" s="71" customFormat="1" ht="141.75">
      <c r="A209" s="96">
        <v>27</v>
      </c>
      <c r="B209" s="105" t="s">
        <v>875</v>
      </c>
      <c r="C209" s="96" t="s">
        <v>876</v>
      </c>
      <c r="D209" s="231">
        <v>0.67</v>
      </c>
      <c r="E209" s="105" t="s">
        <v>1384</v>
      </c>
      <c r="F209" s="69"/>
      <c r="G209" s="69"/>
      <c r="H209" s="69"/>
      <c r="I209" s="69"/>
      <c r="J209" s="69"/>
      <c r="K209" s="69"/>
      <c r="L209" s="69"/>
      <c r="M209" s="69"/>
      <c r="N209" s="69"/>
      <c r="O209" s="69"/>
      <c r="P209" s="69"/>
      <c r="Q209" s="69"/>
      <c r="R209" s="69"/>
      <c r="S209" s="69"/>
      <c r="T209" s="69"/>
      <c r="U209" s="69"/>
      <c r="V209" s="70"/>
      <c r="W209" s="70"/>
      <c r="X209" s="70"/>
      <c r="Y209" s="70"/>
      <c r="Z209" s="70"/>
      <c r="AA209" s="70"/>
      <c r="AB209" s="70"/>
      <c r="AC209" s="70"/>
      <c r="AD209" s="70"/>
      <c r="AE209" s="70"/>
      <c r="AF209" s="70"/>
      <c r="AG209" s="70"/>
      <c r="AH209" s="70"/>
    </row>
    <row r="210" spans="1:34" s="71" customFormat="1" ht="126">
      <c r="A210" s="96">
        <v>28</v>
      </c>
      <c r="B210" s="105" t="s">
        <v>877</v>
      </c>
      <c r="C210" s="96" t="s">
        <v>59</v>
      </c>
      <c r="D210" s="231">
        <v>0.11244000000000001</v>
      </c>
      <c r="E210" s="105" t="s">
        <v>1387</v>
      </c>
      <c r="F210" s="69"/>
      <c r="G210" s="69"/>
      <c r="H210" s="69"/>
      <c r="I210" s="69"/>
      <c r="J210" s="69"/>
      <c r="K210" s="69"/>
      <c r="L210" s="69"/>
      <c r="M210" s="69"/>
      <c r="N210" s="69"/>
      <c r="O210" s="69"/>
      <c r="P210" s="69"/>
      <c r="Q210" s="69"/>
      <c r="R210" s="69"/>
      <c r="S210" s="69"/>
      <c r="T210" s="69"/>
      <c r="U210" s="69"/>
      <c r="V210" s="70"/>
      <c r="W210" s="70"/>
      <c r="X210" s="70"/>
      <c r="Y210" s="70"/>
      <c r="Z210" s="70"/>
      <c r="AA210" s="70"/>
      <c r="AB210" s="70"/>
      <c r="AC210" s="70"/>
      <c r="AD210" s="70"/>
      <c r="AE210" s="70"/>
      <c r="AF210" s="70"/>
      <c r="AG210" s="70"/>
      <c r="AH210" s="70"/>
    </row>
    <row r="211" spans="1:34" s="71" customFormat="1" ht="126">
      <c r="A211" s="96">
        <v>29</v>
      </c>
      <c r="B211" s="105" t="s">
        <v>878</v>
      </c>
      <c r="C211" s="96" t="s">
        <v>59</v>
      </c>
      <c r="D211" s="231">
        <v>0.23021999999999998</v>
      </c>
      <c r="E211" s="105" t="s">
        <v>1388</v>
      </c>
      <c r="F211" s="69"/>
      <c r="G211" s="69"/>
      <c r="H211" s="69"/>
      <c r="I211" s="69"/>
      <c r="J211" s="69"/>
      <c r="K211" s="69"/>
      <c r="L211" s="69"/>
      <c r="M211" s="69"/>
      <c r="N211" s="69"/>
      <c r="O211" s="69"/>
      <c r="P211" s="69"/>
      <c r="Q211" s="69"/>
      <c r="R211" s="69"/>
      <c r="S211" s="69"/>
      <c r="T211" s="69"/>
      <c r="U211" s="69"/>
      <c r="V211" s="70"/>
      <c r="W211" s="70"/>
      <c r="X211" s="70"/>
      <c r="Y211" s="70"/>
      <c r="Z211" s="70"/>
      <c r="AA211" s="70"/>
      <c r="AB211" s="70"/>
      <c r="AC211" s="70"/>
      <c r="AD211" s="70"/>
      <c r="AE211" s="70"/>
      <c r="AF211" s="70"/>
      <c r="AG211" s="70"/>
      <c r="AH211" s="70"/>
    </row>
    <row r="212" spans="1:34" s="71" customFormat="1" ht="126">
      <c r="A212" s="96">
        <v>30</v>
      </c>
      <c r="B212" s="105" t="s">
        <v>879</v>
      </c>
      <c r="C212" s="96" t="s">
        <v>59</v>
      </c>
      <c r="D212" s="231">
        <v>0.20360999999999999</v>
      </c>
      <c r="E212" s="105" t="s">
        <v>1389</v>
      </c>
      <c r="F212" s="69"/>
      <c r="G212" s="69"/>
      <c r="H212" s="69"/>
      <c r="I212" s="69"/>
      <c r="J212" s="69"/>
      <c r="K212" s="69"/>
      <c r="L212" s="69"/>
      <c r="M212" s="69"/>
      <c r="N212" s="69"/>
      <c r="O212" s="69"/>
      <c r="P212" s="69"/>
      <c r="Q212" s="69"/>
      <c r="R212" s="69"/>
      <c r="S212" s="69"/>
      <c r="T212" s="69"/>
      <c r="U212" s="69"/>
      <c r="V212" s="70"/>
      <c r="W212" s="70"/>
      <c r="X212" s="70"/>
      <c r="Y212" s="70"/>
      <c r="Z212" s="70"/>
      <c r="AA212" s="70"/>
      <c r="AB212" s="70"/>
      <c r="AC212" s="70"/>
      <c r="AD212" s="70"/>
      <c r="AE212" s="70"/>
      <c r="AF212" s="70"/>
      <c r="AG212" s="70"/>
      <c r="AH212" s="70"/>
    </row>
    <row r="213" spans="1:34" s="71" customFormat="1" ht="126">
      <c r="A213" s="96">
        <v>31</v>
      </c>
      <c r="B213" s="105" t="s">
        <v>880</v>
      </c>
      <c r="C213" s="96" t="s">
        <v>59</v>
      </c>
      <c r="D213" s="231">
        <v>0.36149000000000003</v>
      </c>
      <c r="E213" s="105" t="s">
        <v>1385</v>
      </c>
      <c r="F213" s="69"/>
      <c r="G213" s="69"/>
      <c r="H213" s="69"/>
      <c r="I213" s="69"/>
      <c r="J213" s="69"/>
      <c r="K213" s="69"/>
      <c r="L213" s="69"/>
      <c r="M213" s="69"/>
      <c r="N213" s="69"/>
      <c r="O213" s="69"/>
      <c r="P213" s="69"/>
      <c r="Q213" s="69"/>
      <c r="R213" s="69"/>
      <c r="S213" s="69"/>
      <c r="T213" s="69"/>
      <c r="U213" s="69"/>
      <c r="V213" s="70"/>
      <c r="W213" s="70"/>
      <c r="X213" s="70"/>
      <c r="Y213" s="70"/>
      <c r="Z213" s="70"/>
      <c r="AA213" s="70"/>
      <c r="AB213" s="70"/>
      <c r="AC213" s="70"/>
      <c r="AD213" s="70"/>
      <c r="AE213" s="70"/>
      <c r="AF213" s="70"/>
      <c r="AG213" s="70"/>
      <c r="AH213" s="70"/>
    </row>
    <row r="214" spans="1:34" s="71" customFormat="1" ht="126">
      <c r="A214" s="96">
        <v>32</v>
      </c>
      <c r="B214" s="105" t="s">
        <v>881</v>
      </c>
      <c r="C214" s="96" t="s">
        <v>59</v>
      </c>
      <c r="D214" s="231">
        <v>0.31281000000000003</v>
      </c>
      <c r="E214" s="105" t="s">
        <v>1386</v>
      </c>
      <c r="F214" s="69"/>
      <c r="G214" s="69"/>
      <c r="H214" s="69"/>
      <c r="I214" s="69"/>
      <c r="J214" s="69"/>
      <c r="K214" s="69"/>
      <c r="L214" s="69"/>
      <c r="M214" s="69"/>
      <c r="N214" s="69"/>
      <c r="O214" s="69"/>
      <c r="P214" s="69"/>
      <c r="Q214" s="69"/>
      <c r="R214" s="69"/>
      <c r="S214" s="69"/>
      <c r="T214" s="69"/>
      <c r="U214" s="69"/>
      <c r="V214" s="70"/>
      <c r="W214" s="70"/>
      <c r="X214" s="70"/>
      <c r="Y214" s="70"/>
      <c r="Z214" s="70"/>
      <c r="AA214" s="70"/>
      <c r="AB214" s="70"/>
      <c r="AC214" s="70"/>
      <c r="AD214" s="70"/>
      <c r="AE214" s="70"/>
      <c r="AF214" s="70"/>
      <c r="AG214" s="70"/>
      <c r="AH214" s="70"/>
    </row>
    <row r="215" spans="1:34" s="71" customFormat="1" ht="126">
      <c r="A215" s="96">
        <v>33</v>
      </c>
      <c r="B215" s="105" t="s">
        <v>882</v>
      </c>
      <c r="C215" s="96" t="s">
        <v>59</v>
      </c>
      <c r="D215" s="231">
        <v>0.15214999999999998</v>
      </c>
      <c r="E215" s="105" t="s">
        <v>1390</v>
      </c>
      <c r="F215" s="69"/>
      <c r="G215" s="69"/>
      <c r="H215" s="69"/>
      <c r="I215" s="69"/>
      <c r="J215" s="69"/>
      <c r="K215" s="69"/>
      <c r="L215" s="69"/>
      <c r="M215" s="69"/>
      <c r="N215" s="69"/>
      <c r="O215" s="69"/>
      <c r="P215" s="69"/>
      <c r="Q215" s="69"/>
      <c r="R215" s="69"/>
      <c r="S215" s="69"/>
      <c r="T215" s="69"/>
      <c r="U215" s="69"/>
      <c r="V215" s="70"/>
      <c r="W215" s="70"/>
      <c r="X215" s="70"/>
      <c r="Y215" s="70"/>
      <c r="Z215" s="70"/>
      <c r="AA215" s="70"/>
      <c r="AB215" s="70"/>
      <c r="AC215" s="70"/>
      <c r="AD215" s="70"/>
      <c r="AE215" s="70"/>
      <c r="AF215" s="70"/>
      <c r="AG215" s="70"/>
      <c r="AH215" s="70"/>
    </row>
    <row r="216" spans="1:34" s="71" customFormat="1" ht="94.5">
      <c r="A216" s="96">
        <v>34</v>
      </c>
      <c r="B216" s="105" t="s">
        <v>883</v>
      </c>
      <c r="C216" s="96" t="s">
        <v>352</v>
      </c>
      <c r="D216" s="231">
        <v>0.55577999999999994</v>
      </c>
      <c r="E216" s="105" t="s">
        <v>1391</v>
      </c>
      <c r="F216" s="69"/>
      <c r="G216" s="69"/>
      <c r="H216" s="69"/>
      <c r="I216" s="69"/>
      <c r="J216" s="69"/>
      <c r="K216" s="69"/>
      <c r="L216" s="69"/>
      <c r="M216" s="69"/>
      <c r="N216" s="69"/>
      <c r="O216" s="69"/>
      <c r="P216" s="69"/>
      <c r="Q216" s="69"/>
      <c r="R216" s="69"/>
      <c r="S216" s="69"/>
      <c r="T216" s="69"/>
      <c r="U216" s="69"/>
      <c r="V216" s="70"/>
      <c r="W216" s="70"/>
      <c r="X216" s="70"/>
      <c r="Y216" s="70"/>
      <c r="Z216" s="70"/>
      <c r="AA216" s="70"/>
      <c r="AB216" s="70"/>
      <c r="AC216" s="70"/>
      <c r="AD216" s="70"/>
      <c r="AE216" s="70"/>
      <c r="AF216" s="70"/>
      <c r="AG216" s="70"/>
      <c r="AH216" s="70"/>
    </row>
    <row r="217" spans="1:34" s="71" customFormat="1" ht="189">
      <c r="A217" s="96">
        <v>35</v>
      </c>
      <c r="B217" s="105" t="s">
        <v>884</v>
      </c>
      <c r="C217" s="96" t="s">
        <v>393</v>
      </c>
      <c r="D217" s="231">
        <v>4.63</v>
      </c>
      <c r="E217" s="105" t="s">
        <v>1392</v>
      </c>
      <c r="F217" s="69"/>
      <c r="G217" s="69"/>
      <c r="H217" s="69"/>
      <c r="I217" s="69"/>
      <c r="J217" s="69"/>
      <c r="K217" s="69"/>
      <c r="L217" s="69"/>
      <c r="M217" s="69"/>
      <c r="N217" s="69"/>
      <c r="O217" s="69"/>
      <c r="P217" s="69"/>
      <c r="Q217" s="69"/>
      <c r="R217" s="69"/>
      <c r="S217" s="69"/>
      <c r="T217" s="69"/>
      <c r="U217" s="69"/>
      <c r="V217" s="70"/>
      <c r="W217" s="70"/>
      <c r="X217" s="70"/>
      <c r="Y217" s="70"/>
      <c r="Z217" s="70"/>
      <c r="AA217" s="70"/>
      <c r="AB217" s="70"/>
      <c r="AC217" s="70"/>
      <c r="AD217" s="70"/>
      <c r="AE217" s="70"/>
      <c r="AF217" s="70"/>
      <c r="AG217" s="70"/>
      <c r="AH217" s="70"/>
    </row>
    <row r="218" spans="1:34" s="71" customFormat="1" ht="110.25">
      <c r="A218" s="96">
        <v>36</v>
      </c>
      <c r="B218" s="105" t="s">
        <v>885</v>
      </c>
      <c r="C218" s="96" t="s">
        <v>72</v>
      </c>
      <c r="D218" s="231">
        <v>1.73</v>
      </c>
      <c r="E218" s="120" t="s">
        <v>1393</v>
      </c>
      <c r="F218" s="69"/>
      <c r="G218" s="69"/>
      <c r="H218" s="69"/>
      <c r="I218" s="69"/>
      <c r="J218" s="69"/>
      <c r="K218" s="69"/>
      <c r="L218" s="69"/>
      <c r="M218" s="69"/>
      <c r="N218" s="69"/>
      <c r="O218" s="69"/>
      <c r="P218" s="69"/>
      <c r="Q218" s="69"/>
      <c r="R218" s="69"/>
      <c r="S218" s="69"/>
      <c r="T218" s="69"/>
      <c r="U218" s="69"/>
      <c r="V218" s="70"/>
      <c r="W218" s="70"/>
      <c r="X218" s="70"/>
      <c r="Y218" s="70"/>
      <c r="Z218" s="70"/>
      <c r="AA218" s="70"/>
      <c r="AB218" s="70"/>
      <c r="AC218" s="70"/>
      <c r="AD218" s="70"/>
      <c r="AE218" s="70"/>
      <c r="AF218" s="70"/>
      <c r="AG218" s="70"/>
      <c r="AH218" s="70"/>
    </row>
    <row r="219" spans="1:34" s="71" customFormat="1" ht="283.5">
      <c r="A219" s="96">
        <v>37</v>
      </c>
      <c r="B219" s="105" t="s">
        <v>886</v>
      </c>
      <c r="C219" s="96" t="s">
        <v>379</v>
      </c>
      <c r="D219" s="231">
        <v>2.29</v>
      </c>
      <c r="E219" s="105" t="s">
        <v>1394</v>
      </c>
      <c r="F219" s="69"/>
      <c r="G219" s="69"/>
      <c r="H219" s="69"/>
      <c r="I219" s="69"/>
      <c r="J219" s="69"/>
      <c r="K219" s="69"/>
      <c r="L219" s="69"/>
      <c r="M219" s="69"/>
      <c r="N219" s="69"/>
      <c r="O219" s="69"/>
      <c r="P219" s="69"/>
      <c r="Q219" s="69"/>
      <c r="R219" s="69"/>
      <c r="S219" s="69"/>
      <c r="T219" s="69"/>
      <c r="U219" s="69"/>
      <c r="V219" s="70"/>
      <c r="W219" s="70"/>
      <c r="X219" s="70"/>
      <c r="Y219" s="70"/>
      <c r="Z219" s="70"/>
      <c r="AA219" s="70"/>
      <c r="AB219" s="70"/>
      <c r="AC219" s="70"/>
      <c r="AD219" s="70"/>
      <c r="AE219" s="70"/>
      <c r="AF219" s="70"/>
      <c r="AG219" s="70"/>
      <c r="AH219" s="70"/>
    </row>
    <row r="220" spans="1:34" ht="18.75">
      <c r="A220" s="236" t="s">
        <v>82</v>
      </c>
      <c r="B220" s="203" t="s">
        <v>83</v>
      </c>
      <c r="C220" s="96"/>
      <c r="D220" s="254">
        <f>SUM(D221:D263)</f>
        <v>103.69449999999998</v>
      </c>
      <c r="E220" s="105"/>
      <c r="F220" s="66"/>
      <c r="G220" s="66"/>
      <c r="H220" s="66"/>
      <c r="I220" s="66"/>
      <c r="J220" s="66"/>
      <c r="K220" s="66"/>
      <c r="L220" s="66"/>
      <c r="M220" s="66"/>
      <c r="N220" s="66"/>
      <c r="O220" s="66"/>
      <c r="P220" s="66"/>
      <c r="Q220" s="66"/>
      <c r="R220" s="66"/>
      <c r="S220" s="66"/>
      <c r="T220" s="66"/>
      <c r="U220" s="66"/>
    </row>
    <row r="221" spans="1:34" ht="63">
      <c r="A221" s="242">
        <v>1</v>
      </c>
      <c r="B221" s="105" t="s">
        <v>86</v>
      </c>
      <c r="C221" s="96" t="s">
        <v>84</v>
      </c>
      <c r="D221" s="231">
        <v>3.81</v>
      </c>
      <c r="E221" s="105" t="s">
        <v>1547</v>
      </c>
      <c r="F221" s="66"/>
      <c r="G221" s="66"/>
      <c r="H221" s="66"/>
      <c r="I221" s="66"/>
      <c r="J221" s="66"/>
      <c r="K221" s="66"/>
      <c r="L221" s="66"/>
      <c r="M221" s="66"/>
      <c r="N221" s="66"/>
      <c r="O221" s="66"/>
      <c r="P221" s="66"/>
      <c r="Q221" s="66"/>
      <c r="R221" s="66"/>
      <c r="S221" s="66"/>
      <c r="T221" s="66"/>
      <c r="U221" s="66"/>
    </row>
    <row r="222" spans="1:34" ht="78.75">
      <c r="A222" s="242">
        <v>2</v>
      </c>
      <c r="B222" s="105" t="s">
        <v>1548</v>
      </c>
      <c r="C222" s="96" t="s">
        <v>84</v>
      </c>
      <c r="D222" s="231">
        <v>1.5</v>
      </c>
      <c r="E222" s="105" t="s">
        <v>1127</v>
      </c>
      <c r="F222" s="66"/>
      <c r="G222" s="66"/>
      <c r="H222" s="66"/>
      <c r="I222" s="66"/>
      <c r="J222" s="66"/>
      <c r="K222" s="66"/>
      <c r="L222" s="66"/>
      <c r="M222" s="66"/>
      <c r="N222" s="66"/>
      <c r="O222" s="66"/>
      <c r="P222" s="66"/>
      <c r="Q222" s="66"/>
      <c r="R222" s="66"/>
      <c r="S222" s="66"/>
      <c r="T222" s="66"/>
      <c r="U222" s="66"/>
    </row>
    <row r="223" spans="1:34" ht="94.5">
      <c r="A223" s="242">
        <v>3</v>
      </c>
      <c r="B223" s="105" t="s">
        <v>118</v>
      </c>
      <c r="C223" s="96" t="s">
        <v>84</v>
      </c>
      <c r="D223" s="231">
        <v>0.56000000000000005</v>
      </c>
      <c r="E223" s="105" t="s">
        <v>1195</v>
      </c>
      <c r="F223" s="66"/>
      <c r="G223" s="66"/>
      <c r="H223" s="66"/>
      <c r="I223" s="66"/>
      <c r="J223" s="66"/>
      <c r="K223" s="66"/>
      <c r="L223" s="66"/>
      <c r="M223" s="66"/>
      <c r="N223" s="66"/>
      <c r="O223" s="66"/>
      <c r="P223" s="66"/>
      <c r="Q223" s="66"/>
      <c r="R223" s="66"/>
      <c r="S223" s="66"/>
      <c r="T223" s="66"/>
      <c r="U223" s="66"/>
    </row>
    <row r="224" spans="1:34" ht="126">
      <c r="A224" s="242">
        <v>4</v>
      </c>
      <c r="B224" s="105" t="s">
        <v>1196</v>
      </c>
      <c r="C224" s="96" t="s">
        <v>84</v>
      </c>
      <c r="D224" s="231">
        <v>1</v>
      </c>
      <c r="E224" s="105" t="s">
        <v>1197</v>
      </c>
      <c r="F224" s="66"/>
      <c r="G224" s="66"/>
      <c r="H224" s="66"/>
      <c r="I224" s="66"/>
      <c r="J224" s="66"/>
      <c r="K224" s="66"/>
      <c r="L224" s="66"/>
      <c r="M224" s="66"/>
      <c r="N224" s="66"/>
      <c r="O224" s="66"/>
      <c r="P224" s="66"/>
      <c r="Q224" s="66"/>
      <c r="R224" s="66"/>
      <c r="S224" s="66"/>
      <c r="T224" s="66"/>
      <c r="U224" s="66"/>
    </row>
    <row r="225" spans="1:21" ht="236.25">
      <c r="A225" s="242">
        <v>5</v>
      </c>
      <c r="B225" s="105" t="s">
        <v>1198</v>
      </c>
      <c r="C225" s="96" t="s">
        <v>1199</v>
      </c>
      <c r="D225" s="231">
        <v>24.34</v>
      </c>
      <c r="E225" s="105" t="s">
        <v>1200</v>
      </c>
      <c r="F225" s="66"/>
      <c r="G225" s="66"/>
      <c r="H225" s="66"/>
      <c r="I225" s="66"/>
      <c r="J225" s="66"/>
      <c r="K225" s="66"/>
      <c r="L225" s="66"/>
      <c r="M225" s="66"/>
      <c r="N225" s="66"/>
      <c r="O225" s="66"/>
      <c r="P225" s="66"/>
      <c r="Q225" s="66"/>
      <c r="R225" s="66"/>
      <c r="S225" s="66"/>
      <c r="T225" s="66"/>
      <c r="U225" s="66"/>
    </row>
    <row r="226" spans="1:21" ht="78.75">
      <c r="A226" s="242">
        <v>6</v>
      </c>
      <c r="B226" s="105" t="s">
        <v>1201</v>
      </c>
      <c r="C226" s="96" t="s">
        <v>88</v>
      </c>
      <c r="D226" s="231">
        <v>1.61</v>
      </c>
      <c r="E226" s="105" t="s">
        <v>92</v>
      </c>
      <c r="F226" s="66"/>
      <c r="G226" s="66"/>
      <c r="H226" s="66"/>
      <c r="I226" s="66"/>
      <c r="J226" s="66"/>
      <c r="K226" s="66"/>
      <c r="L226" s="66"/>
      <c r="M226" s="66"/>
      <c r="N226" s="66"/>
      <c r="O226" s="66"/>
      <c r="P226" s="66"/>
      <c r="Q226" s="66"/>
      <c r="R226" s="66"/>
      <c r="S226" s="66"/>
      <c r="T226" s="66"/>
      <c r="U226" s="66"/>
    </row>
    <row r="227" spans="1:21" ht="63">
      <c r="A227" s="242">
        <v>7</v>
      </c>
      <c r="B227" s="105" t="s">
        <v>89</v>
      </c>
      <c r="C227" s="96" t="s">
        <v>88</v>
      </c>
      <c r="D227" s="231">
        <v>3</v>
      </c>
      <c r="E227" s="105" t="s">
        <v>1202</v>
      </c>
      <c r="F227" s="66"/>
      <c r="G227" s="66"/>
      <c r="H227" s="66"/>
      <c r="I227" s="66"/>
      <c r="J227" s="66"/>
      <c r="K227" s="66"/>
      <c r="L227" s="66"/>
      <c r="M227" s="66"/>
      <c r="N227" s="66"/>
      <c r="O227" s="66"/>
      <c r="P227" s="66"/>
      <c r="Q227" s="66"/>
      <c r="R227" s="66"/>
      <c r="S227" s="66"/>
      <c r="T227" s="66"/>
      <c r="U227" s="66"/>
    </row>
    <row r="228" spans="1:21" ht="47.25">
      <c r="A228" s="242">
        <v>8</v>
      </c>
      <c r="B228" s="105" t="s">
        <v>1203</v>
      </c>
      <c r="C228" s="96" t="s">
        <v>88</v>
      </c>
      <c r="D228" s="231">
        <v>0.11</v>
      </c>
      <c r="E228" s="105" t="s">
        <v>1204</v>
      </c>
      <c r="F228" s="66"/>
      <c r="G228" s="66"/>
      <c r="H228" s="66"/>
      <c r="I228" s="66"/>
      <c r="J228" s="66"/>
      <c r="K228" s="66"/>
      <c r="L228" s="66"/>
      <c r="M228" s="66"/>
      <c r="N228" s="66"/>
      <c r="O228" s="66"/>
      <c r="P228" s="66"/>
      <c r="Q228" s="66"/>
      <c r="R228" s="66"/>
      <c r="S228" s="66"/>
      <c r="T228" s="66"/>
      <c r="U228" s="66"/>
    </row>
    <row r="229" spans="1:21" ht="63">
      <c r="A229" s="242">
        <v>9</v>
      </c>
      <c r="B229" s="105" t="s">
        <v>1205</v>
      </c>
      <c r="C229" s="96" t="s">
        <v>88</v>
      </c>
      <c r="D229" s="231">
        <v>0.16</v>
      </c>
      <c r="E229" s="105" t="s">
        <v>1206</v>
      </c>
      <c r="F229" s="66"/>
      <c r="G229" s="66"/>
      <c r="H229" s="66"/>
      <c r="I229" s="66"/>
      <c r="J229" s="66"/>
      <c r="K229" s="66"/>
      <c r="L229" s="66"/>
      <c r="M229" s="66"/>
      <c r="N229" s="66"/>
      <c r="O229" s="66"/>
      <c r="P229" s="66"/>
      <c r="Q229" s="66"/>
      <c r="R229" s="66"/>
      <c r="S229" s="66"/>
      <c r="T229" s="66"/>
      <c r="U229" s="66"/>
    </row>
    <row r="230" spans="1:21" ht="63">
      <c r="A230" s="242">
        <v>10</v>
      </c>
      <c r="B230" s="105" t="s">
        <v>90</v>
      </c>
      <c r="C230" s="96" t="s">
        <v>88</v>
      </c>
      <c r="D230" s="231">
        <v>7.3000000000000001E-3</v>
      </c>
      <c r="E230" s="105" t="s">
        <v>1207</v>
      </c>
      <c r="F230" s="66"/>
      <c r="G230" s="66"/>
      <c r="H230" s="66"/>
      <c r="I230" s="66"/>
      <c r="J230" s="66"/>
      <c r="K230" s="66"/>
      <c r="L230" s="66"/>
      <c r="M230" s="66"/>
      <c r="N230" s="66"/>
      <c r="O230" s="66"/>
      <c r="P230" s="66"/>
      <c r="Q230" s="66"/>
      <c r="R230" s="66"/>
      <c r="S230" s="66"/>
      <c r="T230" s="66"/>
      <c r="U230" s="66"/>
    </row>
    <row r="231" spans="1:21" ht="63">
      <c r="A231" s="242">
        <v>11</v>
      </c>
      <c r="B231" s="105" t="s">
        <v>1208</v>
      </c>
      <c r="C231" s="96" t="s">
        <v>509</v>
      </c>
      <c r="D231" s="231">
        <v>1.1499999999999999</v>
      </c>
      <c r="E231" s="105" t="s">
        <v>87</v>
      </c>
      <c r="F231" s="66"/>
      <c r="G231" s="66"/>
      <c r="H231" s="66"/>
      <c r="I231" s="66"/>
      <c r="J231" s="66"/>
      <c r="K231" s="66"/>
      <c r="L231" s="66"/>
      <c r="M231" s="66"/>
      <c r="N231" s="66"/>
      <c r="O231" s="66"/>
      <c r="P231" s="66"/>
      <c r="Q231" s="66"/>
      <c r="R231" s="66"/>
      <c r="S231" s="66"/>
      <c r="T231" s="66"/>
      <c r="U231" s="66"/>
    </row>
    <row r="232" spans="1:21" ht="63">
      <c r="A232" s="242">
        <v>12</v>
      </c>
      <c r="B232" s="105" t="s">
        <v>119</v>
      </c>
      <c r="C232" s="96" t="s">
        <v>94</v>
      </c>
      <c r="D232" s="231">
        <v>0.04</v>
      </c>
      <c r="E232" s="105" t="s">
        <v>1209</v>
      </c>
      <c r="F232" s="66"/>
      <c r="G232" s="66"/>
      <c r="H232" s="66"/>
      <c r="I232" s="66"/>
      <c r="J232" s="66"/>
      <c r="K232" s="66"/>
      <c r="L232" s="66"/>
      <c r="M232" s="66"/>
      <c r="N232" s="66"/>
      <c r="O232" s="66"/>
      <c r="P232" s="66"/>
      <c r="Q232" s="66"/>
      <c r="R232" s="66"/>
      <c r="S232" s="66"/>
      <c r="T232" s="66"/>
      <c r="U232" s="66"/>
    </row>
    <row r="233" spans="1:21" ht="63">
      <c r="A233" s="242">
        <v>13</v>
      </c>
      <c r="B233" s="105" t="s">
        <v>93</v>
      </c>
      <c r="C233" s="96" t="s">
        <v>1210</v>
      </c>
      <c r="D233" s="231">
        <v>3.1</v>
      </c>
      <c r="E233" s="105" t="s">
        <v>1549</v>
      </c>
      <c r="F233" s="66"/>
      <c r="G233" s="66"/>
      <c r="H233" s="66"/>
      <c r="I233" s="66"/>
      <c r="J233" s="66"/>
      <c r="K233" s="66"/>
      <c r="L233" s="66"/>
      <c r="M233" s="66"/>
      <c r="N233" s="66"/>
      <c r="O233" s="66"/>
      <c r="P233" s="66"/>
      <c r="Q233" s="66"/>
      <c r="R233" s="66"/>
      <c r="S233" s="66"/>
      <c r="T233" s="66"/>
      <c r="U233" s="66"/>
    </row>
    <row r="234" spans="1:21" ht="110.25">
      <c r="A234" s="242">
        <v>14</v>
      </c>
      <c r="B234" s="105" t="s">
        <v>123</v>
      </c>
      <c r="C234" s="96" t="s">
        <v>94</v>
      </c>
      <c r="D234" s="231">
        <v>3.29</v>
      </c>
      <c r="E234" s="105" t="s">
        <v>1211</v>
      </c>
      <c r="F234" s="66"/>
      <c r="G234" s="66"/>
      <c r="H234" s="66"/>
      <c r="I234" s="66"/>
      <c r="J234" s="66"/>
      <c r="K234" s="66"/>
      <c r="L234" s="66"/>
      <c r="M234" s="66"/>
      <c r="N234" s="66"/>
      <c r="O234" s="66"/>
      <c r="P234" s="66"/>
      <c r="Q234" s="66"/>
      <c r="R234" s="66"/>
      <c r="S234" s="66"/>
      <c r="T234" s="66"/>
      <c r="U234" s="66"/>
    </row>
    <row r="235" spans="1:21" ht="78.75">
      <c r="A235" s="242">
        <v>15</v>
      </c>
      <c r="B235" s="105" t="s">
        <v>1212</v>
      </c>
      <c r="C235" s="96" t="s">
        <v>94</v>
      </c>
      <c r="D235" s="231">
        <v>1.32</v>
      </c>
      <c r="E235" s="105" t="s">
        <v>1213</v>
      </c>
      <c r="F235" s="66"/>
      <c r="G235" s="66"/>
      <c r="H235" s="66"/>
      <c r="I235" s="66"/>
      <c r="J235" s="66"/>
      <c r="K235" s="66"/>
      <c r="L235" s="66"/>
      <c r="M235" s="66"/>
      <c r="N235" s="66"/>
      <c r="O235" s="66"/>
      <c r="P235" s="66"/>
      <c r="Q235" s="66"/>
      <c r="R235" s="66"/>
      <c r="S235" s="66"/>
      <c r="T235" s="66"/>
      <c r="U235" s="66"/>
    </row>
    <row r="236" spans="1:21" ht="189">
      <c r="A236" s="242">
        <v>16</v>
      </c>
      <c r="B236" s="105" t="s">
        <v>1214</v>
      </c>
      <c r="C236" s="96" t="s">
        <v>94</v>
      </c>
      <c r="D236" s="231">
        <v>0.1</v>
      </c>
      <c r="E236" s="105" t="s">
        <v>1550</v>
      </c>
      <c r="F236" s="66"/>
      <c r="G236" s="66"/>
      <c r="H236" s="66"/>
      <c r="I236" s="66"/>
      <c r="J236" s="66"/>
      <c r="K236" s="66"/>
      <c r="L236" s="66"/>
      <c r="M236" s="66"/>
      <c r="N236" s="66"/>
      <c r="O236" s="66"/>
      <c r="P236" s="66"/>
      <c r="Q236" s="66"/>
      <c r="R236" s="66"/>
      <c r="S236" s="66"/>
      <c r="T236" s="66"/>
      <c r="U236" s="66"/>
    </row>
    <row r="237" spans="1:21" ht="189">
      <c r="A237" s="242">
        <v>17</v>
      </c>
      <c r="B237" s="105" t="s">
        <v>121</v>
      </c>
      <c r="C237" s="96" t="s">
        <v>94</v>
      </c>
      <c r="D237" s="231">
        <v>0.04</v>
      </c>
      <c r="E237" s="105" t="s">
        <v>122</v>
      </c>
      <c r="F237" s="66"/>
      <c r="G237" s="66"/>
      <c r="H237" s="66"/>
      <c r="I237" s="66"/>
      <c r="J237" s="66"/>
      <c r="K237" s="66"/>
      <c r="L237" s="66"/>
      <c r="M237" s="66"/>
      <c r="N237" s="66"/>
      <c r="O237" s="66"/>
      <c r="P237" s="66"/>
      <c r="Q237" s="66"/>
      <c r="R237" s="66"/>
      <c r="S237" s="66"/>
      <c r="T237" s="66"/>
      <c r="U237" s="66"/>
    </row>
    <row r="238" spans="1:21" ht="63">
      <c r="A238" s="242">
        <v>18</v>
      </c>
      <c r="B238" s="105" t="s">
        <v>97</v>
      </c>
      <c r="C238" s="96" t="s">
        <v>94</v>
      </c>
      <c r="D238" s="231">
        <v>0.5</v>
      </c>
      <c r="E238" s="105" t="s">
        <v>1215</v>
      </c>
      <c r="F238" s="66"/>
      <c r="G238" s="66"/>
      <c r="H238" s="66"/>
      <c r="I238" s="66"/>
      <c r="J238" s="66"/>
      <c r="K238" s="66"/>
      <c r="L238" s="66"/>
      <c r="M238" s="66"/>
      <c r="N238" s="66"/>
      <c r="O238" s="66"/>
      <c r="P238" s="66"/>
      <c r="Q238" s="66"/>
      <c r="R238" s="66"/>
      <c r="S238" s="66"/>
      <c r="T238" s="66"/>
      <c r="U238" s="66"/>
    </row>
    <row r="239" spans="1:21" ht="94.5">
      <c r="A239" s="242">
        <v>19</v>
      </c>
      <c r="B239" s="105" t="s">
        <v>98</v>
      </c>
      <c r="C239" s="96" t="s">
        <v>99</v>
      </c>
      <c r="D239" s="231">
        <v>0.5</v>
      </c>
      <c r="E239" s="105" t="s">
        <v>100</v>
      </c>
      <c r="F239" s="66"/>
      <c r="G239" s="66"/>
      <c r="H239" s="66"/>
      <c r="I239" s="66"/>
      <c r="J239" s="66"/>
      <c r="K239" s="66"/>
      <c r="L239" s="66"/>
      <c r="M239" s="66"/>
      <c r="N239" s="66"/>
      <c r="O239" s="66"/>
      <c r="P239" s="66"/>
      <c r="Q239" s="66"/>
      <c r="R239" s="66"/>
      <c r="S239" s="66"/>
      <c r="T239" s="66"/>
      <c r="U239" s="66"/>
    </row>
    <row r="240" spans="1:21" ht="94.5">
      <c r="A240" s="242">
        <v>20</v>
      </c>
      <c r="B240" s="105" t="s">
        <v>1216</v>
      </c>
      <c r="C240" s="96" t="s">
        <v>101</v>
      </c>
      <c r="D240" s="231">
        <v>1.31</v>
      </c>
      <c r="E240" s="105" t="s">
        <v>1217</v>
      </c>
      <c r="F240" s="66"/>
      <c r="G240" s="66"/>
      <c r="H240" s="66"/>
      <c r="I240" s="66"/>
      <c r="J240" s="66"/>
      <c r="K240" s="66"/>
      <c r="L240" s="66"/>
      <c r="M240" s="66"/>
      <c r="N240" s="66"/>
      <c r="O240" s="66"/>
      <c r="P240" s="66"/>
      <c r="Q240" s="66"/>
      <c r="R240" s="66"/>
      <c r="S240" s="66"/>
      <c r="T240" s="66"/>
      <c r="U240" s="66"/>
    </row>
    <row r="241" spans="1:21" ht="94.5">
      <c r="A241" s="242">
        <v>21</v>
      </c>
      <c r="B241" s="105" t="s">
        <v>124</v>
      </c>
      <c r="C241" s="96" t="s">
        <v>101</v>
      </c>
      <c r="D241" s="231">
        <v>0.83220000000000005</v>
      </c>
      <c r="E241" s="105" t="s">
        <v>1218</v>
      </c>
      <c r="F241" s="66"/>
      <c r="G241" s="66"/>
      <c r="H241" s="66"/>
      <c r="I241" s="66"/>
      <c r="J241" s="66"/>
      <c r="K241" s="66"/>
      <c r="L241" s="66"/>
      <c r="M241" s="66"/>
      <c r="N241" s="66"/>
      <c r="O241" s="66"/>
      <c r="P241" s="66"/>
      <c r="Q241" s="66"/>
      <c r="R241" s="66"/>
      <c r="S241" s="66"/>
      <c r="T241" s="66"/>
      <c r="U241" s="66"/>
    </row>
    <row r="242" spans="1:21" ht="63">
      <c r="A242" s="242">
        <v>22</v>
      </c>
      <c r="B242" s="105" t="s">
        <v>95</v>
      </c>
      <c r="C242" s="96" t="s">
        <v>96</v>
      </c>
      <c r="D242" s="231">
        <v>3</v>
      </c>
      <c r="E242" s="105" t="s">
        <v>1219</v>
      </c>
      <c r="F242" s="66"/>
      <c r="G242" s="66"/>
      <c r="H242" s="66"/>
      <c r="I242" s="66"/>
      <c r="J242" s="66"/>
      <c r="K242" s="66"/>
      <c r="L242" s="66"/>
      <c r="M242" s="66"/>
      <c r="N242" s="66"/>
      <c r="O242" s="66"/>
      <c r="P242" s="66"/>
      <c r="Q242" s="66"/>
      <c r="R242" s="66"/>
      <c r="S242" s="66"/>
      <c r="T242" s="66"/>
      <c r="U242" s="66"/>
    </row>
    <row r="243" spans="1:21" ht="94.5">
      <c r="A243" s="242">
        <v>23</v>
      </c>
      <c r="B243" s="105" t="s">
        <v>226</v>
      </c>
      <c r="C243" s="96" t="s">
        <v>102</v>
      </c>
      <c r="D243" s="231">
        <v>1.7</v>
      </c>
      <c r="E243" s="105" t="s">
        <v>1220</v>
      </c>
      <c r="F243" s="66"/>
      <c r="G243" s="66"/>
      <c r="H243" s="66"/>
      <c r="I243" s="66"/>
      <c r="J243" s="66"/>
      <c r="K243" s="66"/>
      <c r="L243" s="66"/>
      <c r="M243" s="66"/>
      <c r="N243" s="66"/>
      <c r="O243" s="66"/>
      <c r="P243" s="66"/>
      <c r="Q243" s="66"/>
      <c r="R243" s="66"/>
      <c r="S243" s="66"/>
      <c r="T243" s="66"/>
      <c r="U243" s="66"/>
    </row>
    <row r="244" spans="1:21" ht="63">
      <c r="A244" s="242">
        <v>24</v>
      </c>
      <c r="B244" s="105" t="s">
        <v>103</v>
      </c>
      <c r="C244" s="97" t="s">
        <v>102</v>
      </c>
      <c r="D244" s="97">
        <v>0.4</v>
      </c>
      <c r="E244" s="105" t="s">
        <v>1221</v>
      </c>
      <c r="F244" s="66"/>
      <c r="G244" s="66"/>
      <c r="H244" s="66"/>
      <c r="I244" s="66"/>
      <c r="J244" s="66"/>
      <c r="K244" s="66"/>
      <c r="L244" s="66"/>
      <c r="M244" s="66"/>
      <c r="N244" s="66"/>
      <c r="O244" s="66"/>
      <c r="P244" s="66"/>
      <c r="Q244" s="66"/>
      <c r="R244" s="66"/>
      <c r="S244" s="66"/>
      <c r="T244" s="66"/>
      <c r="U244" s="66"/>
    </row>
    <row r="245" spans="1:21" ht="63">
      <c r="A245" s="242">
        <v>25</v>
      </c>
      <c r="B245" s="105" t="s">
        <v>1222</v>
      </c>
      <c r="C245" s="97" t="s">
        <v>102</v>
      </c>
      <c r="D245" s="97">
        <v>0.5</v>
      </c>
      <c r="E245" s="105" t="s">
        <v>1395</v>
      </c>
      <c r="F245" s="66"/>
      <c r="G245" s="66"/>
      <c r="H245" s="66"/>
      <c r="I245" s="66"/>
      <c r="J245" s="66"/>
      <c r="K245" s="66"/>
      <c r="L245" s="66"/>
      <c r="M245" s="66"/>
      <c r="N245" s="66"/>
      <c r="O245" s="66"/>
      <c r="P245" s="66"/>
      <c r="Q245" s="66"/>
      <c r="R245" s="66"/>
      <c r="S245" s="66"/>
      <c r="T245" s="66"/>
      <c r="U245" s="66"/>
    </row>
    <row r="246" spans="1:21" ht="94.5">
      <c r="A246" s="242">
        <v>26</v>
      </c>
      <c r="B246" s="105" t="s">
        <v>125</v>
      </c>
      <c r="C246" s="97" t="s">
        <v>102</v>
      </c>
      <c r="D246" s="97">
        <v>0.3</v>
      </c>
      <c r="E246" s="105" t="s">
        <v>126</v>
      </c>
      <c r="F246" s="66"/>
      <c r="G246" s="66"/>
      <c r="H246" s="66"/>
      <c r="I246" s="66"/>
      <c r="J246" s="66"/>
      <c r="K246" s="66"/>
      <c r="L246" s="66"/>
      <c r="M246" s="66"/>
      <c r="N246" s="66"/>
      <c r="O246" s="66"/>
      <c r="P246" s="66"/>
      <c r="Q246" s="66"/>
      <c r="R246" s="66"/>
      <c r="S246" s="66"/>
      <c r="T246" s="66"/>
      <c r="U246" s="66"/>
    </row>
    <row r="247" spans="1:21" ht="157.5">
      <c r="A247" s="242">
        <v>27</v>
      </c>
      <c r="B247" s="105" t="s">
        <v>1223</v>
      </c>
      <c r="C247" s="97" t="s">
        <v>102</v>
      </c>
      <c r="D247" s="97">
        <v>8.0000000000000016E-2</v>
      </c>
      <c r="E247" s="105" t="s">
        <v>128</v>
      </c>
      <c r="F247" s="66"/>
      <c r="G247" s="66"/>
      <c r="H247" s="66"/>
      <c r="I247" s="66"/>
      <c r="J247" s="66"/>
      <c r="K247" s="66"/>
      <c r="L247" s="66"/>
      <c r="M247" s="66"/>
      <c r="N247" s="66"/>
      <c r="O247" s="66"/>
      <c r="P247" s="66"/>
      <c r="Q247" s="66"/>
      <c r="R247" s="66"/>
      <c r="S247" s="66"/>
      <c r="T247" s="66"/>
      <c r="U247" s="66"/>
    </row>
    <row r="248" spans="1:21" ht="63">
      <c r="A248" s="242">
        <v>28</v>
      </c>
      <c r="B248" s="105" t="s">
        <v>104</v>
      </c>
      <c r="C248" s="97" t="s">
        <v>105</v>
      </c>
      <c r="D248" s="97">
        <v>1</v>
      </c>
      <c r="E248" s="105" t="s">
        <v>1143</v>
      </c>
      <c r="F248" s="66"/>
      <c r="G248" s="66"/>
      <c r="H248" s="66"/>
      <c r="I248" s="66"/>
      <c r="J248" s="66"/>
      <c r="K248" s="66"/>
      <c r="L248" s="66"/>
      <c r="M248" s="66"/>
      <c r="N248" s="66"/>
      <c r="O248" s="66"/>
      <c r="P248" s="66"/>
      <c r="Q248" s="66"/>
      <c r="R248" s="66"/>
      <c r="S248" s="66"/>
      <c r="T248" s="66"/>
      <c r="U248" s="66"/>
    </row>
    <row r="249" spans="1:21" ht="110.25">
      <c r="A249" s="242">
        <v>29</v>
      </c>
      <c r="B249" s="105" t="s">
        <v>107</v>
      </c>
      <c r="C249" s="97" t="s">
        <v>105</v>
      </c>
      <c r="D249" s="97">
        <v>0.96</v>
      </c>
      <c r="E249" s="105" t="s">
        <v>1224</v>
      </c>
      <c r="F249" s="66"/>
      <c r="G249" s="66"/>
      <c r="H249" s="66"/>
      <c r="I249" s="66"/>
      <c r="J249" s="66"/>
      <c r="K249" s="66"/>
      <c r="L249" s="66"/>
      <c r="M249" s="66"/>
      <c r="N249" s="66"/>
      <c r="O249" s="66"/>
      <c r="P249" s="66"/>
      <c r="Q249" s="66"/>
      <c r="R249" s="66"/>
      <c r="S249" s="66"/>
      <c r="T249" s="66"/>
      <c r="U249" s="66"/>
    </row>
    <row r="250" spans="1:21" ht="204.75">
      <c r="A250" s="242">
        <v>30</v>
      </c>
      <c r="B250" s="105" t="s">
        <v>1225</v>
      </c>
      <c r="C250" s="97" t="s">
        <v>105</v>
      </c>
      <c r="D250" s="97">
        <v>3.5000000000000003E-2</v>
      </c>
      <c r="E250" s="120" t="s">
        <v>1226</v>
      </c>
      <c r="F250" s="66"/>
      <c r="G250" s="66"/>
      <c r="H250" s="66"/>
      <c r="I250" s="66"/>
      <c r="J250" s="66"/>
      <c r="K250" s="66"/>
      <c r="L250" s="66"/>
      <c r="M250" s="66"/>
      <c r="N250" s="66"/>
      <c r="O250" s="66"/>
      <c r="P250" s="66"/>
      <c r="Q250" s="66"/>
      <c r="R250" s="66"/>
      <c r="S250" s="66"/>
      <c r="T250" s="66"/>
      <c r="U250" s="66"/>
    </row>
    <row r="251" spans="1:21" ht="173.25">
      <c r="A251" s="242">
        <v>31</v>
      </c>
      <c r="B251" s="105" t="s">
        <v>1227</v>
      </c>
      <c r="C251" s="97" t="s">
        <v>105</v>
      </c>
      <c r="D251" s="97">
        <v>0.15</v>
      </c>
      <c r="E251" s="120" t="s">
        <v>1228</v>
      </c>
      <c r="F251" s="66"/>
      <c r="G251" s="66"/>
      <c r="H251" s="66"/>
      <c r="I251" s="66"/>
      <c r="J251" s="66"/>
      <c r="K251" s="66"/>
      <c r="L251" s="66"/>
      <c r="M251" s="66"/>
      <c r="N251" s="66"/>
      <c r="O251" s="66"/>
      <c r="P251" s="66"/>
      <c r="Q251" s="66"/>
      <c r="R251" s="66"/>
      <c r="S251" s="66"/>
      <c r="T251" s="66"/>
      <c r="U251" s="66"/>
    </row>
    <row r="252" spans="1:21" ht="47.25">
      <c r="A252" s="242">
        <v>32</v>
      </c>
      <c r="B252" s="105" t="s">
        <v>1229</v>
      </c>
      <c r="C252" s="97" t="s">
        <v>113</v>
      </c>
      <c r="D252" s="97">
        <v>2.4E-2</v>
      </c>
      <c r="E252" s="105" t="s">
        <v>1551</v>
      </c>
      <c r="F252" s="66"/>
      <c r="G252" s="66"/>
      <c r="H252" s="66"/>
      <c r="I252" s="66"/>
      <c r="J252" s="66"/>
      <c r="K252" s="66"/>
      <c r="L252" s="66"/>
      <c r="M252" s="66"/>
      <c r="N252" s="66"/>
      <c r="O252" s="66"/>
      <c r="P252" s="66"/>
      <c r="Q252" s="66"/>
      <c r="R252" s="66"/>
      <c r="S252" s="66"/>
      <c r="T252" s="66"/>
      <c r="U252" s="66"/>
    </row>
    <row r="253" spans="1:21" ht="47.25">
      <c r="A253" s="242">
        <v>33</v>
      </c>
      <c r="B253" s="105" t="s">
        <v>114</v>
      </c>
      <c r="C253" s="97" t="s">
        <v>113</v>
      </c>
      <c r="D253" s="97">
        <v>0.9</v>
      </c>
      <c r="E253" s="105" t="s">
        <v>1230</v>
      </c>
      <c r="F253" s="66"/>
      <c r="G253" s="66"/>
      <c r="H253" s="66"/>
      <c r="I253" s="66"/>
      <c r="J253" s="66"/>
      <c r="K253" s="66"/>
      <c r="L253" s="66"/>
      <c r="M253" s="66"/>
      <c r="N253" s="66"/>
      <c r="O253" s="66"/>
      <c r="P253" s="66"/>
      <c r="Q253" s="66"/>
      <c r="R253" s="66"/>
      <c r="S253" s="66"/>
      <c r="T253" s="66"/>
      <c r="U253" s="66"/>
    </row>
    <row r="254" spans="1:21" ht="94.5">
      <c r="A254" s="242">
        <v>34</v>
      </c>
      <c r="B254" s="105" t="s">
        <v>112</v>
      </c>
      <c r="C254" s="97" t="s">
        <v>113</v>
      </c>
      <c r="D254" s="97">
        <v>3.1</v>
      </c>
      <c r="E254" s="105" t="s">
        <v>1465</v>
      </c>
      <c r="F254" s="66"/>
      <c r="G254" s="66"/>
      <c r="H254" s="66"/>
      <c r="I254" s="66"/>
      <c r="J254" s="66"/>
      <c r="K254" s="66"/>
      <c r="L254" s="66"/>
      <c r="M254" s="66"/>
      <c r="N254" s="66"/>
      <c r="O254" s="66"/>
      <c r="P254" s="66"/>
      <c r="Q254" s="66"/>
      <c r="R254" s="66"/>
      <c r="S254" s="66"/>
      <c r="T254" s="66"/>
      <c r="U254" s="66"/>
    </row>
    <row r="255" spans="1:21" ht="63">
      <c r="A255" s="242">
        <v>35</v>
      </c>
      <c r="B255" s="105" t="s">
        <v>129</v>
      </c>
      <c r="C255" s="97" t="s">
        <v>113</v>
      </c>
      <c r="D255" s="97">
        <v>4.9000000000000004</v>
      </c>
      <c r="E255" s="105" t="s">
        <v>1464</v>
      </c>
      <c r="F255" s="66"/>
      <c r="G255" s="66"/>
      <c r="H255" s="66"/>
      <c r="I255" s="66"/>
      <c r="J255" s="66"/>
      <c r="K255" s="66"/>
      <c r="L255" s="66"/>
      <c r="M255" s="66"/>
      <c r="N255" s="66"/>
      <c r="O255" s="66"/>
      <c r="P255" s="66"/>
      <c r="Q255" s="66"/>
      <c r="R255" s="66"/>
      <c r="S255" s="66"/>
      <c r="T255" s="66"/>
      <c r="U255" s="66"/>
    </row>
    <row r="256" spans="1:21" ht="47.25">
      <c r="A256" s="242">
        <v>36</v>
      </c>
      <c r="B256" s="105" t="s">
        <v>130</v>
      </c>
      <c r="C256" s="97" t="s">
        <v>113</v>
      </c>
      <c r="D256" s="97">
        <v>4.05</v>
      </c>
      <c r="E256" s="105" t="s">
        <v>1232</v>
      </c>
      <c r="F256" s="66"/>
      <c r="G256" s="66"/>
      <c r="H256" s="66"/>
      <c r="I256" s="66"/>
      <c r="J256" s="66"/>
      <c r="K256" s="66"/>
      <c r="L256" s="66"/>
      <c r="M256" s="66"/>
      <c r="N256" s="66"/>
      <c r="O256" s="66"/>
      <c r="P256" s="66"/>
      <c r="Q256" s="66"/>
      <c r="R256" s="66"/>
      <c r="S256" s="66"/>
      <c r="T256" s="66"/>
      <c r="U256" s="66"/>
    </row>
    <row r="257" spans="1:34" ht="63">
      <c r="A257" s="242">
        <v>37</v>
      </c>
      <c r="B257" s="105" t="s">
        <v>131</v>
      </c>
      <c r="C257" s="97" t="s">
        <v>1233</v>
      </c>
      <c r="D257" s="97">
        <v>13.36</v>
      </c>
      <c r="E257" s="105" t="s">
        <v>132</v>
      </c>
      <c r="F257" s="66"/>
      <c r="G257" s="66"/>
      <c r="H257" s="66"/>
      <c r="I257" s="66"/>
      <c r="J257" s="66"/>
      <c r="K257" s="66"/>
      <c r="L257" s="66"/>
      <c r="M257" s="66"/>
      <c r="N257" s="66"/>
      <c r="O257" s="66"/>
      <c r="P257" s="66"/>
      <c r="Q257" s="66"/>
      <c r="R257" s="66"/>
      <c r="S257" s="66"/>
      <c r="T257" s="66"/>
      <c r="U257" s="66"/>
    </row>
    <row r="258" spans="1:34" ht="94.5">
      <c r="A258" s="242">
        <v>38</v>
      </c>
      <c r="B258" s="105" t="s">
        <v>111</v>
      </c>
      <c r="C258" s="97" t="s">
        <v>110</v>
      </c>
      <c r="D258" s="97">
        <v>0.6</v>
      </c>
      <c r="E258" s="105" t="s">
        <v>1573</v>
      </c>
      <c r="F258" s="66"/>
      <c r="G258" s="66"/>
      <c r="H258" s="66"/>
      <c r="I258" s="66"/>
      <c r="J258" s="66"/>
      <c r="K258" s="66"/>
      <c r="L258" s="66"/>
      <c r="M258" s="66"/>
      <c r="N258" s="66"/>
      <c r="O258" s="66"/>
      <c r="P258" s="66"/>
      <c r="Q258" s="66"/>
      <c r="R258" s="66"/>
      <c r="S258" s="66"/>
      <c r="T258" s="66"/>
      <c r="U258" s="66"/>
    </row>
    <row r="259" spans="1:34" ht="157.5">
      <c r="A259" s="242">
        <v>39</v>
      </c>
      <c r="B259" s="105" t="s">
        <v>115</v>
      </c>
      <c r="C259" s="97" t="s">
        <v>116</v>
      </c>
      <c r="D259" s="97">
        <v>5.38</v>
      </c>
      <c r="E259" s="105" t="s">
        <v>1234</v>
      </c>
      <c r="F259" s="66"/>
      <c r="G259" s="66"/>
      <c r="H259" s="66"/>
      <c r="I259" s="66"/>
      <c r="J259" s="66"/>
      <c r="K259" s="66"/>
      <c r="L259" s="66"/>
      <c r="M259" s="66"/>
      <c r="N259" s="66"/>
      <c r="O259" s="66"/>
      <c r="P259" s="66"/>
      <c r="Q259" s="66"/>
      <c r="R259" s="66"/>
      <c r="S259" s="66"/>
      <c r="T259" s="66"/>
      <c r="U259" s="66"/>
    </row>
    <row r="260" spans="1:34" ht="94.5">
      <c r="A260" s="242">
        <v>40</v>
      </c>
      <c r="B260" s="105" t="s">
        <v>117</v>
      </c>
      <c r="C260" s="97" t="s">
        <v>116</v>
      </c>
      <c r="D260" s="97">
        <v>0.08</v>
      </c>
      <c r="E260" s="105" t="s">
        <v>1235</v>
      </c>
      <c r="F260" s="66"/>
      <c r="G260" s="66"/>
      <c r="H260" s="66"/>
      <c r="I260" s="66"/>
      <c r="J260" s="66"/>
      <c r="K260" s="66"/>
      <c r="L260" s="66"/>
      <c r="M260" s="66"/>
      <c r="N260" s="66"/>
      <c r="O260" s="66"/>
      <c r="P260" s="66"/>
      <c r="Q260" s="66"/>
      <c r="R260" s="66"/>
      <c r="S260" s="66"/>
      <c r="T260" s="66"/>
      <c r="U260" s="66"/>
    </row>
    <row r="261" spans="1:34" ht="189">
      <c r="A261" s="242">
        <v>41</v>
      </c>
      <c r="B261" s="105" t="s">
        <v>1236</v>
      </c>
      <c r="C261" s="97" t="s">
        <v>1237</v>
      </c>
      <c r="D261" s="97">
        <v>13.48</v>
      </c>
      <c r="E261" s="105" t="s">
        <v>1238</v>
      </c>
      <c r="F261" s="66"/>
      <c r="G261" s="66"/>
      <c r="H261" s="66"/>
      <c r="I261" s="66"/>
      <c r="J261" s="66"/>
      <c r="K261" s="66"/>
      <c r="L261" s="66"/>
      <c r="M261" s="66"/>
      <c r="N261" s="66"/>
      <c r="O261" s="66"/>
      <c r="P261" s="66"/>
      <c r="Q261" s="66"/>
      <c r="R261" s="66"/>
      <c r="S261" s="66"/>
      <c r="T261" s="66"/>
      <c r="U261" s="66"/>
    </row>
    <row r="262" spans="1:34" ht="283.5">
      <c r="A262" s="242">
        <v>42</v>
      </c>
      <c r="B262" s="105" t="s">
        <v>1239</v>
      </c>
      <c r="C262" s="97" t="s">
        <v>1240</v>
      </c>
      <c r="D262" s="97">
        <v>1.2060000000000013</v>
      </c>
      <c r="E262" s="105" t="s">
        <v>1241</v>
      </c>
      <c r="F262" s="66"/>
      <c r="G262" s="66"/>
      <c r="H262" s="66"/>
      <c r="I262" s="66"/>
      <c r="J262" s="66"/>
      <c r="K262" s="66"/>
      <c r="L262" s="66"/>
      <c r="M262" s="66"/>
      <c r="N262" s="66"/>
      <c r="O262" s="66"/>
      <c r="P262" s="66"/>
      <c r="Q262" s="66"/>
      <c r="R262" s="66"/>
      <c r="S262" s="66"/>
      <c r="T262" s="66"/>
      <c r="U262" s="66"/>
    </row>
    <row r="263" spans="1:34" ht="283.5">
      <c r="A263" s="242">
        <v>43</v>
      </c>
      <c r="B263" s="105" t="s">
        <v>1422</v>
      </c>
      <c r="C263" s="97" t="s">
        <v>1242</v>
      </c>
      <c r="D263" s="97">
        <v>0.21</v>
      </c>
      <c r="E263" s="105" t="s">
        <v>1396</v>
      </c>
      <c r="F263" s="66"/>
      <c r="G263" s="66"/>
      <c r="H263" s="66"/>
      <c r="I263" s="66"/>
      <c r="J263" s="66"/>
      <c r="K263" s="66"/>
      <c r="L263" s="66"/>
      <c r="M263" s="66"/>
      <c r="N263" s="66"/>
      <c r="O263" s="66"/>
      <c r="P263" s="66"/>
      <c r="Q263" s="66"/>
      <c r="R263" s="66"/>
      <c r="S263" s="66"/>
      <c r="T263" s="66"/>
      <c r="U263" s="66"/>
    </row>
    <row r="264" spans="1:34" s="71" customFormat="1" ht="15.75">
      <c r="A264" s="236" t="s">
        <v>133</v>
      </c>
      <c r="B264" s="203" t="s">
        <v>134</v>
      </c>
      <c r="C264" s="97"/>
      <c r="D264" s="321">
        <f>SUM(D265:D282)</f>
        <v>39.52000000000001</v>
      </c>
      <c r="E264" s="105"/>
      <c r="F264" s="69"/>
      <c r="G264" s="69"/>
      <c r="H264" s="69"/>
      <c r="I264" s="69"/>
      <c r="J264" s="69"/>
      <c r="K264" s="69"/>
      <c r="L264" s="69"/>
      <c r="M264" s="69"/>
      <c r="N264" s="69"/>
      <c r="O264" s="69"/>
      <c r="P264" s="69"/>
      <c r="Q264" s="69"/>
      <c r="R264" s="69"/>
      <c r="S264" s="69"/>
      <c r="T264" s="69"/>
      <c r="U264" s="69"/>
      <c r="V264" s="70"/>
      <c r="W264" s="70"/>
      <c r="X264" s="70"/>
      <c r="Y264" s="70"/>
      <c r="Z264" s="70"/>
      <c r="AA264" s="70"/>
      <c r="AB264" s="70"/>
      <c r="AC264" s="70"/>
      <c r="AD264" s="70"/>
      <c r="AE264" s="70"/>
      <c r="AF264" s="70"/>
      <c r="AG264" s="70"/>
      <c r="AH264" s="70"/>
    </row>
    <row r="265" spans="1:34" s="71" customFormat="1" ht="47.25">
      <c r="A265" s="96">
        <v>1</v>
      </c>
      <c r="B265" s="120" t="s">
        <v>137</v>
      </c>
      <c r="C265" s="96" t="s">
        <v>136</v>
      </c>
      <c r="D265" s="231">
        <v>0.8</v>
      </c>
      <c r="E265" s="105" t="s">
        <v>138</v>
      </c>
      <c r="F265" s="69"/>
      <c r="G265" s="69"/>
      <c r="H265" s="69"/>
      <c r="I265" s="69"/>
      <c r="J265" s="69"/>
      <c r="K265" s="69"/>
      <c r="L265" s="69"/>
      <c r="M265" s="69"/>
      <c r="N265" s="69"/>
      <c r="O265" s="69"/>
      <c r="P265" s="69"/>
      <c r="Q265" s="69"/>
      <c r="R265" s="69"/>
      <c r="S265" s="69"/>
      <c r="T265" s="69"/>
      <c r="U265" s="69"/>
      <c r="V265" s="70"/>
      <c r="W265" s="70"/>
      <c r="X265" s="70"/>
      <c r="Y265" s="70"/>
      <c r="Z265" s="70"/>
      <c r="AA265" s="70"/>
      <c r="AB265" s="70"/>
      <c r="AC265" s="70"/>
      <c r="AD265" s="70"/>
      <c r="AE265" s="70"/>
      <c r="AF265" s="70"/>
      <c r="AG265" s="70"/>
      <c r="AH265" s="70"/>
    </row>
    <row r="266" spans="1:34" s="71" customFormat="1" ht="47.25">
      <c r="A266" s="96">
        <v>2</v>
      </c>
      <c r="B266" s="120" t="s">
        <v>139</v>
      </c>
      <c r="C266" s="96" t="s">
        <v>136</v>
      </c>
      <c r="D266" s="231">
        <v>3.5</v>
      </c>
      <c r="E266" s="105" t="s">
        <v>138</v>
      </c>
      <c r="F266" s="69"/>
      <c r="G266" s="69"/>
      <c r="H266" s="69"/>
      <c r="I266" s="69"/>
      <c r="J266" s="69"/>
      <c r="K266" s="69"/>
      <c r="L266" s="69"/>
      <c r="M266" s="69"/>
      <c r="N266" s="69"/>
      <c r="O266" s="69"/>
      <c r="P266" s="69"/>
      <c r="Q266" s="69"/>
      <c r="R266" s="69"/>
      <c r="S266" s="69"/>
      <c r="T266" s="69"/>
      <c r="U266" s="69"/>
      <c r="V266" s="70"/>
      <c r="W266" s="70"/>
      <c r="X266" s="70"/>
      <c r="Y266" s="70"/>
      <c r="Z266" s="70"/>
      <c r="AA266" s="70"/>
      <c r="AB266" s="70"/>
      <c r="AC266" s="70"/>
      <c r="AD266" s="70"/>
      <c r="AE266" s="70"/>
      <c r="AF266" s="70"/>
      <c r="AG266" s="70"/>
      <c r="AH266" s="70"/>
    </row>
    <row r="267" spans="1:34" s="71" customFormat="1" ht="94.5">
      <c r="A267" s="96">
        <v>3</v>
      </c>
      <c r="B267" s="120" t="s">
        <v>140</v>
      </c>
      <c r="C267" s="96" t="s">
        <v>141</v>
      </c>
      <c r="D267" s="231">
        <v>0.2</v>
      </c>
      <c r="E267" s="105" t="s">
        <v>1011</v>
      </c>
      <c r="F267" s="69"/>
      <c r="G267" s="69"/>
      <c r="H267" s="69"/>
      <c r="I267" s="69"/>
      <c r="J267" s="69"/>
      <c r="K267" s="69"/>
      <c r="L267" s="69"/>
      <c r="M267" s="69"/>
      <c r="N267" s="69"/>
      <c r="O267" s="69"/>
      <c r="P267" s="69"/>
      <c r="Q267" s="69"/>
      <c r="R267" s="69"/>
      <c r="S267" s="69"/>
      <c r="T267" s="69"/>
      <c r="U267" s="69"/>
      <c r="V267" s="70"/>
      <c r="W267" s="70"/>
      <c r="X267" s="70"/>
      <c r="Y267" s="70"/>
      <c r="Z267" s="70"/>
      <c r="AA267" s="70"/>
      <c r="AB267" s="70"/>
      <c r="AC267" s="70"/>
      <c r="AD267" s="70"/>
      <c r="AE267" s="70"/>
      <c r="AF267" s="70"/>
      <c r="AG267" s="70"/>
      <c r="AH267" s="70"/>
    </row>
    <row r="268" spans="1:34" s="71" customFormat="1" ht="47.25">
      <c r="A268" s="96">
        <v>4</v>
      </c>
      <c r="B268" s="230" t="s">
        <v>144</v>
      </c>
      <c r="C268" s="242" t="s">
        <v>145</v>
      </c>
      <c r="D268" s="231">
        <v>0.3</v>
      </c>
      <c r="E268" s="105" t="s">
        <v>143</v>
      </c>
      <c r="F268" s="69"/>
      <c r="G268" s="69"/>
      <c r="H268" s="69"/>
      <c r="I268" s="69"/>
      <c r="J268" s="69"/>
      <c r="K268" s="69"/>
      <c r="L268" s="69"/>
      <c r="M268" s="69"/>
      <c r="N268" s="69"/>
      <c r="O268" s="69"/>
      <c r="P268" s="69"/>
      <c r="Q268" s="69"/>
      <c r="R268" s="69"/>
      <c r="S268" s="69"/>
      <c r="T268" s="69"/>
      <c r="U268" s="69"/>
      <c r="V268" s="70"/>
      <c r="W268" s="70"/>
      <c r="X268" s="70"/>
      <c r="Y268" s="70"/>
      <c r="Z268" s="70"/>
      <c r="AA268" s="70"/>
      <c r="AB268" s="70"/>
      <c r="AC268" s="70"/>
      <c r="AD268" s="70"/>
      <c r="AE268" s="70"/>
      <c r="AF268" s="70"/>
      <c r="AG268" s="70"/>
      <c r="AH268" s="70"/>
    </row>
    <row r="269" spans="1:34" s="71" customFormat="1" ht="152.44999999999999" customHeight="1">
      <c r="A269" s="96">
        <v>5</v>
      </c>
      <c r="B269" s="230" t="s">
        <v>146</v>
      </c>
      <c r="C269" s="242" t="s">
        <v>147</v>
      </c>
      <c r="D269" s="231">
        <v>7.2</v>
      </c>
      <c r="E269" s="105" t="s">
        <v>1320</v>
      </c>
      <c r="F269" s="69"/>
      <c r="G269" s="69"/>
      <c r="H269" s="69"/>
      <c r="I269" s="69"/>
      <c r="J269" s="69"/>
      <c r="K269" s="69"/>
      <c r="L269" s="69"/>
      <c r="M269" s="69"/>
      <c r="N269" s="69"/>
      <c r="O269" s="69"/>
      <c r="P269" s="69"/>
      <c r="Q269" s="69"/>
      <c r="R269" s="69"/>
      <c r="S269" s="69"/>
      <c r="T269" s="69"/>
      <c r="U269" s="69"/>
      <c r="V269" s="70"/>
      <c r="W269" s="70"/>
      <c r="X269" s="70"/>
      <c r="Y269" s="70"/>
      <c r="Z269" s="70"/>
      <c r="AA269" s="70"/>
      <c r="AB269" s="70"/>
      <c r="AC269" s="70"/>
      <c r="AD269" s="70"/>
      <c r="AE269" s="70"/>
      <c r="AF269" s="70"/>
      <c r="AG269" s="70"/>
      <c r="AH269" s="70"/>
    </row>
    <row r="270" spans="1:34" s="71" customFormat="1" ht="220.9" customHeight="1">
      <c r="A270" s="96">
        <v>6</v>
      </c>
      <c r="B270" s="230" t="s">
        <v>148</v>
      </c>
      <c r="C270" s="96" t="s">
        <v>149</v>
      </c>
      <c r="D270" s="231">
        <v>8.5</v>
      </c>
      <c r="E270" s="105" t="s">
        <v>1030</v>
      </c>
      <c r="F270" s="69"/>
      <c r="G270" s="69"/>
      <c r="H270" s="69"/>
      <c r="I270" s="69"/>
      <c r="J270" s="69"/>
      <c r="K270" s="69"/>
      <c r="L270" s="69"/>
      <c r="M270" s="69"/>
      <c r="N270" s="69"/>
      <c r="O270" s="69"/>
      <c r="P270" s="69"/>
      <c r="Q270" s="69"/>
      <c r="R270" s="69"/>
      <c r="S270" s="69"/>
      <c r="T270" s="69"/>
      <c r="U270" s="69"/>
      <c r="V270" s="70"/>
      <c r="W270" s="70"/>
      <c r="X270" s="70"/>
      <c r="Y270" s="70"/>
      <c r="Z270" s="70"/>
      <c r="AA270" s="70"/>
      <c r="AB270" s="70"/>
      <c r="AC270" s="70"/>
      <c r="AD270" s="70"/>
      <c r="AE270" s="70"/>
      <c r="AF270" s="70"/>
      <c r="AG270" s="70"/>
      <c r="AH270" s="70"/>
    </row>
    <row r="271" spans="1:34" s="71" customFormat="1" ht="78.75">
      <c r="A271" s="96">
        <v>7</v>
      </c>
      <c r="B271" s="105" t="s">
        <v>150</v>
      </c>
      <c r="C271" s="242" t="s">
        <v>136</v>
      </c>
      <c r="D271" s="231">
        <v>1.5</v>
      </c>
      <c r="E271" s="105" t="s">
        <v>1012</v>
      </c>
      <c r="F271" s="69"/>
      <c r="G271" s="69"/>
      <c r="H271" s="69"/>
      <c r="I271" s="69"/>
      <c r="J271" s="69"/>
      <c r="K271" s="69"/>
      <c r="L271" s="69"/>
      <c r="M271" s="69"/>
      <c r="N271" s="69"/>
      <c r="O271" s="69"/>
      <c r="P271" s="69"/>
      <c r="Q271" s="69"/>
      <c r="R271" s="69"/>
      <c r="S271" s="69"/>
      <c r="T271" s="69"/>
      <c r="U271" s="69"/>
      <c r="V271" s="70"/>
      <c r="W271" s="70"/>
      <c r="X271" s="70"/>
      <c r="Y271" s="70"/>
      <c r="Z271" s="70"/>
      <c r="AA271" s="70"/>
      <c r="AB271" s="70"/>
      <c r="AC271" s="70"/>
      <c r="AD271" s="70"/>
      <c r="AE271" s="70"/>
      <c r="AF271" s="70"/>
      <c r="AG271" s="70"/>
      <c r="AH271" s="70"/>
    </row>
    <row r="272" spans="1:34" s="71" customFormat="1" ht="63">
      <c r="A272" s="96">
        <v>8</v>
      </c>
      <c r="B272" s="105" t="s">
        <v>151</v>
      </c>
      <c r="C272" s="96" t="s">
        <v>147</v>
      </c>
      <c r="D272" s="231">
        <v>2.2000000000000002</v>
      </c>
      <c r="E272" s="105" t="s">
        <v>1013</v>
      </c>
      <c r="F272" s="69"/>
      <c r="G272" s="69"/>
      <c r="H272" s="69"/>
      <c r="I272" s="69"/>
      <c r="J272" s="69"/>
      <c r="K272" s="69"/>
      <c r="L272" s="69"/>
      <c r="M272" s="69"/>
      <c r="N272" s="69"/>
      <c r="O272" s="69"/>
      <c r="P272" s="69"/>
      <c r="Q272" s="69"/>
      <c r="R272" s="69"/>
      <c r="S272" s="69"/>
      <c r="T272" s="69"/>
      <c r="U272" s="69"/>
      <c r="V272" s="70"/>
      <c r="W272" s="70"/>
      <c r="X272" s="70"/>
      <c r="Y272" s="70"/>
      <c r="Z272" s="70"/>
      <c r="AA272" s="70"/>
      <c r="AB272" s="70"/>
      <c r="AC272" s="70"/>
      <c r="AD272" s="70"/>
      <c r="AE272" s="70"/>
      <c r="AF272" s="70"/>
      <c r="AG272" s="70"/>
      <c r="AH272" s="70"/>
    </row>
    <row r="273" spans="1:34" s="71" customFormat="1" ht="47.25">
      <c r="A273" s="96">
        <v>9</v>
      </c>
      <c r="B273" s="120" t="s">
        <v>157</v>
      </c>
      <c r="C273" s="96" t="s">
        <v>136</v>
      </c>
      <c r="D273" s="231">
        <v>2</v>
      </c>
      <c r="E273" s="105" t="s">
        <v>1014</v>
      </c>
      <c r="F273" s="69"/>
      <c r="G273" s="69"/>
      <c r="H273" s="69"/>
      <c r="I273" s="69"/>
      <c r="J273" s="69"/>
      <c r="K273" s="69"/>
      <c r="L273" s="69"/>
      <c r="M273" s="69"/>
      <c r="N273" s="69"/>
      <c r="O273" s="69"/>
      <c r="P273" s="69"/>
      <c r="Q273" s="69"/>
      <c r="R273" s="69"/>
      <c r="S273" s="69"/>
      <c r="T273" s="69"/>
      <c r="U273" s="69"/>
      <c r="V273" s="70"/>
      <c r="W273" s="70"/>
      <c r="X273" s="70"/>
      <c r="Y273" s="70"/>
      <c r="Z273" s="70"/>
      <c r="AA273" s="70"/>
      <c r="AB273" s="70"/>
      <c r="AC273" s="70"/>
      <c r="AD273" s="70"/>
      <c r="AE273" s="70"/>
      <c r="AF273" s="70"/>
      <c r="AG273" s="70"/>
      <c r="AH273" s="70"/>
    </row>
    <row r="274" spans="1:34" s="71" customFormat="1" ht="63">
      <c r="A274" s="96">
        <v>10</v>
      </c>
      <c r="B274" s="230" t="s">
        <v>1000</v>
      </c>
      <c r="C274" s="96" t="s">
        <v>153</v>
      </c>
      <c r="D274" s="231">
        <v>0.5</v>
      </c>
      <c r="E274" s="105" t="s">
        <v>1015</v>
      </c>
      <c r="F274" s="69"/>
      <c r="G274" s="69"/>
      <c r="H274" s="69"/>
      <c r="I274" s="69"/>
      <c r="J274" s="69"/>
      <c r="K274" s="69"/>
      <c r="L274" s="69"/>
      <c r="M274" s="69"/>
      <c r="N274" s="69"/>
      <c r="O274" s="69"/>
      <c r="P274" s="69"/>
      <c r="Q274" s="69"/>
      <c r="R274" s="69"/>
      <c r="S274" s="69"/>
      <c r="T274" s="69"/>
      <c r="U274" s="69"/>
      <c r="V274" s="70"/>
      <c r="W274" s="70"/>
      <c r="X274" s="70"/>
      <c r="Y274" s="70"/>
      <c r="Z274" s="70"/>
      <c r="AA274" s="70"/>
      <c r="AB274" s="70"/>
      <c r="AC274" s="70"/>
      <c r="AD274" s="70"/>
      <c r="AE274" s="70"/>
      <c r="AF274" s="70"/>
      <c r="AG274" s="70"/>
      <c r="AH274" s="70"/>
    </row>
    <row r="275" spans="1:34" s="71" customFormat="1" ht="105.6" customHeight="1">
      <c r="A275" s="96">
        <v>11</v>
      </c>
      <c r="B275" s="292" t="s">
        <v>1001</v>
      </c>
      <c r="C275" s="96" t="s">
        <v>153</v>
      </c>
      <c r="D275" s="231">
        <v>0.56000000000000005</v>
      </c>
      <c r="E275" s="105" t="s">
        <v>1552</v>
      </c>
      <c r="F275" s="69"/>
      <c r="G275" s="69"/>
      <c r="H275" s="69"/>
      <c r="I275" s="69"/>
      <c r="J275" s="69"/>
      <c r="K275" s="69"/>
      <c r="L275" s="69"/>
      <c r="M275" s="69"/>
      <c r="N275" s="69"/>
      <c r="O275" s="69"/>
      <c r="P275" s="69"/>
      <c r="Q275" s="69"/>
      <c r="R275" s="69"/>
      <c r="S275" s="69"/>
      <c r="T275" s="69"/>
      <c r="U275" s="69"/>
      <c r="V275" s="70"/>
      <c r="W275" s="70"/>
      <c r="X275" s="70"/>
      <c r="Y275" s="70"/>
      <c r="Z275" s="70"/>
      <c r="AA275" s="70"/>
      <c r="AB275" s="70"/>
      <c r="AC275" s="70"/>
      <c r="AD275" s="70"/>
      <c r="AE275" s="70"/>
      <c r="AF275" s="70"/>
      <c r="AG275" s="70"/>
      <c r="AH275" s="70"/>
    </row>
    <row r="276" spans="1:34" s="71" customFormat="1" ht="168" customHeight="1">
      <c r="A276" s="96">
        <v>12</v>
      </c>
      <c r="B276" s="293" t="s">
        <v>1553</v>
      </c>
      <c r="C276" s="294" t="s">
        <v>1002</v>
      </c>
      <c r="D276" s="295">
        <v>4.0199999999999996</v>
      </c>
      <c r="E276" s="105" t="s">
        <v>1554</v>
      </c>
      <c r="F276" s="69"/>
      <c r="G276" s="69"/>
      <c r="H276" s="69"/>
      <c r="I276" s="69"/>
      <c r="J276" s="69"/>
      <c r="K276" s="69"/>
      <c r="L276" s="69"/>
      <c r="M276" s="69"/>
      <c r="N276" s="69"/>
      <c r="O276" s="69"/>
      <c r="P276" s="69"/>
      <c r="Q276" s="69"/>
      <c r="R276" s="69"/>
      <c r="S276" s="69"/>
      <c r="T276" s="69"/>
      <c r="U276" s="69"/>
      <c r="V276" s="70"/>
      <c r="W276" s="70"/>
      <c r="X276" s="70"/>
      <c r="Y276" s="70"/>
      <c r="Z276" s="70"/>
      <c r="AA276" s="70"/>
      <c r="AB276" s="70"/>
      <c r="AC276" s="70"/>
      <c r="AD276" s="70"/>
      <c r="AE276" s="70"/>
      <c r="AF276" s="70"/>
      <c r="AG276" s="70"/>
      <c r="AH276" s="70"/>
    </row>
    <row r="277" spans="1:34" s="71" customFormat="1" ht="171" customHeight="1">
      <c r="A277" s="96">
        <v>13</v>
      </c>
      <c r="B277" s="292" t="s">
        <v>1003</v>
      </c>
      <c r="C277" s="96" t="s">
        <v>136</v>
      </c>
      <c r="D277" s="231">
        <v>1.4</v>
      </c>
      <c r="E277" s="296" t="s">
        <v>1016</v>
      </c>
      <c r="F277" s="69"/>
      <c r="G277" s="69"/>
      <c r="H277" s="69"/>
      <c r="I277" s="69"/>
      <c r="J277" s="69"/>
      <c r="K277" s="69"/>
      <c r="L277" s="69"/>
      <c r="M277" s="69"/>
      <c r="N277" s="69"/>
      <c r="O277" s="69"/>
      <c r="P277" s="69"/>
      <c r="Q277" s="69"/>
      <c r="R277" s="69"/>
      <c r="S277" s="69"/>
      <c r="T277" s="69"/>
      <c r="U277" s="69"/>
      <c r="V277" s="70"/>
      <c r="W277" s="70"/>
      <c r="X277" s="70"/>
      <c r="Y277" s="70"/>
      <c r="Z277" s="70"/>
      <c r="AA277" s="70"/>
      <c r="AB277" s="70"/>
      <c r="AC277" s="70"/>
      <c r="AD277" s="70"/>
      <c r="AE277" s="70"/>
      <c r="AF277" s="70"/>
      <c r="AG277" s="70"/>
      <c r="AH277" s="70"/>
    </row>
    <row r="278" spans="1:34" s="71" customFormat="1" ht="184.9" customHeight="1">
      <c r="A278" s="96">
        <v>14</v>
      </c>
      <c r="B278" s="292" t="s">
        <v>1004</v>
      </c>
      <c r="C278" s="96" t="s">
        <v>153</v>
      </c>
      <c r="D278" s="231">
        <v>1.1000000000000001</v>
      </c>
      <c r="E278" s="297" t="s">
        <v>1017</v>
      </c>
      <c r="F278" s="69"/>
      <c r="G278" s="69"/>
      <c r="H278" s="69"/>
      <c r="I278" s="69"/>
      <c r="J278" s="69"/>
      <c r="K278" s="69"/>
      <c r="L278" s="69"/>
      <c r="M278" s="69"/>
      <c r="N278" s="69"/>
      <c r="O278" s="69"/>
      <c r="P278" s="69"/>
      <c r="Q278" s="69"/>
      <c r="R278" s="69"/>
      <c r="S278" s="69"/>
      <c r="T278" s="69"/>
      <c r="U278" s="69"/>
      <c r="V278" s="70"/>
      <c r="W278" s="70"/>
      <c r="X278" s="70"/>
      <c r="Y278" s="70"/>
      <c r="Z278" s="70"/>
      <c r="AA278" s="70"/>
      <c r="AB278" s="70"/>
      <c r="AC278" s="70"/>
      <c r="AD278" s="70"/>
      <c r="AE278" s="70"/>
      <c r="AF278" s="70"/>
      <c r="AG278" s="70"/>
      <c r="AH278" s="70"/>
    </row>
    <row r="279" spans="1:34" s="71" customFormat="1" ht="105.6" customHeight="1">
      <c r="A279" s="96">
        <v>15</v>
      </c>
      <c r="B279" s="292" t="s">
        <v>1005</v>
      </c>
      <c r="C279" s="96" t="s">
        <v>155</v>
      </c>
      <c r="D279" s="231">
        <v>1.2</v>
      </c>
      <c r="E279" s="105" t="s">
        <v>1018</v>
      </c>
      <c r="F279" s="69"/>
      <c r="G279" s="69"/>
      <c r="H279" s="69"/>
      <c r="I279" s="69"/>
      <c r="J279" s="69"/>
      <c r="K279" s="69"/>
      <c r="L279" s="69"/>
      <c r="M279" s="69"/>
      <c r="N279" s="69"/>
      <c r="O279" s="69"/>
      <c r="P279" s="69"/>
      <c r="Q279" s="69"/>
      <c r="R279" s="69"/>
      <c r="S279" s="69"/>
      <c r="T279" s="69"/>
      <c r="U279" s="69"/>
      <c r="V279" s="70"/>
      <c r="W279" s="70"/>
      <c r="X279" s="70"/>
      <c r="Y279" s="70"/>
      <c r="Z279" s="70"/>
      <c r="AA279" s="70"/>
      <c r="AB279" s="70"/>
      <c r="AC279" s="70"/>
      <c r="AD279" s="70"/>
      <c r="AE279" s="70"/>
      <c r="AF279" s="70"/>
      <c r="AG279" s="70"/>
      <c r="AH279" s="70"/>
    </row>
    <row r="280" spans="1:34" s="71" customFormat="1" ht="165.6" customHeight="1">
      <c r="A280" s="96">
        <v>16</v>
      </c>
      <c r="B280" s="292" t="s">
        <v>1006</v>
      </c>
      <c r="C280" s="96" t="s">
        <v>153</v>
      </c>
      <c r="D280" s="231">
        <v>1.1000000000000001</v>
      </c>
      <c r="E280" s="105" t="s">
        <v>1019</v>
      </c>
      <c r="F280" s="69"/>
      <c r="G280" s="69"/>
      <c r="H280" s="69"/>
      <c r="I280" s="69"/>
      <c r="J280" s="69"/>
      <c r="K280" s="69"/>
      <c r="L280" s="69"/>
      <c r="M280" s="69"/>
      <c r="N280" s="69"/>
      <c r="O280" s="69"/>
      <c r="P280" s="69"/>
      <c r="Q280" s="69"/>
      <c r="R280" s="69"/>
      <c r="S280" s="69"/>
      <c r="T280" s="69"/>
      <c r="U280" s="69"/>
      <c r="V280" s="70"/>
      <c r="W280" s="70"/>
      <c r="X280" s="70"/>
      <c r="Y280" s="70"/>
      <c r="Z280" s="70"/>
      <c r="AA280" s="70"/>
      <c r="AB280" s="70"/>
      <c r="AC280" s="70"/>
      <c r="AD280" s="70"/>
      <c r="AE280" s="70"/>
      <c r="AF280" s="70"/>
      <c r="AG280" s="70"/>
      <c r="AH280" s="70"/>
    </row>
    <row r="281" spans="1:34" s="71" customFormat="1" ht="114.6" customHeight="1">
      <c r="A281" s="96">
        <v>17</v>
      </c>
      <c r="B281" s="120" t="s">
        <v>1007</v>
      </c>
      <c r="C281" s="96" t="s">
        <v>1008</v>
      </c>
      <c r="D281" s="231">
        <v>1.2</v>
      </c>
      <c r="E281" s="105" t="s">
        <v>1020</v>
      </c>
      <c r="F281" s="69"/>
      <c r="G281" s="69"/>
      <c r="H281" s="69"/>
      <c r="I281" s="69"/>
      <c r="J281" s="69"/>
      <c r="K281" s="69"/>
      <c r="L281" s="69"/>
      <c r="M281" s="69"/>
      <c r="N281" s="69"/>
      <c r="O281" s="69"/>
      <c r="P281" s="69"/>
      <c r="Q281" s="69"/>
      <c r="R281" s="69"/>
      <c r="S281" s="69"/>
      <c r="T281" s="69"/>
      <c r="U281" s="69"/>
      <c r="V281" s="70"/>
      <c r="W281" s="70"/>
      <c r="X281" s="70"/>
      <c r="Y281" s="70"/>
      <c r="Z281" s="70"/>
      <c r="AA281" s="70"/>
      <c r="AB281" s="70"/>
      <c r="AC281" s="70"/>
      <c r="AD281" s="70"/>
      <c r="AE281" s="70"/>
      <c r="AF281" s="70"/>
      <c r="AG281" s="70"/>
      <c r="AH281" s="70"/>
    </row>
    <row r="282" spans="1:34" s="71" customFormat="1" ht="151.15" customHeight="1">
      <c r="A282" s="96">
        <v>18</v>
      </c>
      <c r="B282" s="292" t="s">
        <v>1009</v>
      </c>
      <c r="C282" s="96" t="s">
        <v>1010</v>
      </c>
      <c r="D282" s="231">
        <v>2.2400000000000002</v>
      </c>
      <c r="E282" s="105" t="s">
        <v>1021</v>
      </c>
      <c r="F282" s="69"/>
      <c r="G282" s="69"/>
      <c r="H282" s="69"/>
      <c r="I282" s="69"/>
      <c r="J282" s="69"/>
      <c r="K282" s="69"/>
      <c r="L282" s="69"/>
      <c r="M282" s="69"/>
      <c r="N282" s="69"/>
      <c r="O282" s="69"/>
      <c r="P282" s="69"/>
      <c r="Q282" s="69"/>
      <c r="R282" s="69"/>
      <c r="S282" s="69"/>
      <c r="T282" s="69"/>
      <c r="U282" s="69"/>
      <c r="V282" s="70"/>
      <c r="W282" s="70"/>
      <c r="X282" s="70"/>
      <c r="Y282" s="70"/>
      <c r="Z282" s="70"/>
      <c r="AA282" s="70"/>
      <c r="AB282" s="70"/>
      <c r="AC282" s="70"/>
      <c r="AD282" s="70"/>
      <c r="AE282" s="70"/>
      <c r="AF282" s="70"/>
      <c r="AG282" s="70"/>
      <c r="AH282" s="70"/>
    </row>
    <row r="283" spans="1:34" ht="18.75">
      <c r="A283" s="236" t="s">
        <v>159</v>
      </c>
      <c r="B283" s="203" t="s">
        <v>160</v>
      </c>
      <c r="C283" s="96"/>
      <c r="D283" s="321">
        <f>SUM(D284:D298)</f>
        <v>168.59000000000003</v>
      </c>
      <c r="E283" s="105"/>
      <c r="F283" s="66"/>
      <c r="G283" s="66"/>
      <c r="H283" s="66"/>
      <c r="I283" s="66"/>
      <c r="J283" s="66"/>
      <c r="K283" s="66"/>
      <c r="L283" s="66"/>
      <c r="M283" s="66"/>
      <c r="N283" s="66"/>
      <c r="O283" s="66"/>
      <c r="P283" s="66"/>
      <c r="Q283" s="66"/>
      <c r="R283" s="66"/>
      <c r="S283" s="66"/>
      <c r="T283" s="66"/>
      <c r="U283" s="66"/>
    </row>
    <row r="284" spans="1:34" ht="56.45" customHeight="1">
      <c r="A284" s="242">
        <v>1</v>
      </c>
      <c r="B284" s="106" t="s">
        <v>1074</v>
      </c>
      <c r="C284" s="97" t="s">
        <v>165</v>
      </c>
      <c r="D284" s="97">
        <v>2.4</v>
      </c>
      <c r="E284" s="98" t="s">
        <v>1075</v>
      </c>
      <c r="F284" s="66"/>
      <c r="G284" s="66"/>
      <c r="H284" s="66"/>
      <c r="I284" s="66"/>
      <c r="J284" s="66"/>
      <c r="K284" s="66"/>
      <c r="L284" s="66"/>
      <c r="M284" s="66"/>
      <c r="N284" s="66"/>
      <c r="O284" s="66"/>
      <c r="P284" s="66"/>
      <c r="Q284" s="66"/>
      <c r="R284" s="66"/>
      <c r="S284" s="66"/>
      <c r="T284" s="66"/>
      <c r="U284" s="66"/>
    </row>
    <row r="285" spans="1:34" ht="126">
      <c r="A285" s="242">
        <v>2</v>
      </c>
      <c r="B285" s="106" t="s">
        <v>1076</v>
      </c>
      <c r="C285" s="226" t="s">
        <v>162</v>
      </c>
      <c r="D285" s="97">
        <v>0.4</v>
      </c>
      <c r="E285" s="98" t="s">
        <v>1077</v>
      </c>
      <c r="F285" s="66"/>
      <c r="G285" s="66"/>
      <c r="H285" s="66"/>
      <c r="I285" s="66"/>
      <c r="J285" s="66"/>
      <c r="K285" s="66"/>
      <c r="L285" s="66"/>
      <c r="M285" s="66"/>
      <c r="N285" s="66"/>
      <c r="O285" s="66"/>
      <c r="P285" s="66"/>
      <c r="Q285" s="66"/>
      <c r="R285" s="66"/>
      <c r="S285" s="66"/>
      <c r="T285" s="66"/>
      <c r="U285" s="66"/>
    </row>
    <row r="286" spans="1:34" ht="110.25">
      <c r="A286" s="242">
        <v>3</v>
      </c>
      <c r="B286" s="98" t="s">
        <v>1078</v>
      </c>
      <c r="C286" s="97" t="s">
        <v>1079</v>
      </c>
      <c r="D286" s="97">
        <v>11.5</v>
      </c>
      <c r="E286" s="98" t="s">
        <v>1080</v>
      </c>
      <c r="F286" s="66"/>
      <c r="G286" s="66"/>
      <c r="H286" s="66"/>
      <c r="I286" s="66"/>
      <c r="J286" s="66"/>
      <c r="K286" s="66"/>
      <c r="L286" s="66"/>
      <c r="M286" s="66"/>
      <c r="N286" s="66"/>
      <c r="O286" s="66"/>
      <c r="P286" s="66"/>
      <c r="Q286" s="66"/>
      <c r="R286" s="66"/>
      <c r="S286" s="66"/>
      <c r="T286" s="66"/>
      <c r="U286" s="66"/>
    </row>
    <row r="287" spans="1:34" ht="110.25">
      <c r="A287" s="242">
        <v>4</v>
      </c>
      <c r="B287" s="120" t="s">
        <v>1081</v>
      </c>
      <c r="C287" s="97" t="s">
        <v>171</v>
      </c>
      <c r="D287" s="97">
        <v>1.63</v>
      </c>
      <c r="E287" s="98" t="s">
        <v>1082</v>
      </c>
      <c r="F287" s="66"/>
      <c r="G287" s="66"/>
      <c r="H287" s="66"/>
      <c r="I287" s="66"/>
      <c r="J287" s="66"/>
      <c r="K287" s="66"/>
      <c r="L287" s="66"/>
      <c r="M287" s="66"/>
      <c r="N287" s="66"/>
      <c r="O287" s="66"/>
      <c r="P287" s="66"/>
      <c r="Q287" s="66"/>
      <c r="R287" s="66"/>
      <c r="S287" s="66"/>
      <c r="T287" s="66"/>
      <c r="U287" s="66"/>
    </row>
    <row r="288" spans="1:34" ht="220.5">
      <c r="A288" s="242">
        <v>5</v>
      </c>
      <c r="B288" s="120" t="s">
        <v>1083</v>
      </c>
      <c r="C288" s="97" t="s">
        <v>171</v>
      </c>
      <c r="D288" s="97">
        <v>0.25</v>
      </c>
      <c r="E288" s="98" t="s">
        <v>1084</v>
      </c>
      <c r="F288" s="66"/>
      <c r="G288" s="66"/>
      <c r="H288" s="66"/>
      <c r="I288" s="66"/>
      <c r="J288" s="66"/>
      <c r="K288" s="66"/>
      <c r="L288" s="66"/>
      <c r="M288" s="66"/>
      <c r="N288" s="66"/>
      <c r="O288" s="66"/>
      <c r="P288" s="66"/>
      <c r="Q288" s="66"/>
      <c r="R288" s="66"/>
      <c r="S288" s="66"/>
      <c r="T288" s="66"/>
      <c r="U288" s="66"/>
    </row>
    <row r="289" spans="1:21" ht="110.25">
      <c r="A289" s="242">
        <v>6</v>
      </c>
      <c r="B289" s="120" t="s">
        <v>1085</v>
      </c>
      <c r="C289" s="97" t="s">
        <v>172</v>
      </c>
      <c r="D289" s="97">
        <v>0.15</v>
      </c>
      <c r="E289" s="98" t="s">
        <v>1086</v>
      </c>
      <c r="F289" s="66"/>
      <c r="G289" s="66"/>
      <c r="H289" s="66"/>
      <c r="I289" s="66"/>
      <c r="J289" s="66"/>
      <c r="K289" s="66"/>
      <c r="L289" s="66"/>
      <c r="M289" s="66"/>
      <c r="N289" s="66"/>
      <c r="O289" s="66"/>
      <c r="P289" s="66"/>
      <c r="Q289" s="66"/>
      <c r="R289" s="66"/>
      <c r="S289" s="66"/>
      <c r="T289" s="66"/>
      <c r="U289" s="66"/>
    </row>
    <row r="290" spans="1:21" ht="157.5">
      <c r="A290" s="242">
        <v>7</v>
      </c>
      <c r="B290" s="120" t="s">
        <v>1087</v>
      </c>
      <c r="C290" s="97" t="s">
        <v>170</v>
      </c>
      <c r="D290" s="97">
        <v>1</v>
      </c>
      <c r="E290" s="98" t="s">
        <v>1088</v>
      </c>
      <c r="F290" s="66"/>
      <c r="G290" s="66"/>
      <c r="H290" s="66"/>
      <c r="I290" s="66"/>
      <c r="J290" s="66"/>
      <c r="K290" s="66"/>
      <c r="L290" s="66"/>
      <c r="M290" s="66"/>
      <c r="N290" s="66"/>
      <c r="O290" s="66"/>
      <c r="P290" s="66"/>
      <c r="Q290" s="66"/>
      <c r="R290" s="66"/>
      <c r="S290" s="66"/>
      <c r="T290" s="66"/>
      <c r="U290" s="66"/>
    </row>
    <row r="291" spans="1:21" ht="110.25">
      <c r="A291" s="242">
        <v>8</v>
      </c>
      <c r="B291" s="120" t="s">
        <v>1089</v>
      </c>
      <c r="C291" s="97" t="s">
        <v>1090</v>
      </c>
      <c r="D291" s="97">
        <v>135.30000000000001</v>
      </c>
      <c r="E291" s="98" t="s">
        <v>1091</v>
      </c>
      <c r="F291" s="66"/>
      <c r="G291" s="66"/>
      <c r="H291" s="66"/>
      <c r="I291" s="66"/>
      <c r="J291" s="66"/>
      <c r="K291" s="66"/>
      <c r="L291" s="66"/>
      <c r="M291" s="66"/>
      <c r="N291" s="66"/>
      <c r="O291" s="66"/>
      <c r="P291" s="66"/>
      <c r="Q291" s="66"/>
      <c r="R291" s="66"/>
      <c r="S291" s="66"/>
      <c r="T291" s="66"/>
      <c r="U291" s="66"/>
    </row>
    <row r="292" spans="1:21" ht="60" customHeight="1">
      <c r="A292" s="242">
        <v>9</v>
      </c>
      <c r="B292" s="120" t="s">
        <v>1092</v>
      </c>
      <c r="C292" s="97" t="s">
        <v>1093</v>
      </c>
      <c r="D292" s="97">
        <v>2.37</v>
      </c>
      <c r="E292" s="240" t="s">
        <v>1094</v>
      </c>
      <c r="F292" s="66"/>
      <c r="G292" s="66"/>
      <c r="H292" s="66"/>
      <c r="I292" s="66"/>
      <c r="J292" s="66"/>
      <c r="K292" s="66"/>
      <c r="L292" s="66"/>
      <c r="M292" s="66"/>
      <c r="N292" s="66"/>
      <c r="O292" s="66"/>
      <c r="P292" s="66"/>
      <c r="Q292" s="66"/>
      <c r="R292" s="66"/>
      <c r="S292" s="66"/>
      <c r="T292" s="66"/>
      <c r="U292" s="66"/>
    </row>
    <row r="293" spans="1:21" ht="126">
      <c r="A293" s="242">
        <v>10</v>
      </c>
      <c r="B293" s="120" t="s">
        <v>1095</v>
      </c>
      <c r="C293" s="97" t="s">
        <v>162</v>
      </c>
      <c r="D293" s="97">
        <v>2.1</v>
      </c>
      <c r="E293" s="240" t="s">
        <v>1555</v>
      </c>
      <c r="F293" s="66"/>
      <c r="G293" s="66"/>
      <c r="H293" s="66"/>
      <c r="I293" s="66"/>
      <c r="J293" s="66"/>
      <c r="K293" s="66"/>
      <c r="L293" s="66"/>
      <c r="M293" s="66"/>
      <c r="N293" s="66"/>
      <c r="O293" s="66"/>
      <c r="P293" s="66"/>
      <c r="Q293" s="66"/>
      <c r="R293" s="66"/>
      <c r="S293" s="66"/>
      <c r="T293" s="66"/>
      <c r="U293" s="66"/>
    </row>
    <row r="294" spans="1:21" ht="110.25">
      <c r="A294" s="242">
        <v>11</v>
      </c>
      <c r="B294" s="120" t="s">
        <v>1096</v>
      </c>
      <c r="C294" s="97" t="s">
        <v>427</v>
      </c>
      <c r="D294" s="97">
        <v>2.4</v>
      </c>
      <c r="E294" s="240" t="s">
        <v>1097</v>
      </c>
      <c r="F294" s="66"/>
      <c r="G294" s="66"/>
      <c r="H294" s="66"/>
      <c r="I294" s="66"/>
      <c r="J294" s="66"/>
      <c r="K294" s="66"/>
      <c r="L294" s="66"/>
      <c r="M294" s="66"/>
      <c r="N294" s="66"/>
      <c r="O294" s="66"/>
      <c r="P294" s="66"/>
      <c r="Q294" s="66"/>
      <c r="R294" s="66"/>
      <c r="S294" s="66"/>
      <c r="T294" s="66"/>
      <c r="U294" s="66"/>
    </row>
    <row r="295" spans="1:21" ht="94.5">
      <c r="A295" s="242">
        <v>12</v>
      </c>
      <c r="B295" s="120" t="s">
        <v>1098</v>
      </c>
      <c r="C295" s="97" t="s">
        <v>162</v>
      </c>
      <c r="D295" s="97">
        <v>6</v>
      </c>
      <c r="E295" s="240" t="s">
        <v>1099</v>
      </c>
      <c r="F295" s="66"/>
      <c r="G295" s="66"/>
      <c r="H295" s="66"/>
      <c r="I295" s="66"/>
      <c r="J295" s="66"/>
      <c r="K295" s="66"/>
      <c r="L295" s="66"/>
      <c r="M295" s="66"/>
      <c r="N295" s="66"/>
      <c r="O295" s="66"/>
      <c r="P295" s="66"/>
      <c r="Q295" s="66"/>
      <c r="R295" s="66"/>
      <c r="S295" s="66"/>
      <c r="T295" s="66"/>
      <c r="U295" s="66"/>
    </row>
    <row r="296" spans="1:21" ht="173.25">
      <c r="A296" s="242">
        <v>13</v>
      </c>
      <c r="B296" s="120" t="s">
        <v>1100</v>
      </c>
      <c r="C296" s="97" t="s">
        <v>278</v>
      </c>
      <c r="D296" s="97">
        <v>1.33</v>
      </c>
      <c r="E296" s="240" t="s">
        <v>1101</v>
      </c>
      <c r="F296" s="66"/>
      <c r="G296" s="66"/>
      <c r="H296" s="66"/>
      <c r="I296" s="66"/>
      <c r="J296" s="66"/>
      <c r="K296" s="66"/>
      <c r="L296" s="66"/>
      <c r="M296" s="66"/>
      <c r="N296" s="66"/>
      <c r="O296" s="66"/>
      <c r="P296" s="66"/>
      <c r="Q296" s="66"/>
      <c r="R296" s="66"/>
      <c r="S296" s="66"/>
      <c r="T296" s="66"/>
      <c r="U296" s="66"/>
    </row>
    <row r="297" spans="1:21" ht="110.25">
      <c r="A297" s="242">
        <v>14</v>
      </c>
      <c r="B297" s="120" t="s">
        <v>1102</v>
      </c>
      <c r="C297" s="97" t="s">
        <v>427</v>
      </c>
      <c r="D297" s="97">
        <v>0.96</v>
      </c>
      <c r="E297" s="240" t="s">
        <v>1123</v>
      </c>
      <c r="F297" s="66"/>
      <c r="G297" s="66"/>
      <c r="H297" s="66"/>
      <c r="I297" s="66"/>
      <c r="J297" s="66"/>
      <c r="K297" s="66"/>
      <c r="L297" s="66"/>
      <c r="M297" s="66"/>
      <c r="N297" s="66"/>
      <c r="O297" s="66"/>
      <c r="P297" s="66"/>
      <c r="Q297" s="66"/>
      <c r="R297" s="66"/>
      <c r="S297" s="66"/>
      <c r="T297" s="66"/>
      <c r="U297" s="66"/>
    </row>
    <row r="298" spans="1:21" ht="110.25">
      <c r="A298" s="242">
        <v>15</v>
      </c>
      <c r="B298" s="120" t="s">
        <v>1103</v>
      </c>
      <c r="C298" s="97" t="s">
        <v>170</v>
      </c>
      <c r="D298" s="97">
        <v>0.8</v>
      </c>
      <c r="E298" s="240" t="s">
        <v>1104</v>
      </c>
      <c r="F298" s="66"/>
      <c r="G298" s="66"/>
      <c r="H298" s="66"/>
      <c r="I298" s="66"/>
      <c r="J298" s="66"/>
      <c r="K298" s="66"/>
      <c r="L298" s="66"/>
      <c r="M298" s="66"/>
      <c r="N298" s="66"/>
      <c r="O298" s="66"/>
      <c r="P298" s="66"/>
      <c r="Q298" s="66"/>
      <c r="R298" s="66"/>
      <c r="S298" s="66"/>
      <c r="T298" s="66"/>
      <c r="U298" s="66"/>
    </row>
    <row r="299" spans="1:21" ht="18.75">
      <c r="A299" s="236" t="s">
        <v>174</v>
      </c>
      <c r="B299" s="203" t="s">
        <v>175</v>
      </c>
      <c r="C299" s="96"/>
      <c r="D299" s="321">
        <f>SUM(D300:D307)</f>
        <v>55.860000000000007</v>
      </c>
      <c r="E299" s="105"/>
      <c r="F299" s="66"/>
      <c r="G299" s="66"/>
      <c r="H299" s="66"/>
      <c r="I299" s="66"/>
      <c r="J299" s="66"/>
      <c r="K299" s="66"/>
      <c r="L299" s="66"/>
      <c r="M299" s="66"/>
      <c r="N299" s="66"/>
      <c r="O299" s="66"/>
      <c r="P299" s="66"/>
      <c r="Q299" s="66"/>
      <c r="R299" s="66"/>
      <c r="S299" s="66"/>
      <c r="T299" s="66"/>
      <c r="U299" s="66"/>
    </row>
    <row r="300" spans="1:21" ht="110.25">
      <c r="A300" s="96">
        <v>1</v>
      </c>
      <c r="B300" s="298" t="s">
        <v>645</v>
      </c>
      <c r="C300" s="96" t="s">
        <v>178</v>
      </c>
      <c r="D300" s="299">
        <v>0.26</v>
      </c>
      <c r="E300" s="275" t="s">
        <v>1556</v>
      </c>
      <c r="F300" s="66"/>
      <c r="G300" s="66"/>
      <c r="H300" s="66"/>
      <c r="I300" s="66"/>
      <c r="J300" s="66"/>
      <c r="K300" s="66"/>
      <c r="L300" s="66"/>
      <c r="M300" s="66"/>
      <c r="N300" s="66"/>
      <c r="O300" s="66"/>
      <c r="P300" s="66"/>
      <c r="Q300" s="66"/>
      <c r="R300" s="66"/>
      <c r="S300" s="66"/>
      <c r="T300" s="66"/>
      <c r="U300" s="66"/>
    </row>
    <row r="301" spans="1:21" ht="94.5">
      <c r="A301" s="96">
        <v>2</v>
      </c>
      <c r="B301" s="300" t="s">
        <v>176</v>
      </c>
      <c r="C301" s="96" t="s">
        <v>177</v>
      </c>
      <c r="D301" s="301">
        <v>0.2</v>
      </c>
      <c r="E301" s="302" t="s">
        <v>1397</v>
      </c>
      <c r="F301" s="66"/>
      <c r="G301" s="66"/>
      <c r="H301" s="66"/>
      <c r="I301" s="66"/>
      <c r="J301" s="66"/>
      <c r="K301" s="66"/>
      <c r="L301" s="66"/>
      <c r="M301" s="66"/>
      <c r="N301" s="66"/>
      <c r="O301" s="66"/>
      <c r="P301" s="66"/>
      <c r="Q301" s="66"/>
      <c r="R301" s="66"/>
      <c r="S301" s="66"/>
      <c r="T301" s="66"/>
      <c r="U301" s="66"/>
    </row>
    <row r="302" spans="1:21" ht="252">
      <c r="A302" s="96">
        <v>3</v>
      </c>
      <c r="B302" s="303" t="s">
        <v>646</v>
      </c>
      <c r="C302" s="304" t="s">
        <v>177</v>
      </c>
      <c r="D302" s="304">
        <f>2.2-1.25</f>
        <v>0.95000000000000018</v>
      </c>
      <c r="E302" s="277" t="s">
        <v>1557</v>
      </c>
      <c r="F302" s="66"/>
      <c r="G302" s="66"/>
      <c r="H302" s="66"/>
      <c r="I302" s="66"/>
      <c r="J302" s="66"/>
      <c r="K302" s="66"/>
      <c r="L302" s="66"/>
      <c r="M302" s="66"/>
      <c r="N302" s="66"/>
      <c r="O302" s="66"/>
      <c r="P302" s="66"/>
      <c r="Q302" s="66"/>
      <c r="R302" s="66"/>
      <c r="S302" s="66"/>
      <c r="T302" s="66"/>
      <c r="U302" s="66"/>
    </row>
    <row r="303" spans="1:21" ht="126">
      <c r="A303" s="96">
        <v>4</v>
      </c>
      <c r="B303" s="305" t="s">
        <v>182</v>
      </c>
      <c r="C303" s="96" t="s">
        <v>183</v>
      </c>
      <c r="D303" s="306">
        <v>4.5</v>
      </c>
      <c r="E303" s="307" t="s">
        <v>1398</v>
      </c>
      <c r="F303" s="66"/>
      <c r="G303" s="66"/>
      <c r="H303" s="66"/>
      <c r="I303" s="66"/>
      <c r="J303" s="66"/>
      <c r="K303" s="66"/>
      <c r="L303" s="66"/>
      <c r="M303" s="66"/>
      <c r="N303" s="66"/>
      <c r="O303" s="66"/>
      <c r="P303" s="66"/>
      <c r="Q303" s="66"/>
      <c r="R303" s="66"/>
      <c r="S303" s="66"/>
      <c r="T303" s="66"/>
      <c r="U303" s="66"/>
    </row>
    <row r="304" spans="1:21" ht="110.25">
      <c r="A304" s="96">
        <v>5</v>
      </c>
      <c r="B304" s="298" t="s">
        <v>647</v>
      </c>
      <c r="C304" s="96" t="s">
        <v>183</v>
      </c>
      <c r="D304" s="232">
        <v>0.4</v>
      </c>
      <c r="E304" s="275" t="s">
        <v>1558</v>
      </c>
      <c r="F304" s="66"/>
      <c r="G304" s="66"/>
      <c r="H304" s="66"/>
      <c r="I304" s="66"/>
      <c r="J304" s="66"/>
      <c r="K304" s="66"/>
      <c r="L304" s="66"/>
      <c r="M304" s="66"/>
      <c r="N304" s="66"/>
      <c r="O304" s="66"/>
      <c r="P304" s="66"/>
      <c r="Q304" s="66"/>
      <c r="R304" s="66"/>
      <c r="S304" s="66"/>
      <c r="T304" s="66"/>
      <c r="U304" s="66"/>
    </row>
    <row r="305" spans="1:34" ht="126">
      <c r="A305" s="96">
        <v>6</v>
      </c>
      <c r="B305" s="300" t="s">
        <v>180</v>
      </c>
      <c r="C305" s="96" t="s">
        <v>181</v>
      </c>
      <c r="D305" s="301">
        <v>2.6</v>
      </c>
      <c r="E305" s="308" t="s">
        <v>651</v>
      </c>
      <c r="F305" s="66"/>
      <c r="G305" s="66"/>
      <c r="H305" s="66"/>
      <c r="I305" s="66"/>
      <c r="J305" s="66"/>
      <c r="K305" s="66"/>
      <c r="L305" s="66"/>
      <c r="M305" s="66"/>
      <c r="N305" s="66"/>
      <c r="O305" s="66"/>
      <c r="P305" s="66"/>
      <c r="Q305" s="66"/>
      <c r="R305" s="66"/>
      <c r="S305" s="66"/>
      <c r="T305" s="66"/>
      <c r="U305" s="66"/>
    </row>
    <row r="306" spans="1:34" ht="78.75">
      <c r="A306" s="96">
        <v>7</v>
      </c>
      <c r="B306" s="298" t="s">
        <v>648</v>
      </c>
      <c r="C306" s="276" t="s">
        <v>638</v>
      </c>
      <c r="D306" s="276">
        <v>42.02</v>
      </c>
      <c r="E306" s="275" t="s">
        <v>1559</v>
      </c>
      <c r="F306" s="66"/>
      <c r="G306" s="66"/>
      <c r="H306" s="66"/>
      <c r="I306" s="66"/>
      <c r="J306" s="66"/>
      <c r="K306" s="66"/>
      <c r="L306" s="66"/>
      <c r="M306" s="66"/>
      <c r="N306" s="66"/>
      <c r="O306" s="66"/>
      <c r="P306" s="66"/>
      <c r="Q306" s="66"/>
      <c r="R306" s="66"/>
      <c r="S306" s="66"/>
      <c r="T306" s="66"/>
      <c r="U306" s="66"/>
    </row>
    <row r="307" spans="1:34" ht="110.25">
      <c r="A307" s="96">
        <v>8</v>
      </c>
      <c r="B307" s="300" t="s">
        <v>649</v>
      </c>
      <c r="C307" s="96" t="s">
        <v>650</v>
      </c>
      <c r="D307" s="276">
        <v>4.93</v>
      </c>
      <c r="E307" s="309" t="s">
        <v>1574</v>
      </c>
      <c r="F307" s="66"/>
      <c r="G307" s="66"/>
      <c r="H307" s="66"/>
      <c r="I307" s="66"/>
      <c r="J307" s="66"/>
      <c r="K307" s="66"/>
      <c r="L307" s="66"/>
      <c r="M307" s="66"/>
      <c r="N307" s="66"/>
      <c r="O307" s="66"/>
      <c r="P307" s="66"/>
      <c r="Q307" s="66"/>
      <c r="R307" s="66"/>
      <c r="S307" s="66"/>
      <c r="T307" s="66"/>
      <c r="U307" s="66"/>
    </row>
    <row r="308" spans="1:34" ht="15.75">
      <c r="A308" s="262" t="s">
        <v>184</v>
      </c>
      <c r="B308" s="279" t="s">
        <v>185</v>
      </c>
      <c r="C308" s="96"/>
      <c r="D308" s="244">
        <f>SUM(D309:D327)</f>
        <v>8.8499999999999979</v>
      </c>
      <c r="E308" s="105"/>
      <c r="F308" s="69"/>
      <c r="G308" s="69"/>
      <c r="H308" s="69"/>
      <c r="I308" s="69"/>
      <c r="J308" s="69"/>
      <c r="K308" s="69"/>
      <c r="L308" s="69"/>
      <c r="M308" s="69"/>
      <c r="N308" s="69"/>
      <c r="O308" s="69"/>
      <c r="P308" s="69"/>
      <c r="Q308" s="69"/>
      <c r="R308" s="69"/>
      <c r="S308" s="69"/>
      <c r="T308" s="69"/>
      <c r="U308" s="69"/>
    </row>
    <row r="309" spans="1:34" s="71" customFormat="1" ht="99" customHeight="1">
      <c r="A309" s="229">
        <v>1</v>
      </c>
      <c r="B309" s="230" t="s">
        <v>186</v>
      </c>
      <c r="C309" s="310" t="s">
        <v>187</v>
      </c>
      <c r="D309" s="311">
        <v>0.15</v>
      </c>
      <c r="E309" s="312" t="s">
        <v>578</v>
      </c>
      <c r="F309" s="69"/>
      <c r="G309" s="69"/>
      <c r="H309" s="69"/>
      <c r="I309" s="69"/>
      <c r="J309" s="69"/>
      <c r="K309" s="69"/>
      <c r="L309" s="69"/>
      <c r="M309" s="69"/>
      <c r="N309" s="69"/>
      <c r="O309" s="69"/>
      <c r="P309" s="69"/>
      <c r="Q309" s="69"/>
      <c r="R309" s="69"/>
      <c r="S309" s="69"/>
      <c r="T309" s="69"/>
      <c r="U309" s="69"/>
      <c r="V309" s="70"/>
      <c r="W309" s="70"/>
      <c r="X309" s="70"/>
      <c r="Y309" s="70"/>
      <c r="Z309" s="70"/>
      <c r="AA309" s="70"/>
      <c r="AB309" s="70"/>
      <c r="AC309" s="70"/>
      <c r="AD309" s="70"/>
      <c r="AE309" s="70"/>
      <c r="AF309" s="70"/>
      <c r="AG309" s="70"/>
      <c r="AH309" s="70"/>
    </row>
    <row r="310" spans="1:34" s="71" customFormat="1" ht="141.75">
      <c r="A310" s="229">
        <v>2</v>
      </c>
      <c r="B310" s="230" t="s">
        <v>191</v>
      </c>
      <c r="C310" s="310" t="s">
        <v>192</v>
      </c>
      <c r="D310" s="311">
        <v>0.3</v>
      </c>
      <c r="E310" s="105" t="s">
        <v>579</v>
      </c>
      <c r="F310" s="69"/>
      <c r="G310" s="69"/>
      <c r="H310" s="69"/>
      <c r="I310" s="69"/>
      <c r="J310" s="69"/>
      <c r="K310" s="69"/>
      <c r="L310" s="69"/>
      <c r="M310" s="69"/>
      <c r="N310" s="69"/>
      <c r="O310" s="69"/>
      <c r="P310" s="69"/>
      <c r="Q310" s="69"/>
      <c r="R310" s="69"/>
      <c r="S310" s="69"/>
      <c r="T310" s="69"/>
      <c r="U310" s="69"/>
      <c r="V310" s="70"/>
      <c r="W310" s="70"/>
      <c r="X310" s="70"/>
      <c r="Y310" s="70"/>
      <c r="Z310" s="70"/>
      <c r="AA310" s="70"/>
      <c r="AB310" s="70"/>
      <c r="AC310" s="70"/>
      <c r="AD310" s="70"/>
      <c r="AE310" s="70"/>
      <c r="AF310" s="70"/>
      <c r="AG310" s="70"/>
      <c r="AH310" s="70"/>
    </row>
    <row r="311" spans="1:34" s="71" customFormat="1" ht="141.75">
      <c r="A311" s="229">
        <v>3</v>
      </c>
      <c r="B311" s="230" t="s">
        <v>193</v>
      </c>
      <c r="C311" s="310" t="s">
        <v>189</v>
      </c>
      <c r="D311" s="239">
        <v>0.1</v>
      </c>
      <c r="E311" s="105" t="s">
        <v>580</v>
      </c>
      <c r="F311" s="69"/>
      <c r="G311" s="69"/>
      <c r="H311" s="69"/>
      <c r="I311" s="69"/>
      <c r="J311" s="69"/>
      <c r="K311" s="69"/>
      <c r="L311" s="69"/>
      <c r="M311" s="69"/>
      <c r="N311" s="69"/>
      <c r="O311" s="69"/>
      <c r="P311" s="69"/>
      <c r="Q311" s="69"/>
      <c r="R311" s="69"/>
      <c r="S311" s="69"/>
      <c r="T311" s="69"/>
      <c r="U311" s="69"/>
      <c r="V311" s="70"/>
      <c r="W311" s="70"/>
      <c r="X311" s="70"/>
      <c r="Y311" s="70"/>
      <c r="Z311" s="70"/>
      <c r="AA311" s="70"/>
      <c r="AB311" s="70"/>
      <c r="AC311" s="70"/>
      <c r="AD311" s="70"/>
      <c r="AE311" s="70"/>
      <c r="AF311" s="70"/>
      <c r="AG311" s="70"/>
      <c r="AH311" s="70"/>
    </row>
    <row r="312" spans="1:34" s="71" customFormat="1" ht="126">
      <c r="A312" s="229">
        <v>4</v>
      </c>
      <c r="B312" s="230" t="s">
        <v>194</v>
      </c>
      <c r="C312" s="310" t="s">
        <v>195</v>
      </c>
      <c r="D312" s="239">
        <v>0.5</v>
      </c>
      <c r="E312" s="105" t="s">
        <v>581</v>
      </c>
      <c r="F312" s="69"/>
      <c r="G312" s="69"/>
      <c r="H312" s="69"/>
      <c r="I312" s="69"/>
      <c r="J312" s="69"/>
      <c r="K312" s="69"/>
      <c r="L312" s="69"/>
      <c r="M312" s="69"/>
      <c r="N312" s="69"/>
      <c r="O312" s="69"/>
      <c r="P312" s="69"/>
      <c r="Q312" s="69"/>
      <c r="R312" s="69"/>
      <c r="S312" s="69"/>
      <c r="T312" s="69"/>
      <c r="U312" s="69"/>
      <c r="V312" s="70"/>
      <c r="W312" s="70"/>
      <c r="X312" s="70"/>
      <c r="Y312" s="70"/>
      <c r="Z312" s="70"/>
      <c r="AA312" s="70"/>
      <c r="AB312" s="70"/>
      <c r="AC312" s="70"/>
      <c r="AD312" s="70"/>
      <c r="AE312" s="70"/>
      <c r="AF312" s="70"/>
      <c r="AG312" s="70"/>
      <c r="AH312" s="70"/>
    </row>
    <row r="313" spans="1:34" s="71" customFormat="1" ht="141.75">
      <c r="A313" s="229">
        <v>5</v>
      </c>
      <c r="B313" s="105" t="s">
        <v>569</v>
      </c>
      <c r="C313" s="310" t="s">
        <v>196</v>
      </c>
      <c r="D313" s="239">
        <v>0.25</v>
      </c>
      <c r="E313" s="105" t="s">
        <v>582</v>
      </c>
      <c r="F313" s="69"/>
      <c r="G313" s="69"/>
      <c r="H313" s="69"/>
      <c r="I313" s="69"/>
      <c r="J313" s="69"/>
      <c r="K313" s="69"/>
      <c r="L313" s="69"/>
      <c r="M313" s="69"/>
      <c r="N313" s="69"/>
      <c r="O313" s="69"/>
      <c r="P313" s="69"/>
      <c r="Q313" s="69"/>
      <c r="R313" s="69"/>
      <c r="S313" s="69"/>
      <c r="T313" s="69"/>
      <c r="U313" s="69"/>
      <c r="V313" s="70"/>
      <c r="W313" s="70"/>
      <c r="X313" s="70"/>
      <c r="Y313" s="70"/>
      <c r="Z313" s="70"/>
      <c r="AA313" s="70"/>
      <c r="AB313" s="70"/>
      <c r="AC313" s="70"/>
      <c r="AD313" s="70"/>
      <c r="AE313" s="70"/>
      <c r="AF313" s="70"/>
      <c r="AG313" s="70"/>
      <c r="AH313" s="70"/>
    </row>
    <row r="314" spans="1:34" s="71" customFormat="1" ht="141.75">
      <c r="A314" s="229">
        <v>6</v>
      </c>
      <c r="B314" s="105" t="s">
        <v>197</v>
      </c>
      <c r="C314" s="310" t="s">
        <v>198</v>
      </c>
      <c r="D314" s="239">
        <v>0.3</v>
      </c>
      <c r="E314" s="105" t="s">
        <v>583</v>
      </c>
      <c r="F314" s="69"/>
      <c r="G314" s="69"/>
      <c r="H314" s="69"/>
      <c r="I314" s="69"/>
      <c r="J314" s="69"/>
      <c r="K314" s="69"/>
      <c r="L314" s="69"/>
      <c r="M314" s="69"/>
      <c r="N314" s="69"/>
      <c r="O314" s="69"/>
      <c r="P314" s="69"/>
      <c r="Q314" s="69"/>
      <c r="R314" s="69"/>
      <c r="S314" s="69"/>
      <c r="T314" s="69"/>
      <c r="U314" s="69"/>
      <c r="V314" s="70"/>
      <c r="W314" s="70"/>
      <c r="X314" s="70"/>
      <c r="Y314" s="70"/>
      <c r="Z314" s="70"/>
      <c r="AA314" s="70"/>
      <c r="AB314" s="70"/>
      <c r="AC314" s="70"/>
      <c r="AD314" s="70"/>
      <c r="AE314" s="70"/>
      <c r="AF314" s="70"/>
      <c r="AG314" s="70"/>
      <c r="AH314" s="70"/>
    </row>
    <row r="315" spans="1:34" s="71" customFormat="1" ht="126">
      <c r="A315" s="229">
        <v>7</v>
      </c>
      <c r="B315" s="105" t="s">
        <v>199</v>
      </c>
      <c r="C315" s="310" t="s">
        <v>200</v>
      </c>
      <c r="D315" s="239">
        <v>0.35</v>
      </c>
      <c r="E315" s="105" t="s">
        <v>584</v>
      </c>
      <c r="F315" s="69"/>
      <c r="G315" s="69"/>
      <c r="H315" s="69"/>
      <c r="I315" s="69"/>
      <c r="J315" s="69"/>
      <c r="K315" s="69"/>
      <c r="L315" s="69"/>
      <c r="M315" s="69"/>
      <c r="N315" s="69"/>
      <c r="O315" s="69"/>
      <c r="P315" s="69"/>
      <c r="Q315" s="69"/>
      <c r="R315" s="69"/>
      <c r="S315" s="69"/>
      <c r="T315" s="69"/>
      <c r="U315" s="69"/>
      <c r="V315" s="70"/>
      <c r="W315" s="70"/>
      <c r="X315" s="70"/>
      <c r="Y315" s="70"/>
      <c r="Z315" s="70"/>
      <c r="AA315" s="70"/>
      <c r="AB315" s="70"/>
      <c r="AC315" s="70"/>
      <c r="AD315" s="70"/>
      <c r="AE315" s="70"/>
      <c r="AF315" s="70"/>
      <c r="AG315" s="70"/>
      <c r="AH315" s="70"/>
    </row>
    <row r="316" spans="1:34" s="71" customFormat="1" ht="126">
      <c r="A316" s="229">
        <v>8</v>
      </c>
      <c r="B316" s="238" t="s">
        <v>201</v>
      </c>
      <c r="C316" s="310" t="s">
        <v>202</v>
      </c>
      <c r="D316" s="313">
        <v>0.5</v>
      </c>
      <c r="E316" s="105" t="s">
        <v>585</v>
      </c>
      <c r="F316" s="69"/>
      <c r="G316" s="69"/>
      <c r="H316" s="69"/>
      <c r="I316" s="69"/>
      <c r="J316" s="69"/>
      <c r="K316" s="69"/>
      <c r="L316" s="69"/>
      <c r="M316" s="69"/>
      <c r="N316" s="69"/>
      <c r="O316" s="69"/>
      <c r="P316" s="69"/>
      <c r="Q316" s="69"/>
      <c r="R316" s="69"/>
      <c r="S316" s="69"/>
      <c r="T316" s="69"/>
      <c r="U316" s="69"/>
      <c r="V316" s="70"/>
      <c r="W316" s="70"/>
      <c r="X316" s="70"/>
      <c r="Y316" s="70"/>
      <c r="Z316" s="70"/>
      <c r="AA316" s="70"/>
      <c r="AB316" s="70"/>
      <c r="AC316" s="70"/>
      <c r="AD316" s="70"/>
      <c r="AE316" s="70"/>
      <c r="AF316" s="70"/>
      <c r="AG316" s="70"/>
      <c r="AH316" s="70"/>
    </row>
    <row r="317" spans="1:34" s="71" customFormat="1" ht="141.75">
      <c r="A317" s="229">
        <v>9</v>
      </c>
      <c r="B317" s="230" t="s">
        <v>203</v>
      </c>
      <c r="C317" s="310" t="s">
        <v>204</v>
      </c>
      <c r="D317" s="239">
        <v>0.7</v>
      </c>
      <c r="E317" s="105" t="s">
        <v>575</v>
      </c>
      <c r="F317" s="69"/>
      <c r="G317" s="69"/>
      <c r="H317" s="69"/>
      <c r="I317" s="69"/>
      <c r="J317" s="69"/>
      <c r="K317" s="69"/>
      <c r="L317" s="69"/>
      <c r="M317" s="69"/>
      <c r="N317" s="69"/>
      <c r="O317" s="69"/>
      <c r="P317" s="69"/>
      <c r="Q317" s="69"/>
      <c r="R317" s="69"/>
      <c r="S317" s="69"/>
      <c r="T317" s="69"/>
      <c r="U317" s="69"/>
      <c r="V317" s="70"/>
      <c r="W317" s="70"/>
      <c r="X317" s="70"/>
      <c r="Y317" s="70"/>
      <c r="Z317" s="70"/>
      <c r="AA317" s="70"/>
      <c r="AB317" s="70"/>
      <c r="AC317" s="70"/>
      <c r="AD317" s="70"/>
      <c r="AE317" s="70"/>
      <c r="AF317" s="70"/>
      <c r="AG317" s="70"/>
      <c r="AH317" s="70"/>
    </row>
    <row r="318" spans="1:34" s="71" customFormat="1" ht="141.75">
      <c r="A318" s="229">
        <v>10</v>
      </c>
      <c r="B318" s="105" t="s">
        <v>205</v>
      </c>
      <c r="C318" s="310" t="s">
        <v>206</v>
      </c>
      <c r="D318" s="239">
        <v>0.6</v>
      </c>
      <c r="E318" s="105" t="s">
        <v>586</v>
      </c>
      <c r="F318" s="69"/>
      <c r="G318" s="69"/>
      <c r="H318" s="69"/>
      <c r="I318" s="69"/>
      <c r="J318" s="69"/>
      <c r="K318" s="69"/>
      <c r="L318" s="69"/>
      <c r="M318" s="69"/>
      <c r="N318" s="69"/>
      <c r="O318" s="69"/>
      <c r="P318" s="69"/>
      <c r="Q318" s="69"/>
      <c r="R318" s="69"/>
      <c r="S318" s="69"/>
      <c r="T318" s="69"/>
      <c r="U318" s="69"/>
      <c r="V318" s="70"/>
      <c r="W318" s="70"/>
      <c r="X318" s="70"/>
      <c r="Y318" s="70"/>
      <c r="Z318" s="70"/>
      <c r="AA318" s="70"/>
      <c r="AB318" s="70"/>
      <c r="AC318" s="70"/>
      <c r="AD318" s="70"/>
      <c r="AE318" s="70"/>
      <c r="AF318" s="70"/>
      <c r="AG318" s="70"/>
      <c r="AH318" s="70"/>
    </row>
    <row r="319" spans="1:34" s="71" customFormat="1" ht="126">
      <c r="A319" s="229">
        <v>11</v>
      </c>
      <c r="B319" s="230" t="s">
        <v>207</v>
      </c>
      <c r="C319" s="310" t="s">
        <v>206</v>
      </c>
      <c r="D319" s="239">
        <v>0.6</v>
      </c>
      <c r="E319" s="105" t="s">
        <v>587</v>
      </c>
      <c r="F319" s="69"/>
      <c r="G319" s="69"/>
      <c r="H319" s="69"/>
      <c r="I319" s="69"/>
      <c r="J319" s="69"/>
      <c r="K319" s="69"/>
      <c r="L319" s="69"/>
      <c r="M319" s="69"/>
      <c r="N319" s="69"/>
      <c r="O319" s="69"/>
      <c r="P319" s="69"/>
      <c r="Q319" s="69"/>
      <c r="R319" s="69"/>
      <c r="S319" s="69"/>
      <c r="T319" s="69"/>
      <c r="U319" s="69"/>
      <c r="V319" s="70"/>
      <c r="W319" s="70"/>
      <c r="X319" s="70"/>
      <c r="Y319" s="70"/>
      <c r="Z319" s="70"/>
      <c r="AA319" s="70"/>
      <c r="AB319" s="70"/>
      <c r="AC319" s="70"/>
      <c r="AD319" s="70"/>
      <c r="AE319" s="70"/>
      <c r="AF319" s="70"/>
      <c r="AG319" s="70"/>
      <c r="AH319" s="70"/>
    </row>
    <row r="320" spans="1:34" s="71" customFormat="1" ht="141.75">
      <c r="A320" s="229">
        <v>12</v>
      </c>
      <c r="B320" s="105" t="s">
        <v>570</v>
      </c>
      <c r="C320" s="310" t="s">
        <v>208</v>
      </c>
      <c r="D320" s="239">
        <v>0.22</v>
      </c>
      <c r="E320" s="105" t="s">
        <v>1399</v>
      </c>
      <c r="F320" s="69"/>
      <c r="G320" s="69"/>
      <c r="H320" s="69"/>
      <c r="I320" s="69"/>
      <c r="J320" s="69"/>
      <c r="K320" s="69"/>
      <c r="L320" s="69"/>
      <c r="M320" s="69"/>
      <c r="N320" s="69"/>
      <c r="O320" s="69"/>
      <c r="P320" s="69"/>
      <c r="Q320" s="69"/>
      <c r="R320" s="69"/>
      <c r="S320" s="69"/>
      <c r="T320" s="69"/>
      <c r="U320" s="69"/>
      <c r="V320" s="70"/>
      <c r="W320" s="70"/>
      <c r="X320" s="70"/>
      <c r="Y320" s="70"/>
      <c r="Z320" s="70"/>
      <c r="AA320" s="70"/>
      <c r="AB320" s="70"/>
      <c r="AC320" s="70"/>
      <c r="AD320" s="70"/>
      <c r="AE320" s="70"/>
      <c r="AF320" s="70"/>
      <c r="AG320" s="70"/>
      <c r="AH320" s="70"/>
    </row>
    <row r="321" spans="1:34" s="71" customFormat="1" ht="141.75">
      <c r="A321" s="229">
        <v>13</v>
      </c>
      <c r="B321" s="105" t="s">
        <v>209</v>
      </c>
      <c r="C321" s="310" t="s">
        <v>208</v>
      </c>
      <c r="D321" s="239">
        <v>0.8</v>
      </c>
      <c r="E321" s="105" t="s">
        <v>588</v>
      </c>
      <c r="F321" s="69"/>
      <c r="G321" s="69"/>
      <c r="H321" s="69"/>
      <c r="I321" s="69"/>
      <c r="J321" s="69"/>
      <c r="K321" s="69"/>
      <c r="L321" s="69"/>
      <c r="M321" s="69"/>
      <c r="N321" s="69"/>
      <c r="O321" s="69"/>
      <c r="P321" s="69"/>
      <c r="Q321" s="69"/>
      <c r="R321" s="69"/>
      <c r="S321" s="69"/>
      <c r="T321" s="69"/>
      <c r="U321" s="69"/>
      <c r="V321" s="70"/>
      <c r="W321" s="70"/>
      <c r="X321" s="70"/>
      <c r="Y321" s="70"/>
      <c r="Z321" s="70"/>
      <c r="AA321" s="70"/>
      <c r="AB321" s="70"/>
      <c r="AC321" s="70"/>
      <c r="AD321" s="70"/>
      <c r="AE321" s="70"/>
      <c r="AF321" s="70"/>
      <c r="AG321" s="70"/>
      <c r="AH321" s="70"/>
    </row>
    <row r="322" spans="1:34" s="71" customFormat="1" ht="126">
      <c r="A322" s="229">
        <v>14</v>
      </c>
      <c r="B322" s="105" t="s">
        <v>210</v>
      </c>
      <c r="C322" s="310" t="s">
        <v>211</v>
      </c>
      <c r="D322" s="239">
        <v>0.2</v>
      </c>
      <c r="E322" s="105" t="s">
        <v>589</v>
      </c>
      <c r="F322" s="69"/>
      <c r="G322" s="69"/>
      <c r="H322" s="69"/>
      <c r="I322" s="69"/>
      <c r="J322" s="69"/>
      <c r="K322" s="69"/>
      <c r="L322" s="69"/>
      <c r="M322" s="69"/>
      <c r="N322" s="69"/>
      <c r="O322" s="69"/>
      <c r="P322" s="69"/>
      <c r="Q322" s="69"/>
      <c r="R322" s="69"/>
      <c r="S322" s="69"/>
      <c r="T322" s="69"/>
      <c r="U322" s="69"/>
      <c r="V322" s="70"/>
      <c r="W322" s="70"/>
      <c r="X322" s="70"/>
      <c r="Y322" s="70"/>
      <c r="Z322" s="70"/>
      <c r="AA322" s="70"/>
      <c r="AB322" s="70"/>
      <c r="AC322" s="70"/>
      <c r="AD322" s="70"/>
      <c r="AE322" s="70"/>
      <c r="AF322" s="70"/>
      <c r="AG322" s="70"/>
      <c r="AH322" s="70"/>
    </row>
    <row r="323" spans="1:34" s="71" customFormat="1" ht="126">
      <c r="A323" s="229">
        <v>15</v>
      </c>
      <c r="B323" s="105" t="s">
        <v>212</v>
      </c>
      <c r="C323" s="310" t="s">
        <v>211</v>
      </c>
      <c r="D323" s="239">
        <v>1</v>
      </c>
      <c r="E323" s="105" t="s">
        <v>590</v>
      </c>
      <c r="F323" s="69"/>
      <c r="G323" s="69"/>
      <c r="H323" s="69"/>
      <c r="I323" s="69"/>
      <c r="J323" s="69"/>
      <c r="K323" s="69"/>
      <c r="L323" s="69"/>
      <c r="M323" s="69"/>
      <c r="N323" s="69"/>
      <c r="O323" s="69"/>
      <c r="P323" s="69"/>
      <c r="Q323" s="69"/>
      <c r="R323" s="69"/>
      <c r="S323" s="69"/>
      <c r="T323" s="69"/>
      <c r="U323" s="69"/>
      <c r="V323" s="70"/>
      <c r="W323" s="70"/>
      <c r="X323" s="70"/>
      <c r="Y323" s="70"/>
      <c r="Z323" s="70"/>
      <c r="AA323" s="70"/>
      <c r="AB323" s="70"/>
      <c r="AC323" s="70"/>
      <c r="AD323" s="70"/>
      <c r="AE323" s="70"/>
      <c r="AF323" s="70"/>
      <c r="AG323" s="70"/>
      <c r="AH323" s="70"/>
    </row>
    <row r="324" spans="1:34" s="71" customFormat="1" ht="126">
      <c r="A324" s="229">
        <v>16</v>
      </c>
      <c r="B324" s="230" t="s">
        <v>213</v>
      </c>
      <c r="C324" s="310" t="s">
        <v>195</v>
      </c>
      <c r="D324" s="239">
        <v>0.1</v>
      </c>
      <c r="E324" s="105" t="s">
        <v>591</v>
      </c>
      <c r="F324" s="69"/>
      <c r="G324" s="69"/>
      <c r="H324" s="69"/>
      <c r="I324" s="69"/>
      <c r="J324" s="69"/>
      <c r="K324" s="69"/>
      <c r="L324" s="69"/>
      <c r="M324" s="69"/>
      <c r="N324" s="69"/>
      <c r="O324" s="69"/>
      <c r="P324" s="69"/>
      <c r="Q324" s="69"/>
      <c r="R324" s="69"/>
      <c r="S324" s="69"/>
      <c r="T324" s="69"/>
      <c r="U324" s="69"/>
      <c r="V324" s="70"/>
      <c r="W324" s="70"/>
      <c r="X324" s="70"/>
      <c r="Y324" s="70"/>
      <c r="Z324" s="70"/>
      <c r="AA324" s="70"/>
      <c r="AB324" s="70"/>
      <c r="AC324" s="70"/>
      <c r="AD324" s="70"/>
      <c r="AE324" s="70"/>
      <c r="AF324" s="70"/>
      <c r="AG324" s="70"/>
      <c r="AH324" s="70"/>
    </row>
    <row r="325" spans="1:34" s="71" customFormat="1" ht="126">
      <c r="A325" s="229">
        <v>17</v>
      </c>
      <c r="B325" s="230" t="s">
        <v>214</v>
      </c>
      <c r="C325" s="310" t="s">
        <v>200</v>
      </c>
      <c r="D325" s="239">
        <v>0.3</v>
      </c>
      <c r="E325" s="105" t="s">
        <v>592</v>
      </c>
      <c r="F325" s="69"/>
      <c r="G325" s="69"/>
      <c r="H325" s="69"/>
      <c r="I325" s="69"/>
      <c r="J325" s="69"/>
      <c r="K325" s="69"/>
      <c r="L325" s="69"/>
      <c r="M325" s="69"/>
      <c r="N325" s="69"/>
      <c r="O325" s="69"/>
      <c r="P325" s="69"/>
      <c r="Q325" s="69"/>
      <c r="R325" s="69"/>
      <c r="S325" s="69"/>
      <c r="T325" s="69"/>
      <c r="U325" s="69"/>
      <c r="V325" s="70"/>
      <c r="W325" s="70"/>
      <c r="X325" s="70"/>
      <c r="Y325" s="70"/>
      <c r="Z325" s="70"/>
      <c r="AA325" s="70"/>
      <c r="AB325" s="70"/>
      <c r="AC325" s="70"/>
      <c r="AD325" s="70"/>
      <c r="AE325" s="70"/>
      <c r="AF325" s="70"/>
      <c r="AG325" s="70"/>
      <c r="AH325" s="70"/>
    </row>
    <row r="326" spans="1:34" s="71" customFormat="1" ht="220.5">
      <c r="A326" s="229">
        <v>18</v>
      </c>
      <c r="B326" s="105" t="s">
        <v>571</v>
      </c>
      <c r="C326" s="310" t="s">
        <v>200</v>
      </c>
      <c r="D326" s="239">
        <v>0.18</v>
      </c>
      <c r="E326" s="105" t="s">
        <v>593</v>
      </c>
      <c r="F326" s="69"/>
      <c r="G326" s="69"/>
      <c r="H326" s="69"/>
      <c r="I326" s="69"/>
      <c r="J326" s="69"/>
      <c r="K326" s="69"/>
      <c r="L326" s="69"/>
      <c r="M326" s="69"/>
      <c r="N326" s="69"/>
      <c r="O326" s="69"/>
      <c r="P326" s="69"/>
      <c r="Q326" s="69"/>
      <c r="R326" s="69"/>
      <c r="S326" s="69"/>
      <c r="T326" s="69"/>
      <c r="U326" s="69"/>
      <c r="V326" s="70"/>
      <c r="W326" s="70"/>
      <c r="X326" s="70"/>
      <c r="Y326" s="70"/>
      <c r="Z326" s="70"/>
      <c r="AA326" s="70"/>
      <c r="AB326" s="70"/>
      <c r="AC326" s="70"/>
      <c r="AD326" s="70"/>
      <c r="AE326" s="70"/>
      <c r="AF326" s="70"/>
      <c r="AG326" s="70"/>
      <c r="AH326" s="70"/>
    </row>
    <row r="327" spans="1:34" s="71" customFormat="1" ht="141.75">
      <c r="A327" s="229">
        <v>19</v>
      </c>
      <c r="B327" s="105" t="s">
        <v>572</v>
      </c>
      <c r="C327" s="314" t="s">
        <v>573</v>
      </c>
      <c r="D327" s="231">
        <v>1.7</v>
      </c>
      <c r="E327" s="105" t="s">
        <v>577</v>
      </c>
      <c r="F327" s="69"/>
      <c r="G327" s="69"/>
      <c r="H327" s="69"/>
      <c r="I327" s="69"/>
      <c r="J327" s="69"/>
      <c r="K327" s="69"/>
      <c r="L327" s="69"/>
      <c r="M327" s="69"/>
      <c r="N327" s="69"/>
      <c r="O327" s="69"/>
      <c r="P327" s="69"/>
      <c r="Q327" s="69"/>
      <c r="R327" s="69"/>
      <c r="S327" s="69"/>
      <c r="T327" s="69"/>
      <c r="U327" s="69"/>
      <c r="V327" s="70"/>
      <c r="W327" s="70"/>
      <c r="X327" s="70"/>
      <c r="Y327" s="70"/>
      <c r="Z327" s="70"/>
      <c r="AA327" s="70"/>
      <c r="AB327" s="70"/>
      <c r="AC327" s="70"/>
      <c r="AD327" s="70"/>
      <c r="AE327" s="70"/>
      <c r="AF327" s="70"/>
      <c r="AG327" s="70"/>
      <c r="AH327" s="70"/>
    </row>
    <row r="328" spans="1:34" ht="36" customHeight="1">
      <c r="A328" s="244" t="s">
        <v>215</v>
      </c>
      <c r="B328" s="279" t="s">
        <v>296</v>
      </c>
      <c r="C328" s="315"/>
      <c r="D328" s="244">
        <f>SUM(D329:D332)</f>
        <v>62.009999999999991</v>
      </c>
      <c r="E328" s="105"/>
      <c r="F328" s="66"/>
      <c r="G328" s="66"/>
      <c r="H328" s="66"/>
      <c r="I328" s="66"/>
      <c r="J328" s="66"/>
      <c r="K328" s="66"/>
      <c r="L328" s="66"/>
      <c r="M328" s="66"/>
      <c r="N328" s="66"/>
      <c r="O328" s="66"/>
      <c r="P328" s="66"/>
      <c r="Q328" s="66"/>
      <c r="R328" s="66"/>
      <c r="S328" s="66"/>
      <c r="T328" s="66"/>
      <c r="U328" s="66"/>
    </row>
    <row r="329" spans="1:34" s="169" customFormat="1" ht="218.45" customHeight="1">
      <c r="A329" s="96">
        <v>1</v>
      </c>
      <c r="B329" s="316" t="s">
        <v>1560</v>
      </c>
      <c r="C329" s="96" t="s">
        <v>1244</v>
      </c>
      <c r="D329" s="97">
        <v>42</v>
      </c>
      <c r="E329" s="240" t="s">
        <v>1466</v>
      </c>
      <c r="F329" s="167"/>
      <c r="G329" s="167"/>
      <c r="H329" s="167"/>
      <c r="I329" s="167"/>
      <c r="J329" s="167"/>
      <c r="K329" s="167"/>
      <c r="L329" s="167"/>
      <c r="M329" s="167"/>
      <c r="N329" s="167"/>
      <c r="O329" s="167"/>
      <c r="P329" s="167"/>
      <c r="Q329" s="167"/>
      <c r="R329" s="167"/>
      <c r="S329" s="167"/>
      <c r="T329" s="167"/>
      <c r="U329" s="167"/>
      <c r="V329" s="168"/>
      <c r="W329" s="168"/>
      <c r="X329" s="168"/>
      <c r="Y329" s="168"/>
      <c r="Z329" s="168"/>
      <c r="AA329" s="168"/>
      <c r="AB329" s="168"/>
      <c r="AC329" s="168"/>
      <c r="AD329" s="168"/>
      <c r="AE329" s="168"/>
      <c r="AF329" s="168"/>
      <c r="AG329" s="168"/>
      <c r="AH329" s="168"/>
    </row>
    <row r="330" spans="1:34" s="71" customFormat="1" ht="94.5">
      <c r="A330" s="96">
        <v>2</v>
      </c>
      <c r="B330" s="98" t="s">
        <v>1561</v>
      </c>
      <c r="C330" s="97" t="s">
        <v>1243</v>
      </c>
      <c r="D330" s="97">
        <v>0.41</v>
      </c>
      <c r="E330" s="98" t="s">
        <v>1527</v>
      </c>
      <c r="F330" s="69"/>
      <c r="G330" s="69"/>
      <c r="H330" s="69"/>
      <c r="I330" s="69"/>
      <c r="J330" s="69"/>
      <c r="K330" s="69"/>
      <c r="L330" s="69"/>
      <c r="M330" s="69"/>
      <c r="N330" s="69"/>
      <c r="O330" s="69"/>
      <c r="P330" s="69"/>
      <c r="Q330" s="69"/>
      <c r="R330" s="69"/>
      <c r="S330" s="69"/>
      <c r="T330" s="69"/>
      <c r="U330" s="69"/>
      <c r="V330" s="70"/>
      <c r="W330" s="70"/>
      <c r="X330" s="70"/>
      <c r="Y330" s="70"/>
      <c r="Z330" s="70"/>
      <c r="AA330" s="70"/>
      <c r="AB330" s="70"/>
      <c r="AC330" s="70"/>
      <c r="AD330" s="70"/>
      <c r="AE330" s="70"/>
      <c r="AF330" s="70"/>
      <c r="AG330" s="70"/>
      <c r="AH330" s="70"/>
    </row>
    <row r="331" spans="1:34" s="169" customFormat="1" ht="126">
      <c r="A331" s="96">
        <v>3</v>
      </c>
      <c r="B331" s="98" t="s">
        <v>1428</v>
      </c>
      <c r="C331" s="97" t="s">
        <v>888</v>
      </c>
      <c r="D331" s="97">
        <v>17.88</v>
      </c>
      <c r="E331" s="98" t="s">
        <v>1429</v>
      </c>
      <c r="F331" s="167"/>
      <c r="G331" s="167"/>
      <c r="H331" s="167"/>
      <c r="I331" s="167"/>
      <c r="J331" s="167"/>
      <c r="K331" s="167"/>
      <c r="L331" s="167"/>
      <c r="M331" s="167"/>
      <c r="N331" s="167"/>
      <c r="O331" s="167"/>
      <c r="P331" s="167"/>
      <c r="Q331" s="167"/>
      <c r="R331" s="167"/>
      <c r="S331" s="167"/>
      <c r="T331" s="167"/>
      <c r="U331" s="167"/>
      <c r="V331" s="168"/>
      <c r="W331" s="168"/>
      <c r="X331" s="168"/>
      <c r="Y331" s="168"/>
      <c r="Z331" s="168"/>
      <c r="AA331" s="168"/>
      <c r="AB331" s="168"/>
      <c r="AC331" s="168"/>
      <c r="AD331" s="168"/>
      <c r="AE331" s="168"/>
      <c r="AF331" s="168"/>
      <c r="AG331" s="168"/>
      <c r="AH331" s="168"/>
    </row>
    <row r="332" spans="1:34" s="169" customFormat="1" ht="146.44999999999999" customHeight="1">
      <c r="A332" s="96">
        <v>4</v>
      </c>
      <c r="B332" s="105" t="s">
        <v>1430</v>
      </c>
      <c r="C332" s="314" t="s">
        <v>889</v>
      </c>
      <c r="D332" s="97">
        <v>1.72</v>
      </c>
      <c r="E332" s="105" t="s">
        <v>1431</v>
      </c>
      <c r="F332" s="167"/>
      <c r="G332" s="167"/>
      <c r="H332" s="167"/>
      <c r="I332" s="167"/>
      <c r="J332" s="167"/>
      <c r="K332" s="167"/>
      <c r="L332" s="167"/>
      <c r="M332" s="167"/>
      <c r="N332" s="167"/>
      <c r="O332" s="167"/>
      <c r="P332" s="167"/>
      <c r="Q332" s="167"/>
      <c r="R332" s="167"/>
      <c r="S332" s="167"/>
      <c r="T332" s="167"/>
      <c r="U332" s="167"/>
      <c r="V332" s="168"/>
      <c r="W332" s="168"/>
      <c r="X332" s="168"/>
      <c r="Y332" s="168"/>
      <c r="Z332" s="168"/>
      <c r="AA332" s="168"/>
      <c r="AB332" s="168"/>
      <c r="AC332" s="168"/>
      <c r="AD332" s="168"/>
      <c r="AE332" s="168"/>
      <c r="AF332" s="168"/>
      <c r="AG332" s="168"/>
      <c r="AH332" s="168"/>
    </row>
    <row r="333" spans="1:34" ht="15.75">
      <c r="A333" s="69"/>
      <c r="B333" s="82"/>
      <c r="C333" s="81"/>
      <c r="D333" s="83"/>
      <c r="E333" s="123"/>
      <c r="F333" s="69"/>
      <c r="G333" s="69"/>
      <c r="H333" s="69"/>
      <c r="I333" s="69"/>
      <c r="J333" s="69"/>
      <c r="K333" s="69"/>
      <c r="L333" s="69"/>
      <c r="M333" s="69"/>
      <c r="N333" s="69"/>
      <c r="O333" s="69"/>
      <c r="P333" s="69"/>
      <c r="Q333" s="69"/>
      <c r="R333" s="69"/>
      <c r="S333" s="69"/>
      <c r="T333" s="69"/>
      <c r="U333" s="69"/>
    </row>
    <row r="334" spans="1:34" ht="15.75">
      <c r="A334" s="69"/>
      <c r="B334" s="82"/>
      <c r="C334" s="81"/>
      <c r="D334" s="83"/>
      <c r="E334" s="123"/>
      <c r="F334" s="69"/>
      <c r="G334" s="69"/>
      <c r="H334" s="69"/>
      <c r="I334" s="69"/>
      <c r="J334" s="69"/>
      <c r="K334" s="69"/>
      <c r="L334" s="69"/>
      <c r="M334" s="69"/>
      <c r="N334" s="69"/>
      <c r="O334" s="69"/>
      <c r="P334" s="69"/>
      <c r="Q334" s="69"/>
      <c r="R334" s="69"/>
      <c r="S334" s="69"/>
      <c r="T334" s="69"/>
      <c r="U334" s="69"/>
    </row>
    <row r="335" spans="1:34" ht="15.75">
      <c r="A335" s="69"/>
      <c r="B335" s="82"/>
      <c r="C335" s="81" t="s">
        <v>451</v>
      </c>
      <c r="D335" s="83"/>
      <c r="E335" s="123"/>
      <c r="F335" s="69"/>
      <c r="G335" s="69"/>
      <c r="H335" s="69"/>
      <c r="I335" s="69"/>
      <c r="J335" s="69"/>
      <c r="K335" s="69"/>
      <c r="L335" s="69"/>
      <c r="M335" s="69"/>
      <c r="N335" s="69"/>
      <c r="O335" s="69"/>
      <c r="P335" s="69"/>
      <c r="Q335" s="69"/>
      <c r="R335" s="69"/>
      <c r="S335" s="69"/>
      <c r="T335" s="69"/>
      <c r="U335" s="69"/>
    </row>
    <row r="336" spans="1:34" ht="15.75">
      <c r="A336" s="69"/>
      <c r="B336" s="82"/>
      <c r="C336" s="81"/>
      <c r="D336" s="83"/>
      <c r="E336" s="123"/>
      <c r="F336" s="69"/>
      <c r="G336" s="69"/>
      <c r="H336" s="69"/>
      <c r="I336" s="69"/>
      <c r="J336" s="69"/>
      <c r="K336" s="69"/>
      <c r="L336" s="69"/>
      <c r="M336" s="69"/>
      <c r="N336" s="69"/>
      <c r="O336" s="69"/>
      <c r="P336" s="69"/>
      <c r="Q336" s="69"/>
      <c r="R336" s="69"/>
      <c r="S336" s="69"/>
      <c r="T336" s="69"/>
      <c r="U336" s="69"/>
    </row>
    <row r="337" spans="1:21" ht="15.75">
      <c r="A337" s="69"/>
      <c r="B337" s="82"/>
      <c r="C337" s="81"/>
      <c r="D337" s="83"/>
      <c r="E337" s="123"/>
      <c r="F337" s="69"/>
      <c r="G337" s="69"/>
      <c r="H337" s="69"/>
      <c r="I337" s="69"/>
      <c r="J337" s="69"/>
      <c r="K337" s="69"/>
      <c r="L337" s="69"/>
      <c r="M337" s="69"/>
      <c r="N337" s="69"/>
      <c r="O337" s="69"/>
      <c r="P337" s="69"/>
      <c r="Q337" s="69"/>
      <c r="R337" s="69"/>
      <c r="S337" s="69"/>
      <c r="T337" s="69"/>
      <c r="U337" s="69"/>
    </row>
    <row r="338" spans="1:21" ht="15.75">
      <c r="A338" s="69"/>
      <c r="B338" s="82"/>
      <c r="C338" s="81"/>
      <c r="D338" s="83"/>
      <c r="E338" s="123"/>
      <c r="F338" s="69"/>
      <c r="G338" s="69"/>
      <c r="H338" s="69"/>
      <c r="I338" s="69"/>
      <c r="J338" s="69"/>
      <c r="K338" s="69"/>
      <c r="L338" s="69"/>
      <c r="M338" s="69"/>
      <c r="N338" s="69"/>
      <c r="O338" s="69"/>
      <c r="P338" s="69"/>
      <c r="Q338" s="69"/>
      <c r="R338" s="69"/>
      <c r="S338" s="69"/>
      <c r="T338" s="69"/>
      <c r="U338" s="69"/>
    </row>
    <row r="339" spans="1:21" ht="15.75">
      <c r="A339" s="69"/>
      <c r="B339" s="82"/>
      <c r="C339" s="81"/>
      <c r="D339" s="83"/>
      <c r="E339" s="123"/>
      <c r="F339" s="69"/>
      <c r="G339" s="69"/>
      <c r="H339" s="69"/>
      <c r="I339" s="69"/>
      <c r="J339" s="69"/>
      <c r="K339" s="69"/>
      <c r="L339" s="69"/>
      <c r="M339" s="69"/>
      <c r="N339" s="69"/>
      <c r="O339" s="69"/>
      <c r="P339" s="69"/>
      <c r="Q339" s="69"/>
      <c r="R339" s="69"/>
      <c r="S339" s="69"/>
      <c r="T339" s="69"/>
      <c r="U339" s="69"/>
    </row>
    <row r="340" spans="1:21" ht="15.75">
      <c r="A340" s="69"/>
      <c r="B340" s="82"/>
      <c r="C340" s="81"/>
      <c r="D340" s="83"/>
      <c r="E340" s="123"/>
      <c r="F340" s="69"/>
      <c r="G340" s="69"/>
      <c r="H340" s="69"/>
      <c r="I340" s="69"/>
      <c r="J340" s="69"/>
      <c r="K340" s="69"/>
      <c r="L340" s="69"/>
      <c r="M340" s="69"/>
      <c r="N340" s="69"/>
      <c r="O340" s="69"/>
      <c r="P340" s="69"/>
      <c r="Q340" s="69"/>
      <c r="R340" s="69"/>
      <c r="S340" s="69"/>
      <c r="T340" s="69"/>
      <c r="U340" s="69"/>
    </row>
    <row r="341" spans="1:21" ht="15.75">
      <c r="A341" s="69"/>
      <c r="B341" s="82"/>
      <c r="C341" s="81"/>
      <c r="D341" s="83"/>
      <c r="E341" s="123"/>
      <c r="F341" s="69"/>
      <c r="G341" s="69"/>
      <c r="H341" s="69"/>
      <c r="I341" s="69"/>
      <c r="J341" s="69"/>
      <c r="K341" s="69"/>
      <c r="L341" s="69"/>
      <c r="M341" s="69"/>
      <c r="N341" s="69"/>
      <c r="O341" s="69"/>
      <c r="P341" s="69"/>
      <c r="Q341" s="69"/>
      <c r="R341" s="69"/>
      <c r="S341" s="69"/>
      <c r="T341" s="69"/>
      <c r="U341" s="69"/>
    </row>
    <row r="342" spans="1:21" ht="15.75">
      <c r="A342" s="69"/>
      <c r="B342" s="82"/>
      <c r="C342" s="81"/>
      <c r="D342" s="83"/>
      <c r="E342" s="123"/>
      <c r="F342" s="69"/>
      <c r="G342" s="69"/>
      <c r="H342" s="69"/>
      <c r="I342" s="69"/>
      <c r="J342" s="69"/>
      <c r="K342" s="69"/>
      <c r="L342" s="69"/>
      <c r="M342" s="69"/>
      <c r="N342" s="69"/>
      <c r="O342" s="69"/>
      <c r="P342" s="69"/>
      <c r="Q342" s="69"/>
      <c r="R342" s="69"/>
      <c r="S342" s="69"/>
      <c r="T342" s="69"/>
      <c r="U342" s="69"/>
    </row>
    <row r="343" spans="1:21" ht="15.75">
      <c r="A343" s="69"/>
      <c r="B343" s="82"/>
      <c r="C343" s="81"/>
      <c r="D343" s="83"/>
      <c r="E343" s="123"/>
      <c r="F343" s="69"/>
      <c r="G343" s="69"/>
      <c r="H343" s="69"/>
      <c r="I343" s="69"/>
      <c r="J343" s="69"/>
      <c r="K343" s="69"/>
      <c r="L343" s="69"/>
      <c r="M343" s="69"/>
      <c r="N343" s="69"/>
      <c r="O343" s="69"/>
      <c r="P343" s="69"/>
      <c r="Q343" s="69"/>
      <c r="R343" s="69"/>
      <c r="S343" s="69"/>
      <c r="T343" s="69"/>
      <c r="U343" s="69"/>
    </row>
    <row r="344" spans="1:21" ht="15.75">
      <c r="A344" s="69"/>
      <c r="B344" s="82"/>
      <c r="C344" s="81"/>
      <c r="D344" s="83"/>
      <c r="E344" s="123"/>
      <c r="F344" s="69"/>
      <c r="G344" s="69"/>
      <c r="H344" s="69"/>
      <c r="I344" s="69"/>
      <c r="J344" s="69"/>
      <c r="K344" s="69"/>
      <c r="L344" s="69"/>
      <c r="M344" s="69"/>
      <c r="N344" s="69"/>
      <c r="O344" s="69"/>
      <c r="P344" s="69"/>
      <c r="Q344" s="69"/>
      <c r="R344" s="69"/>
      <c r="S344" s="69"/>
      <c r="T344" s="69"/>
      <c r="U344" s="69"/>
    </row>
    <row r="345" spans="1:21" ht="15.75">
      <c r="A345" s="69"/>
      <c r="B345" s="82"/>
      <c r="C345" s="81"/>
      <c r="D345" s="83"/>
      <c r="E345" s="123"/>
      <c r="F345" s="69"/>
      <c r="G345" s="69"/>
      <c r="H345" s="69"/>
      <c r="I345" s="69"/>
      <c r="J345" s="69"/>
      <c r="K345" s="69"/>
      <c r="L345" s="69"/>
      <c r="M345" s="69"/>
      <c r="N345" s="69"/>
      <c r="O345" s="69"/>
      <c r="P345" s="69"/>
      <c r="Q345" s="69"/>
      <c r="R345" s="69"/>
      <c r="S345" s="69"/>
      <c r="T345" s="69"/>
      <c r="U345" s="69"/>
    </row>
    <row r="346" spans="1:21" ht="15.75">
      <c r="A346" s="69"/>
      <c r="B346" s="82"/>
      <c r="C346" s="81"/>
      <c r="D346" s="83"/>
      <c r="E346" s="123"/>
      <c r="F346" s="69"/>
      <c r="G346" s="69"/>
      <c r="H346" s="69"/>
      <c r="I346" s="69"/>
      <c r="J346" s="69"/>
      <c r="K346" s="69"/>
      <c r="L346" s="69"/>
      <c r="M346" s="69"/>
      <c r="N346" s="69"/>
      <c r="O346" s="69"/>
      <c r="P346" s="69"/>
      <c r="Q346" s="69"/>
      <c r="R346" s="69"/>
      <c r="S346" s="69"/>
      <c r="T346" s="69"/>
      <c r="U346" s="69"/>
    </row>
    <row r="347" spans="1:21" ht="15.75">
      <c r="A347" s="69"/>
      <c r="B347" s="82"/>
      <c r="C347" s="81"/>
      <c r="D347" s="83"/>
      <c r="E347" s="123"/>
      <c r="F347" s="69"/>
      <c r="G347" s="69"/>
      <c r="H347" s="69"/>
      <c r="I347" s="69"/>
      <c r="J347" s="69"/>
      <c r="K347" s="69"/>
      <c r="L347" s="69"/>
      <c r="M347" s="69"/>
      <c r="N347" s="69"/>
      <c r="O347" s="69"/>
      <c r="P347" s="69"/>
      <c r="Q347" s="69"/>
      <c r="R347" s="69"/>
      <c r="S347" s="69"/>
      <c r="T347" s="69"/>
      <c r="U347" s="69"/>
    </row>
    <row r="348" spans="1:21" ht="15.75">
      <c r="A348" s="69"/>
      <c r="B348" s="82"/>
      <c r="C348" s="81"/>
      <c r="D348" s="83"/>
      <c r="E348" s="123"/>
      <c r="F348" s="69"/>
      <c r="G348" s="69"/>
      <c r="H348" s="69"/>
      <c r="I348" s="69"/>
      <c r="J348" s="69"/>
      <c r="K348" s="69"/>
      <c r="L348" s="69"/>
      <c r="M348" s="69"/>
      <c r="N348" s="69"/>
      <c r="O348" s="69"/>
      <c r="P348" s="69"/>
      <c r="Q348" s="69"/>
      <c r="R348" s="69"/>
      <c r="S348" s="69"/>
      <c r="T348" s="69"/>
      <c r="U348" s="69"/>
    </row>
    <row r="349" spans="1:21" ht="15.75">
      <c r="A349" s="69"/>
      <c r="B349" s="82"/>
      <c r="C349" s="81"/>
      <c r="D349" s="83"/>
      <c r="E349" s="123"/>
      <c r="F349" s="69"/>
      <c r="G349" s="69"/>
      <c r="H349" s="69"/>
      <c r="I349" s="69"/>
      <c r="J349" s="69"/>
      <c r="K349" s="69"/>
      <c r="L349" s="69"/>
      <c r="M349" s="69"/>
      <c r="N349" s="69"/>
      <c r="O349" s="69"/>
      <c r="P349" s="69"/>
      <c r="Q349" s="69"/>
      <c r="R349" s="69"/>
      <c r="S349" s="69"/>
      <c r="T349" s="69"/>
      <c r="U349" s="69"/>
    </row>
    <row r="350" spans="1:21" ht="15.75">
      <c r="A350" s="69"/>
      <c r="B350" s="82"/>
      <c r="C350" s="81"/>
      <c r="D350" s="83"/>
      <c r="E350" s="123"/>
      <c r="F350" s="69"/>
      <c r="G350" s="69"/>
      <c r="H350" s="69"/>
      <c r="I350" s="69"/>
      <c r="J350" s="69"/>
      <c r="K350" s="69"/>
      <c r="L350" s="69"/>
      <c r="M350" s="69"/>
      <c r="N350" s="69"/>
      <c r="O350" s="69"/>
      <c r="P350" s="69"/>
      <c r="Q350" s="69"/>
      <c r="R350" s="69"/>
      <c r="S350" s="69"/>
      <c r="T350" s="69"/>
      <c r="U350" s="69"/>
    </row>
    <row r="351" spans="1:21" ht="15.75">
      <c r="A351" s="69"/>
      <c r="B351" s="82"/>
      <c r="C351" s="81"/>
      <c r="D351" s="83"/>
      <c r="E351" s="123"/>
      <c r="F351" s="69"/>
      <c r="G351" s="69"/>
      <c r="H351" s="69"/>
      <c r="I351" s="69"/>
      <c r="J351" s="69"/>
      <c r="K351" s="69"/>
      <c r="L351" s="69"/>
      <c r="M351" s="69"/>
      <c r="N351" s="69"/>
      <c r="O351" s="69"/>
      <c r="P351" s="69"/>
      <c r="Q351" s="69"/>
      <c r="R351" s="69"/>
      <c r="S351" s="69"/>
      <c r="T351" s="69"/>
      <c r="U351" s="69"/>
    </row>
    <row r="352" spans="1:21" ht="15.75">
      <c r="A352" s="69"/>
      <c r="B352" s="82"/>
      <c r="C352" s="81"/>
      <c r="D352" s="83"/>
      <c r="E352" s="123"/>
      <c r="F352" s="69"/>
      <c r="G352" s="69"/>
      <c r="H352" s="69"/>
      <c r="I352" s="69"/>
      <c r="J352" s="69"/>
      <c r="K352" s="69"/>
      <c r="L352" s="69"/>
      <c r="M352" s="69"/>
      <c r="N352" s="69"/>
      <c r="O352" s="69"/>
      <c r="P352" s="69"/>
      <c r="Q352" s="69"/>
      <c r="R352" s="69"/>
      <c r="S352" s="69"/>
      <c r="T352" s="69"/>
      <c r="U352" s="69"/>
    </row>
    <row r="353" spans="1:21" ht="15.75">
      <c r="A353" s="69"/>
      <c r="B353" s="82"/>
      <c r="C353" s="81"/>
      <c r="D353" s="83"/>
      <c r="E353" s="123"/>
      <c r="F353" s="69"/>
      <c r="G353" s="69"/>
      <c r="H353" s="69"/>
      <c r="I353" s="69"/>
      <c r="J353" s="69"/>
      <c r="K353" s="69"/>
      <c r="L353" s="69"/>
      <c r="M353" s="69"/>
      <c r="N353" s="69"/>
      <c r="O353" s="69"/>
      <c r="P353" s="69"/>
      <c r="Q353" s="69"/>
      <c r="R353" s="69"/>
      <c r="S353" s="69"/>
      <c r="T353" s="69"/>
      <c r="U353" s="69"/>
    </row>
    <row r="354" spans="1:21" ht="15.75">
      <c r="A354" s="69"/>
      <c r="B354" s="82"/>
      <c r="C354" s="81"/>
      <c r="D354" s="83"/>
      <c r="E354" s="123"/>
      <c r="F354" s="69"/>
      <c r="G354" s="69"/>
      <c r="H354" s="69"/>
      <c r="I354" s="69"/>
      <c r="J354" s="69"/>
      <c r="K354" s="69"/>
      <c r="L354" s="69"/>
      <c r="M354" s="69"/>
      <c r="N354" s="69"/>
      <c r="O354" s="69"/>
      <c r="P354" s="69"/>
      <c r="Q354" s="69"/>
      <c r="R354" s="69"/>
      <c r="S354" s="69"/>
      <c r="T354" s="69"/>
      <c r="U354" s="69"/>
    </row>
    <row r="355" spans="1:21" ht="15.75">
      <c r="A355" s="69"/>
      <c r="B355" s="82"/>
      <c r="C355" s="81"/>
      <c r="D355" s="83"/>
      <c r="E355" s="123"/>
      <c r="F355" s="69"/>
      <c r="G355" s="69"/>
      <c r="H355" s="69"/>
      <c r="I355" s="69"/>
      <c r="J355" s="69"/>
      <c r="K355" s="69"/>
      <c r="L355" s="69"/>
      <c r="M355" s="69"/>
      <c r="N355" s="69"/>
      <c r="O355" s="69"/>
      <c r="P355" s="69"/>
      <c r="Q355" s="69"/>
      <c r="R355" s="69"/>
      <c r="S355" s="69"/>
      <c r="T355" s="69"/>
      <c r="U355" s="69"/>
    </row>
    <row r="356" spans="1:21" ht="15.75">
      <c r="A356" s="69"/>
      <c r="B356" s="82"/>
      <c r="C356" s="81"/>
      <c r="D356" s="83"/>
      <c r="E356" s="123"/>
      <c r="F356" s="69"/>
      <c r="G356" s="69"/>
      <c r="H356" s="69"/>
      <c r="I356" s="69"/>
      <c r="J356" s="69"/>
      <c r="K356" s="69"/>
      <c r="L356" s="69"/>
      <c r="M356" s="69"/>
      <c r="N356" s="69"/>
      <c r="O356" s="69"/>
      <c r="P356" s="69"/>
      <c r="Q356" s="69"/>
      <c r="R356" s="69"/>
      <c r="S356" s="69"/>
      <c r="T356" s="69"/>
      <c r="U356" s="69"/>
    </row>
    <row r="357" spans="1:21" ht="15.75">
      <c r="A357" s="69"/>
      <c r="B357" s="82"/>
      <c r="C357" s="81"/>
      <c r="D357" s="83"/>
      <c r="E357" s="123"/>
      <c r="F357" s="69"/>
      <c r="G357" s="69"/>
      <c r="H357" s="69"/>
      <c r="I357" s="69"/>
      <c r="J357" s="69"/>
      <c r="K357" s="69"/>
      <c r="L357" s="69"/>
      <c r="M357" s="69"/>
      <c r="N357" s="69"/>
      <c r="O357" s="69"/>
      <c r="P357" s="69"/>
      <c r="Q357" s="69"/>
      <c r="R357" s="69"/>
      <c r="S357" s="69"/>
      <c r="T357" s="69"/>
      <c r="U357" s="69"/>
    </row>
    <row r="358" spans="1:21" ht="15.75">
      <c r="A358" s="69"/>
      <c r="B358" s="82"/>
      <c r="C358" s="81"/>
      <c r="D358" s="83"/>
      <c r="E358" s="123"/>
      <c r="F358" s="69"/>
      <c r="G358" s="69"/>
      <c r="H358" s="69"/>
      <c r="I358" s="69"/>
      <c r="J358" s="69"/>
      <c r="K358" s="69"/>
      <c r="L358" s="69"/>
      <c r="M358" s="69"/>
      <c r="N358" s="69"/>
      <c r="O358" s="69"/>
      <c r="P358" s="69"/>
      <c r="Q358" s="69"/>
      <c r="R358" s="69"/>
      <c r="S358" s="69"/>
      <c r="T358" s="69"/>
      <c r="U358" s="69"/>
    </row>
    <row r="359" spans="1:21" ht="15.75">
      <c r="A359" s="69"/>
      <c r="B359" s="82"/>
      <c r="C359" s="81"/>
      <c r="D359" s="83"/>
      <c r="E359" s="123"/>
      <c r="F359" s="69"/>
      <c r="G359" s="69"/>
      <c r="H359" s="69"/>
      <c r="I359" s="69"/>
      <c r="J359" s="69"/>
      <c r="K359" s="69"/>
      <c r="L359" s="69"/>
      <c r="M359" s="69"/>
      <c r="N359" s="69"/>
      <c r="O359" s="69"/>
      <c r="P359" s="69"/>
      <c r="Q359" s="69"/>
      <c r="R359" s="69"/>
      <c r="S359" s="69"/>
      <c r="T359" s="69"/>
      <c r="U359" s="69"/>
    </row>
    <row r="360" spans="1:21" ht="15.75">
      <c r="A360" s="69"/>
      <c r="B360" s="82"/>
      <c r="C360" s="81"/>
      <c r="D360" s="83"/>
      <c r="E360" s="123"/>
      <c r="F360" s="69"/>
      <c r="G360" s="69"/>
      <c r="H360" s="69"/>
      <c r="I360" s="69"/>
      <c r="J360" s="69"/>
      <c r="K360" s="69"/>
      <c r="L360" s="69"/>
      <c r="M360" s="69"/>
      <c r="N360" s="69"/>
      <c r="O360" s="69"/>
      <c r="P360" s="69"/>
      <c r="Q360" s="69"/>
      <c r="R360" s="69"/>
      <c r="S360" s="69"/>
      <c r="T360" s="69"/>
      <c r="U360" s="69"/>
    </row>
    <row r="361" spans="1:21" ht="15.75">
      <c r="A361" s="69"/>
      <c r="B361" s="82"/>
      <c r="C361" s="81"/>
      <c r="D361" s="83"/>
      <c r="E361" s="123"/>
      <c r="F361" s="69"/>
      <c r="G361" s="69"/>
      <c r="H361" s="69"/>
      <c r="I361" s="69"/>
      <c r="J361" s="69"/>
      <c r="K361" s="69"/>
      <c r="L361" s="69"/>
      <c r="M361" s="69"/>
      <c r="N361" s="69"/>
      <c r="O361" s="69"/>
      <c r="P361" s="69"/>
      <c r="Q361" s="69"/>
      <c r="R361" s="69"/>
      <c r="S361" s="69"/>
      <c r="T361" s="69"/>
      <c r="U361" s="69"/>
    </row>
    <row r="362" spans="1:21" ht="15.75">
      <c r="A362" s="69"/>
      <c r="B362" s="82"/>
      <c r="C362" s="81"/>
      <c r="D362" s="83"/>
      <c r="E362" s="123"/>
      <c r="F362" s="69"/>
      <c r="G362" s="69"/>
      <c r="H362" s="69"/>
      <c r="I362" s="69"/>
      <c r="J362" s="69"/>
      <c r="K362" s="69"/>
      <c r="L362" s="69"/>
      <c r="M362" s="69"/>
      <c r="N362" s="69"/>
      <c r="O362" s="69"/>
      <c r="P362" s="69"/>
      <c r="Q362" s="69"/>
      <c r="R362" s="69"/>
      <c r="S362" s="69"/>
      <c r="T362" s="69"/>
      <c r="U362" s="69"/>
    </row>
    <row r="363" spans="1:21" ht="15.75">
      <c r="A363" s="69"/>
      <c r="B363" s="82"/>
      <c r="C363" s="81"/>
      <c r="D363" s="83"/>
      <c r="E363" s="123"/>
      <c r="F363" s="69"/>
      <c r="G363" s="69"/>
      <c r="H363" s="69"/>
      <c r="I363" s="69"/>
      <c r="J363" s="69"/>
      <c r="K363" s="69"/>
      <c r="L363" s="69"/>
      <c r="M363" s="69"/>
      <c r="N363" s="69"/>
      <c r="O363" s="69"/>
      <c r="P363" s="69"/>
      <c r="Q363" s="69"/>
      <c r="R363" s="69"/>
      <c r="S363" s="69"/>
      <c r="T363" s="69"/>
      <c r="U363" s="69"/>
    </row>
    <row r="364" spans="1:21" ht="15.75">
      <c r="A364" s="69"/>
      <c r="B364" s="82"/>
      <c r="C364" s="81"/>
      <c r="D364" s="83"/>
      <c r="E364" s="123"/>
      <c r="F364" s="69"/>
      <c r="G364" s="69"/>
      <c r="H364" s="69"/>
      <c r="I364" s="69"/>
      <c r="J364" s="69"/>
      <c r="K364" s="69"/>
      <c r="L364" s="69"/>
      <c r="M364" s="69"/>
      <c r="N364" s="69"/>
      <c r="O364" s="69"/>
      <c r="P364" s="69"/>
      <c r="Q364" s="69"/>
      <c r="R364" s="69"/>
      <c r="S364" s="69"/>
      <c r="T364" s="69"/>
      <c r="U364" s="69"/>
    </row>
    <row r="365" spans="1:21" ht="15.75">
      <c r="A365" s="69"/>
      <c r="B365" s="82"/>
      <c r="C365" s="81"/>
      <c r="D365" s="83"/>
      <c r="E365" s="123"/>
      <c r="F365" s="69"/>
      <c r="G365" s="69"/>
      <c r="H365" s="69"/>
      <c r="I365" s="69"/>
      <c r="J365" s="69"/>
      <c r="K365" s="69"/>
      <c r="L365" s="69"/>
      <c r="M365" s="69"/>
      <c r="N365" s="69"/>
      <c r="O365" s="69"/>
      <c r="P365" s="69"/>
      <c r="Q365" s="69"/>
      <c r="R365" s="69"/>
      <c r="S365" s="69"/>
      <c r="T365" s="69"/>
      <c r="U365" s="69"/>
    </row>
    <row r="366" spans="1:21" ht="15.75">
      <c r="A366" s="69"/>
      <c r="B366" s="82"/>
      <c r="C366" s="81"/>
      <c r="D366" s="83"/>
      <c r="E366" s="123"/>
      <c r="F366" s="69"/>
      <c r="G366" s="69"/>
      <c r="H366" s="69"/>
      <c r="I366" s="69"/>
      <c r="J366" s="69"/>
      <c r="K366" s="69"/>
      <c r="L366" s="69"/>
      <c r="M366" s="69"/>
      <c r="N366" s="69"/>
      <c r="O366" s="69"/>
      <c r="P366" s="69"/>
      <c r="Q366" s="69"/>
      <c r="R366" s="69"/>
      <c r="S366" s="69"/>
      <c r="T366" s="69"/>
      <c r="U366" s="69"/>
    </row>
    <row r="367" spans="1:21" ht="15.75">
      <c r="A367" s="69"/>
      <c r="B367" s="82"/>
      <c r="C367" s="81"/>
      <c r="D367" s="83"/>
      <c r="E367" s="123"/>
      <c r="F367" s="69"/>
      <c r="G367" s="69"/>
      <c r="H367" s="69"/>
      <c r="I367" s="69"/>
      <c r="J367" s="69"/>
      <c r="K367" s="69"/>
      <c r="L367" s="69"/>
      <c r="M367" s="69"/>
      <c r="N367" s="69"/>
      <c r="O367" s="69"/>
      <c r="P367" s="69"/>
      <c r="Q367" s="69"/>
      <c r="R367" s="69"/>
      <c r="S367" s="69"/>
      <c r="T367" s="69"/>
      <c r="U367" s="69"/>
    </row>
    <row r="368" spans="1:21" ht="15.75">
      <c r="A368" s="69"/>
      <c r="B368" s="82"/>
      <c r="C368" s="81"/>
      <c r="D368" s="83"/>
      <c r="E368" s="123"/>
      <c r="F368" s="69"/>
      <c r="G368" s="69"/>
      <c r="H368" s="69"/>
      <c r="I368" s="69"/>
      <c r="J368" s="69"/>
      <c r="K368" s="69"/>
      <c r="L368" s="69"/>
      <c r="M368" s="69"/>
      <c r="N368" s="69"/>
      <c r="O368" s="69"/>
      <c r="P368" s="69"/>
      <c r="Q368" s="69"/>
      <c r="R368" s="69"/>
      <c r="S368" s="69"/>
      <c r="T368" s="69"/>
      <c r="U368" s="69"/>
    </row>
    <row r="369" spans="1:21" ht="15.75">
      <c r="A369" s="69"/>
      <c r="B369" s="82"/>
      <c r="C369" s="81"/>
      <c r="D369" s="83"/>
      <c r="E369" s="123"/>
      <c r="F369" s="69"/>
      <c r="G369" s="69"/>
      <c r="H369" s="69"/>
      <c r="I369" s="69"/>
      <c r="J369" s="69"/>
      <c r="K369" s="69"/>
      <c r="L369" s="69"/>
      <c r="M369" s="69"/>
      <c r="N369" s="69"/>
      <c r="O369" s="69"/>
      <c r="P369" s="69"/>
      <c r="Q369" s="69"/>
      <c r="R369" s="69"/>
      <c r="S369" s="69"/>
      <c r="T369" s="69"/>
      <c r="U369" s="69"/>
    </row>
    <row r="370" spans="1:21" ht="15.75">
      <c r="A370" s="69"/>
      <c r="B370" s="82"/>
      <c r="C370" s="81"/>
      <c r="D370" s="83"/>
      <c r="E370" s="123"/>
      <c r="F370" s="69"/>
      <c r="G370" s="69"/>
      <c r="H370" s="69"/>
      <c r="I370" s="69"/>
      <c r="J370" s="69"/>
      <c r="K370" s="69"/>
      <c r="L370" s="69"/>
      <c r="M370" s="69"/>
      <c r="N370" s="69"/>
      <c r="O370" s="69"/>
      <c r="P370" s="69"/>
      <c r="Q370" s="69"/>
      <c r="R370" s="69"/>
      <c r="S370" s="69"/>
      <c r="T370" s="69"/>
      <c r="U370" s="69"/>
    </row>
    <row r="371" spans="1:21" ht="15.75">
      <c r="A371" s="69"/>
      <c r="B371" s="82"/>
      <c r="C371" s="81"/>
      <c r="D371" s="83"/>
      <c r="E371" s="123"/>
      <c r="F371" s="69"/>
      <c r="G371" s="69"/>
      <c r="H371" s="69"/>
      <c r="I371" s="69"/>
      <c r="J371" s="69"/>
      <c r="K371" s="69"/>
      <c r="L371" s="69"/>
      <c r="M371" s="69"/>
      <c r="N371" s="69"/>
      <c r="O371" s="69"/>
      <c r="P371" s="69"/>
      <c r="Q371" s="69"/>
      <c r="R371" s="69"/>
      <c r="S371" s="69"/>
      <c r="T371" s="69"/>
      <c r="U371" s="69"/>
    </row>
    <row r="372" spans="1:21" ht="15.75">
      <c r="A372" s="69"/>
      <c r="B372" s="82"/>
      <c r="C372" s="81"/>
      <c r="D372" s="83"/>
      <c r="E372" s="123"/>
      <c r="F372" s="69"/>
      <c r="G372" s="69"/>
      <c r="H372" s="69"/>
      <c r="I372" s="69"/>
      <c r="J372" s="69"/>
      <c r="K372" s="69"/>
      <c r="L372" s="69"/>
      <c r="M372" s="69"/>
      <c r="N372" s="69"/>
      <c r="O372" s="69"/>
      <c r="P372" s="69"/>
      <c r="Q372" s="69"/>
      <c r="R372" s="69"/>
      <c r="S372" s="69"/>
      <c r="T372" s="69"/>
      <c r="U372" s="69"/>
    </row>
    <row r="373" spans="1:21" ht="15.75">
      <c r="A373" s="69"/>
      <c r="B373" s="82"/>
      <c r="C373" s="81"/>
      <c r="D373" s="83"/>
      <c r="E373" s="123"/>
      <c r="F373" s="69"/>
      <c r="G373" s="69"/>
      <c r="H373" s="69"/>
      <c r="I373" s="69"/>
      <c r="J373" s="69"/>
      <c r="K373" s="69"/>
      <c r="L373" s="69"/>
      <c r="M373" s="69"/>
      <c r="N373" s="69"/>
      <c r="O373" s="69"/>
      <c r="P373" s="69"/>
      <c r="Q373" s="69"/>
      <c r="R373" s="69"/>
      <c r="S373" s="69"/>
      <c r="T373" s="69"/>
      <c r="U373" s="69"/>
    </row>
    <row r="374" spans="1:21" ht="15.75">
      <c r="A374" s="69"/>
      <c r="B374" s="82"/>
      <c r="C374" s="81"/>
      <c r="D374" s="83"/>
      <c r="E374" s="123"/>
      <c r="F374" s="69"/>
      <c r="G374" s="69"/>
      <c r="H374" s="69"/>
      <c r="I374" s="69"/>
      <c r="J374" s="69"/>
      <c r="K374" s="69"/>
      <c r="L374" s="69"/>
      <c r="M374" s="69"/>
      <c r="N374" s="69"/>
      <c r="O374" s="69"/>
      <c r="P374" s="69"/>
      <c r="Q374" s="69"/>
      <c r="R374" s="69"/>
      <c r="S374" s="69"/>
      <c r="T374" s="69"/>
      <c r="U374" s="69"/>
    </row>
    <row r="375" spans="1:21" ht="15.75">
      <c r="A375" s="69"/>
      <c r="B375" s="82"/>
      <c r="C375" s="81"/>
      <c r="D375" s="83"/>
      <c r="E375" s="123"/>
      <c r="F375" s="69"/>
      <c r="G375" s="69"/>
      <c r="H375" s="69"/>
      <c r="I375" s="69"/>
      <c r="J375" s="69"/>
      <c r="K375" s="69"/>
      <c r="L375" s="69"/>
      <c r="M375" s="69"/>
      <c r="N375" s="69"/>
      <c r="O375" s="69"/>
      <c r="P375" s="69"/>
      <c r="Q375" s="69"/>
      <c r="R375" s="69"/>
      <c r="S375" s="69"/>
      <c r="T375" s="69"/>
      <c r="U375" s="69"/>
    </row>
    <row r="376" spans="1:21" ht="15.75">
      <c r="A376" s="69"/>
      <c r="B376" s="82"/>
      <c r="C376" s="81"/>
      <c r="D376" s="83"/>
      <c r="E376" s="123"/>
      <c r="F376" s="69"/>
      <c r="G376" s="69"/>
      <c r="H376" s="69"/>
      <c r="I376" s="69"/>
      <c r="J376" s="69"/>
      <c r="K376" s="69"/>
      <c r="L376" s="69"/>
      <c r="M376" s="69"/>
      <c r="N376" s="69"/>
      <c r="O376" s="69"/>
      <c r="P376" s="69"/>
      <c r="Q376" s="69"/>
      <c r="R376" s="69"/>
      <c r="S376" s="69"/>
      <c r="T376" s="69"/>
      <c r="U376" s="69"/>
    </row>
    <row r="377" spans="1:21" ht="15.75">
      <c r="A377" s="69"/>
      <c r="B377" s="82"/>
      <c r="C377" s="81"/>
      <c r="D377" s="83"/>
      <c r="E377" s="123"/>
      <c r="F377" s="69"/>
      <c r="G377" s="69"/>
      <c r="H377" s="69"/>
      <c r="I377" s="69"/>
      <c r="J377" s="69"/>
      <c r="K377" s="69"/>
      <c r="L377" s="69"/>
      <c r="M377" s="69"/>
      <c r="N377" s="69"/>
      <c r="O377" s="69"/>
      <c r="P377" s="69"/>
      <c r="Q377" s="69"/>
      <c r="R377" s="69"/>
      <c r="S377" s="69"/>
      <c r="T377" s="69"/>
      <c r="U377" s="69"/>
    </row>
    <row r="378" spans="1:21" ht="15.75">
      <c r="A378" s="69"/>
      <c r="B378" s="82"/>
      <c r="C378" s="81"/>
      <c r="D378" s="83"/>
      <c r="E378" s="123"/>
      <c r="F378" s="69"/>
      <c r="G378" s="69"/>
      <c r="H378" s="69"/>
      <c r="I378" s="69"/>
      <c r="J378" s="69"/>
      <c r="K378" s="69"/>
      <c r="L378" s="69"/>
      <c r="M378" s="69"/>
      <c r="N378" s="69"/>
      <c r="O378" s="69"/>
      <c r="P378" s="69"/>
      <c r="Q378" s="69"/>
      <c r="R378" s="69"/>
      <c r="S378" s="69"/>
      <c r="T378" s="69"/>
      <c r="U378" s="69"/>
    </row>
    <row r="379" spans="1:21" ht="15.75">
      <c r="A379" s="69"/>
      <c r="B379" s="82"/>
      <c r="C379" s="81"/>
      <c r="D379" s="83"/>
      <c r="E379" s="123"/>
      <c r="F379" s="69"/>
      <c r="G379" s="69"/>
      <c r="H379" s="69"/>
      <c r="I379" s="69"/>
      <c r="J379" s="69"/>
      <c r="K379" s="69"/>
      <c r="L379" s="69"/>
      <c r="M379" s="69"/>
      <c r="N379" s="69"/>
      <c r="O379" s="69"/>
      <c r="P379" s="69"/>
      <c r="Q379" s="69"/>
      <c r="R379" s="69"/>
      <c r="S379" s="69"/>
      <c r="T379" s="69"/>
      <c r="U379" s="69"/>
    </row>
    <row r="380" spans="1:21" ht="15.75">
      <c r="A380" s="69"/>
      <c r="B380" s="82"/>
      <c r="C380" s="81"/>
      <c r="D380" s="83"/>
      <c r="E380" s="123"/>
      <c r="F380" s="69"/>
      <c r="G380" s="69"/>
      <c r="H380" s="69"/>
      <c r="I380" s="69"/>
      <c r="J380" s="69"/>
      <c r="K380" s="69"/>
      <c r="L380" s="69"/>
      <c r="M380" s="69"/>
      <c r="N380" s="69"/>
      <c r="O380" s="69"/>
      <c r="P380" s="69"/>
      <c r="Q380" s="69"/>
      <c r="R380" s="69"/>
      <c r="S380" s="69"/>
      <c r="T380" s="69"/>
      <c r="U380" s="69"/>
    </row>
    <row r="381" spans="1:21" ht="15.75">
      <c r="A381" s="69"/>
      <c r="B381" s="82"/>
      <c r="C381" s="81"/>
      <c r="D381" s="83"/>
      <c r="E381" s="123"/>
      <c r="F381" s="69"/>
      <c r="G381" s="69"/>
      <c r="H381" s="69"/>
      <c r="I381" s="69"/>
      <c r="J381" s="69"/>
      <c r="K381" s="69"/>
      <c r="L381" s="69"/>
      <c r="M381" s="69"/>
      <c r="N381" s="69"/>
      <c r="O381" s="69"/>
      <c r="P381" s="69"/>
      <c r="Q381" s="69"/>
      <c r="R381" s="69"/>
      <c r="S381" s="69"/>
      <c r="T381" s="69"/>
      <c r="U381" s="69"/>
    </row>
    <row r="382" spans="1:21" ht="15.75">
      <c r="A382" s="69"/>
      <c r="B382" s="82"/>
      <c r="C382" s="81"/>
      <c r="D382" s="83"/>
      <c r="E382" s="123"/>
      <c r="F382" s="69"/>
      <c r="G382" s="69"/>
      <c r="H382" s="69"/>
      <c r="I382" s="69"/>
      <c r="J382" s="69"/>
      <c r="K382" s="69"/>
      <c r="L382" s="69"/>
      <c r="M382" s="69"/>
      <c r="N382" s="69"/>
      <c r="O382" s="69"/>
      <c r="P382" s="69"/>
      <c r="Q382" s="69"/>
      <c r="R382" s="69"/>
      <c r="S382" s="69"/>
      <c r="T382" s="69"/>
      <c r="U382" s="69"/>
    </row>
    <row r="383" spans="1:21" ht="15.75">
      <c r="A383" s="69"/>
      <c r="B383" s="82"/>
      <c r="C383" s="81"/>
      <c r="D383" s="83"/>
      <c r="E383" s="123"/>
      <c r="F383" s="69"/>
      <c r="G383" s="69"/>
      <c r="H383" s="69"/>
      <c r="I383" s="69"/>
      <c r="J383" s="69"/>
      <c r="K383" s="69"/>
      <c r="L383" s="69"/>
      <c r="M383" s="69"/>
      <c r="N383" s="69"/>
      <c r="O383" s="69"/>
      <c r="P383" s="69"/>
      <c r="Q383" s="69"/>
      <c r="R383" s="69"/>
      <c r="S383" s="69"/>
      <c r="T383" s="69"/>
      <c r="U383" s="69"/>
    </row>
    <row r="384" spans="1:21" ht="15.75">
      <c r="A384" s="69"/>
      <c r="B384" s="82"/>
      <c r="C384" s="81"/>
      <c r="D384" s="83"/>
      <c r="E384" s="123"/>
      <c r="F384" s="69"/>
      <c r="G384" s="69"/>
      <c r="H384" s="69"/>
      <c r="I384" s="69"/>
      <c r="J384" s="69"/>
      <c r="K384" s="69"/>
      <c r="L384" s="69"/>
      <c r="M384" s="69"/>
      <c r="N384" s="69"/>
      <c r="O384" s="69"/>
      <c r="P384" s="69"/>
      <c r="Q384" s="69"/>
      <c r="R384" s="69"/>
      <c r="S384" s="69"/>
      <c r="T384" s="69"/>
      <c r="U384" s="69"/>
    </row>
    <row r="385" spans="1:21" ht="15.75">
      <c r="A385" s="69"/>
      <c r="B385" s="82"/>
      <c r="C385" s="81"/>
      <c r="D385" s="83"/>
      <c r="E385" s="123"/>
      <c r="F385" s="69"/>
      <c r="G385" s="69"/>
      <c r="H385" s="69"/>
      <c r="I385" s="69"/>
      <c r="J385" s="69"/>
      <c r="K385" s="69"/>
      <c r="L385" s="69"/>
      <c r="M385" s="69"/>
      <c r="N385" s="69"/>
      <c r="O385" s="69"/>
      <c r="P385" s="69"/>
      <c r="Q385" s="69"/>
      <c r="R385" s="69"/>
      <c r="S385" s="69"/>
      <c r="T385" s="69"/>
      <c r="U385" s="69"/>
    </row>
    <row r="386" spans="1:21" ht="15.75">
      <c r="A386" s="69"/>
      <c r="B386" s="82"/>
      <c r="C386" s="81"/>
      <c r="D386" s="83"/>
      <c r="E386" s="123"/>
      <c r="F386" s="69"/>
      <c r="G386" s="69"/>
      <c r="H386" s="69"/>
      <c r="I386" s="69"/>
      <c r="J386" s="69"/>
      <c r="K386" s="69"/>
      <c r="L386" s="69"/>
      <c r="M386" s="69"/>
      <c r="N386" s="69"/>
      <c r="O386" s="69"/>
      <c r="P386" s="69"/>
      <c r="Q386" s="69"/>
      <c r="R386" s="69"/>
      <c r="S386" s="69"/>
      <c r="T386" s="69"/>
      <c r="U386" s="69"/>
    </row>
    <row r="387" spans="1:21" ht="15.75">
      <c r="A387" s="69"/>
      <c r="B387" s="82"/>
      <c r="C387" s="81"/>
      <c r="D387" s="83"/>
      <c r="E387" s="123"/>
      <c r="F387" s="69"/>
      <c r="G387" s="69"/>
      <c r="H387" s="69"/>
      <c r="I387" s="69"/>
      <c r="J387" s="69"/>
      <c r="K387" s="69"/>
      <c r="L387" s="69"/>
      <c r="M387" s="69"/>
      <c r="N387" s="69"/>
      <c r="O387" s="69"/>
      <c r="P387" s="69"/>
      <c r="Q387" s="69"/>
      <c r="R387" s="69"/>
      <c r="S387" s="69"/>
      <c r="T387" s="69"/>
      <c r="U387" s="69"/>
    </row>
    <row r="388" spans="1:21" ht="15.75">
      <c r="A388" s="69"/>
      <c r="B388" s="82"/>
      <c r="C388" s="81"/>
      <c r="D388" s="83"/>
      <c r="E388" s="123"/>
      <c r="F388" s="69"/>
      <c r="G388" s="69"/>
      <c r="H388" s="69"/>
      <c r="I388" s="69"/>
      <c r="J388" s="69"/>
      <c r="K388" s="69"/>
      <c r="L388" s="69"/>
      <c r="M388" s="69"/>
      <c r="N388" s="69"/>
      <c r="O388" s="69"/>
      <c r="P388" s="69"/>
      <c r="Q388" s="69"/>
      <c r="R388" s="69"/>
      <c r="S388" s="69"/>
      <c r="T388" s="69"/>
      <c r="U388" s="69"/>
    </row>
    <row r="389" spans="1:21" ht="15.75">
      <c r="A389" s="69"/>
      <c r="B389" s="82"/>
      <c r="C389" s="81"/>
      <c r="D389" s="83"/>
      <c r="E389" s="123"/>
      <c r="F389" s="69"/>
      <c r="G389" s="69"/>
      <c r="H389" s="69"/>
      <c r="I389" s="69"/>
      <c r="J389" s="69"/>
      <c r="K389" s="69"/>
      <c r="L389" s="69"/>
      <c r="M389" s="69"/>
      <c r="N389" s="69"/>
      <c r="O389" s="69"/>
      <c r="P389" s="69"/>
      <c r="Q389" s="69"/>
      <c r="R389" s="69"/>
      <c r="S389" s="69"/>
      <c r="T389" s="69"/>
      <c r="U389" s="69"/>
    </row>
    <row r="390" spans="1:21" ht="15.75">
      <c r="A390" s="69"/>
      <c r="B390" s="82"/>
      <c r="C390" s="81"/>
      <c r="D390" s="83"/>
      <c r="E390" s="123"/>
      <c r="F390" s="69"/>
      <c r="G390" s="69"/>
      <c r="H390" s="69"/>
      <c r="I390" s="69"/>
      <c r="J390" s="69"/>
      <c r="K390" s="69"/>
      <c r="L390" s="69"/>
      <c r="M390" s="69"/>
      <c r="N390" s="69"/>
      <c r="O390" s="69"/>
      <c r="P390" s="69"/>
      <c r="Q390" s="69"/>
      <c r="R390" s="69"/>
      <c r="S390" s="69"/>
      <c r="T390" s="69"/>
      <c r="U390" s="69"/>
    </row>
    <row r="391" spans="1:21" ht="15.75">
      <c r="A391" s="69"/>
      <c r="B391" s="82"/>
      <c r="C391" s="81"/>
      <c r="D391" s="83"/>
      <c r="E391" s="123"/>
      <c r="F391" s="69"/>
      <c r="G391" s="69"/>
      <c r="H391" s="69"/>
      <c r="I391" s="69"/>
      <c r="J391" s="69"/>
      <c r="K391" s="69"/>
      <c r="L391" s="69"/>
      <c r="M391" s="69"/>
      <c r="N391" s="69"/>
      <c r="O391" s="69"/>
      <c r="P391" s="69"/>
      <c r="Q391" s="69"/>
      <c r="R391" s="69"/>
      <c r="S391" s="69"/>
      <c r="T391" s="69"/>
      <c r="U391" s="69"/>
    </row>
    <row r="392" spans="1:21" ht="15.75">
      <c r="A392" s="69"/>
      <c r="B392" s="82"/>
      <c r="C392" s="81"/>
      <c r="D392" s="83"/>
      <c r="E392" s="123"/>
      <c r="F392" s="69"/>
      <c r="G392" s="69"/>
      <c r="H392" s="69"/>
      <c r="I392" s="69"/>
      <c r="J392" s="69"/>
      <c r="K392" s="69"/>
      <c r="L392" s="69"/>
      <c r="M392" s="69"/>
      <c r="N392" s="69"/>
      <c r="O392" s="69"/>
      <c r="P392" s="69"/>
      <c r="Q392" s="69"/>
      <c r="R392" s="69"/>
      <c r="S392" s="69"/>
      <c r="T392" s="69"/>
      <c r="U392" s="69"/>
    </row>
    <row r="393" spans="1:21" ht="15.75">
      <c r="A393" s="69"/>
      <c r="B393" s="82"/>
      <c r="C393" s="81"/>
      <c r="D393" s="83"/>
      <c r="E393" s="123"/>
      <c r="F393" s="69"/>
      <c r="G393" s="69"/>
      <c r="H393" s="69"/>
      <c r="I393" s="69"/>
      <c r="J393" s="69"/>
      <c r="K393" s="69"/>
      <c r="L393" s="69"/>
      <c r="M393" s="69"/>
      <c r="N393" s="69"/>
      <c r="O393" s="69"/>
      <c r="P393" s="69"/>
      <c r="Q393" s="69"/>
      <c r="R393" s="69"/>
      <c r="S393" s="69"/>
      <c r="T393" s="69"/>
      <c r="U393" s="69"/>
    </row>
    <row r="394" spans="1:21" ht="15.75">
      <c r="A394" s="69"/>
      <c r="B394" s="82"/>
      <c r="C394" s="81"/>
      <c r="D394" s="83"/>
      <c r="E394" s="123"/>
      <c r="F394" s="69"/>
      <c r="G394" s="69"/>
      <c r="H394" s="69"/>
      <c r="I394" s="69"/>
      <c r="J394" s="69"/>
      <c r="K394" s="69"/>
      <c r="L394" s="69"/>
      <c r="M394" s="69"/>
      <c r="N394" s="69"/>
      <c r="O394" s="69"/>
      <c r="P394" s="69"/>
      <c r="Q394" s="69"/>
      <c r="R394" s="69"/>
      <c r="S394" s="69"/>
      <c r="T394" s="69"/>
      <c r="U394" s="69"/>
    </row>
    <row r="395" spans="1:21" ht="15.75">
      <c r="A395" s="69"/>
      <c r="B395" s="82"/>
      <c r="C395" s="81"/>
      <c r="D395" s="83"/>
      <c r="E395" s="123"/>
      <c r="F395" s="69"/>
      <c r="G395" s="69"/>
      <c r="H395" s="69"/>
      <c r="I395" s="69"/>
      <c r="J395" s="69"/>
      <c r="K395" s="69"/>
      <c r="L395" s="69"/>
      <c r="M395" s="69"/>
      <c r="N395" s="69"/>
      <c r="O395" s="69"/>
      <c r="P395" s="69"/>
      <c r="Q395" s="69"/>
      <c r="R395" s="69"/>
      <c r="S395" s="69"/>
      <c r="T395" s="69"/>
      <c r="U395" s="69"/>
    </row>
    <row r="396" spans="1:21" ht="15.75">
      <c r="A396" s="69"/>
      <c r="B396" s="82"/>
      <c r="C396" s="81"/>
      <c r="D396" s="83"/>
      <c r="E396" s="123"/>
      <c r="F396" s="69"/>
      <c r="G396" s="69"/>
      <c r="H396" s="69"/>
      <c r="I396" s="69"/>
      <c r="J396" s="69"/>
      <c r="K396" s="69"/>
      <c r="L396" s="69"/>
      <c r="M396" s="69"/>
      <c r="N396" s="69"/>
      <c r="O396" s="69"/>
      <c r="P396" s="69"/>
      <c r="Q396" s="69"/>
      <c r="R396" s="69"/>
      <c r="S396" s="69"/>
      <c r="T396" s="69"/>
      <c r="U396" s="69"/>
    </row>
    <row r="397" spans="1:21" ht="15.75">
      <c r="A397" s="69"/>
      <c r="B397" s="82"/>
      <c r="C397" s="81"/>
      <c r="D397" s="83"/>
      <c r="E397" s="123"/>
      <c r="F397" s="69"/>
      <c r="G397" s="69"/>
      <c r="H397" s="69"/>
      <c r="I397" s="69"/>
      <c r="J397" s="69"/>
      <c r="K397" s="69"/>
      <c r="L397" s="69"/>
      <c r="M397" s="69"/>
      <c r="N397" s="69"/>
      <c r="O397" s="69"/>
      <c r="P397" s="69"/>
      <c r="Q397" s="69"/>
      <c r="R397" s="69"/>
      <c r="S397" s="69"/>
      <c r="T397" s="69"/>
      <c r="U397" s="69"/>
    </row>
    <row r="398" spans="1:21" ht="15.75">
      <c r="A398" s="69"/>
      <c r="B398" s="82"/>
      <c r="C398" s="81"/>
      <c r="D398" s="83"/>
      <c r="E398" s="123"/>
      <c r="F398" s="69"/>
      <c r="G398" s="69"/>
      <c r="H398" s="69"/>
      <c r="I398" s="69"/>
      <c r="J398" s="69"/>
      <c r="K398" s="69"/>
      <c r="L398" s="69"/>
      <c r="M398" s="69"/>
      <c r="N398" s="69"/>
      <c r="O398" s="69"/>
      <c r="P398" s="69"/>
      <c r="Q398" s="69"/>
      <c r="R398" s="69"/>
      <c r="S398" s="69"/>
      <c r="T398" s="69"/>
      <c r="U398" s="69"/>
    </row>
    <row r="399" spans="1:21" ht="15.75">
      <c r="A399" s="69"/>
      <c r="B399" s="82"/>
      <c r="C399" s="81"/>
      <c r="D399" s="83"/>
      <c r="E399" s="123"/>
      <c r="F399" s="69"/>
      <c r="G399" s="69"/>
      <c r="H399" s="69"/>
      <c r="I399" s="69"/>
      <c r="J399" s="69"/>
      <c r="K399" s="69"/>
      <c r="L399" s="69"/>
      <c r="M399" s="69"/>
      <c r="N399" s="69"/>
      <c r="O399" s="69"/>
      <c r="P399" s="69"/>
      <c r="Q399" s="69"/>
      <c r="R399" s="69"/>
      <c r="S399" s="69"/>
      <c r="T399" s="69"/>
      <c r="U399" s="69"/>
    </row>
    <row r="400" spans="1:21" ht="15.75">
      <c r="A400" s="69"/>
      <c r="B400" s="82"/>
      <c r="C400" s="81"/>
      <c r="D400" s="83"/>
      <c r="E400" s="123"/>
      <c r="F400" s="69"/>
      <c r="G400" s="69"/>
      <c r="H400" s="69"/>
      <c r="I400" s="69"/>
      <c r="J400" s="69"/>
      <c r="K400" s="69"/>
      <c r="L400" s="69"/>
      <c r="M400" s="69"/>
      <c r="N400" s="69"/>
      <c r="O400" s="69"/>
      <c r="P400" s="69"/>
      <c r="Q400" s="69"/>
      <c r="R400" s="69"/>
      <c r="S400" s="69"/>
      <c r="T400" s="69"/>
      <c r="U400" s="69"/>
    </row>
    <row r="401" spans="1:21" ht="15.75">
      <c r="A401" s="69"/>
      <c r="B401" s="82"/>
      <c r="C401" s="81"/>
      <c r="D401" s="83"/>
      <c r="E401" s="123"/>
      <c r="F401" s="69"/>
      <c r="G401" s="69"/>
      <c r="H401" s="69"/>
      <c r="I401" s="69"/>
      <c r="J401" s="69"/>
      <c r="K401" s="69"/>
      <c r="L401" s="69"/>
      <c r="M401" s="69"/>
      <c r="N401" s="69"/>
      <c r="O401" s="69"/>
      <c r="P401" s="69"/>
      <c r="Q401" s="69"/>
      <c r="R401" s="69"/>
      <c r="S401" s="69"/>
      <c r="T401" s="69"/>
      <c r="U401" s="69"/>
    </row>
    <row r="402" spans="1:21" ht="15.75">
      <c r="A402" s="69"/>
      <c r="B402" s="82"/>
      <c r="C402" s="81"/>
      <c r="D402" s="83"/>
      <c r="E402" s="123"/>
      <c r="F402" s="69"/>
      <c r="G402" s="69"/>
      <c r="H402" s="69"/>
      <c r="I402" s="69"/>
      <c r="J402" s="69"/>
      <c r="K402" s="69"/>
      <c r="L402" s="69"/>
      <c r="M402" s="69"/>
      <c r="N402" s="69"/>
      <c r="O402" s="69"/>
      <c r="P402" s="69"/>
      <c r="Q402" s="69"/>
      <c r="R402" s="69"/>
      <c r="S402" s="69"/>
      <c r="T402" s="69"/>
      <c r="U402" s="69"/>
    </row>
    <row r="403" spans="1:21" ht="15.75">
      <c r="A403" s="69"/>
      <c r="B403" s="82"/>
      <c r="C403" s="81"/>
      <c r="D403" s="83"/>
      <c r="E403" s="123"/>
      <c r="F403" s="69"/>
      <c r="G403" s="69"/>
      <c r="H403" s="69"/>
      <c r="I403" s="69"/>
      <c r="J403" s="69"/>
      <c r="K403" s="69"/>
      <c r="L403" s="69"/>
      <c r="M403" s="69"/>
      <c r="N403" s="69"/>
      <c r="O403" s="69"/>
      <c r="P403" s="69"/>
      <c r="Q403" s="69"/>
      <c r="R403" s="69"/>
      <c r="S403" s="69"/>
      <c r="T403" s="69"/>
      <c r="U403" s="69"/>
    </row>
    <row r="404" spans="1:21" ht="15.75">
      <c r="A404" s="69"/>
      <c r="B404" s="82"/>
      <c r="C404" s="81"/>
      <c r="D404" s="83"/>
      <c r="E404" s="123"/>
      <c r="F404" s="69"/>
      <c r="G404" s="69"/>
      <c r="H404" s="69"/>
      <c r="I404" s="69"/>
      <c r="J404" s="69"/>
      <c r="K404" s="69"/>
      <c r="L404" s="69"/>
      <c r="M404" s="69"/>
      <c r="N404" s="69"/>
      <c r="O404" s="69"/>
      <c r="P404" s="69"/>
      <c r="Q404" s="69"/>
      <c r="R404" s="69"/>
      <c r="S404" s="69"/>
      <c r="T404" s="69"/>
      <c r="U404" s="69"/>
    </row>
    <row r="405" spans="1:21" ht="15.75">
      <c r="A405" s="69"/>
      <c r="B405" s="82"/>
      <c r="C405" s="81"/>
      <c r="D405" s="83"/>
      <c r="E405" s="123"/>
      <c r="F405" s="69"/>
      <c r="G405" s="69"/>
      <c r="H405" s="69"/>
      <c r="I405" s="69"/>
      <c r="J405" s="69"/>
      <c r="K405" s="69"/>
      <c r="L405" s="69"/>
      <c r="M405" s="69"/>
      <c r="N405" s="69"/>
      <c r="O405" s="69"/>
      <c r="P405" s="69"/>
      <c r="Q405" s="69"/>
      <c r="R405" s="69"/>
      <c r="S405" s="69"/>
      <c r="T405" s="69"/>
      <c r="U405" s="69"/>
    </row>
    <row r="406" spans="1:21" ht="15.75">
      <c r="A406" s="69"/>
      <c r="B406" s="82"/>
      <c r="C406" s="81"/>
      <c r="D406" s="83"/>
      <c r="E406" s="123"/>
      <c r="F406" s="69"/>
      <c r="G406" s="69"/>
      <c r="H406" s="69"/>
      <c r="I406" s="69"/>
      <c r="J406" s="69"/>
      <c r="K406" s="69"/>
      <c r="L406" s="69"/>
      <c r="M406" s="69"/>
      <c r="N406" s="69"/>
      <c r="O406" s="69"/>
      <c r="P406" s="69"/>
      <c r="Q406" s="69"/>
      <c r="R406" s="69"/>
      <c r="S406" s="69"/>
      <c r="T406" s="69"/>
      <c r="U406" s="69"/>
    </row>
    <row r="407" spans="1:21" ht="15.75">
      <c r="A407" s="69"/>
      <c r="B407" s="82"/>
      <c r="C407" s="81"/>
      <c r="D407" s="83"/>
      <c r="E407" s="123"/>
      <c r="F407" s="69"/>
      <c r="G407" s="69"/>
      <c r="H407" s="69"/>
      <c r="I407" s="69"/>
      <c r="J407" s="69"/>
      <c r="K407" s="69"/>
      <c r="L407" s="69"/>
      <c r="M407" s="69"/>
      <c r="N407" s="69"/>
      <c r="O407" s="69"/>
      <c r="P407" s="69"/>
      <c r="Q407" s="69"/>
      <c r="R407" s="69"/>
      <c r="S407" s="69"/>
      <c r="T407" s="69"/>
      <c r="U407" s="69"/>
    </row>
    <row r="408" spans="1:21" ht="15.75">
      <c r="A408" s="69"/>
      <c r="B408" s="82"/>
      <c r="C408" s="81"/>
      <c r="D408" s="83"/>
      <c r="E408" s="123"/>
      <c r="F408" s="69"/>
      <c r="G408" s="69"/>
      <c r="H408" s="69"/>
      <c r="I408" s="69"/>
      <c r="J408" s="69"/>
      <c r="K408" s="69"/>
      <c r="L408" s="69"/>
      <c r="M408" s="69"/>
      <c r="N408" s="69"/>
      <c r="O408" s="69"/>
      <c r="P408" s="69"/>
      <c r="Q408" s="69"/>
      <c r="R408" s="69"/>
      <c r="S408" s="69"/>
      <c r="T408" s="69"/>
      <c r="U408" s="69"/>
    </row>
    <row r="409" spans="1:21" ht="15.75">
      <c r="A409" s="69"/>
      <c r="B409" s="82"/>
      <c r="C409" s="81"/>
      <c r="D409" s="83"/>
      <c r="E409" s="123"/>
      <c r="F409" s="69"/>
      <c r="G409" s="69"/>
      <c r="H409" s="69"/>
      <c r="I409" s="69"/>
      <c r="J409" s="69"/>
      <c r="K409" s="69"/>
      <c r="L409" s="69"/>
      <c r="M409" s="69"/>
      <c r="N409" s="69"/>
      <c r="O409" s="69"/>
      <c r="P409" s="69"/>
      <c r="Q409" s="69"/>
      <c r="R409" s="69"/>
      <c r="S409" s="69"/>
      <c r="T409" s="69"/>
      <c r="U409" s="69"/>
    </row>
    <row r="410" spans="1:21" ht="15.75">
      <c r="A410" s="69"/>
      <c r="B410" s="82"/>
      <c r="C410" s="81"/>
      <c r="D410" s="83"/>
      <c r="E410" s="123"/>
      <c r="F410" s="69"/>
      <c r="G410" s="69"/>
      <c r="H410" s="69"/>
      <c r="I410" s="69"/>
      <c r="J410" s="69"/>
      <c r="K410" s="69"/>
      <c r="L410" s="69"/>
      <c r="M410" s="69"/>
      <c r="N410" s="69"/>
      <c r="O410" s="69"/>
      <c r="P410" s="69"/>
      <c r="Q410" s="69"/>
      <c r="R410" s="69"/>
      <c r="S410" s="69"/>
      <c r="T410" s="69"/>
      <c r="U410" s="69"/>
    </row>
    <row r="411" spans="1:21" ht="15.75">
      <c r="A411" s="69"/>
      <c r="B411" s="82"/>
      <c r="C411" s="81"/>
      <c r="D411" s="83"/>
      <c r="E411" s="123"/>
      <c r="F411" s="69"/>
      <c r="G411" s="69"/>
      <c r="H411" s="69"/>
      <c r="I411" s="69"/>
      <c r="J411" s="69"/>
      <c r="K411" s="69"/>
      <c r="L411" s="69"/>
      <c r="M411" s="69"/>
      <c r="N411" s="69"/>
      <c r="O411" s="69"/>
      <c r="P411" s="69"/>
      <c r="Q411" s="69"/>
      <c r="R411" s="69"/>
      <c r="S411" s="69"/>
      <c r="T411" s="69"/>
      <c r="U411" s="69"/>
    </row>
    <row r="412" spans="1:21" ht="15.75">
      <c r="A412" s="69"/>
      <c r="B412" s="82"/>
      <c r="C412" s="81"/>
      <c r="D412" s="83"/>
      <c r="E412" s="123"/>
      <c r="F412" s="69"/>
      <c r="G412" s="69"/>
      <c r="H412" s="69"/>
      <c r="I412" s="69"/>
      <c r="J412" s="69"/>
      <c r="K412" s="69"/>
      <c r="L412" s="69"/>
      <c r="M412" s="69"/>
      <c r="N412" s="69"/>
      <c r="O412" s="69"/>
      <c r="P412" s="69"/>
      <c r="Q412" s="69"/>
      <c r="R412" s="69"/>
      <c r="S412" s="69"/>
      <c r="T412" s="69"/>
      <c r="U412" s="69"/>
    </row>
    <row r="413" spans="1:21" ht="15.75">
      <c r="A413" s="69"/>
      <c r="B413" s="82"/>
      <c r="C413" s="81"/>
      <c r="D413" s="83"/>
      <c r="E413" s="123"/>
      <c r="F413" s="69"/>
      <c r="G413" s="69"/>
      <c r="H413" s="69"/>
      <c r="I413" s="69"/>
      <c r="J413" s="69"/>
      <c r="K413" s="69"/>
      <c r="L413" s="69"/>
      <c r="M413" s="69"/>
      <c r="N413" s="69"/>
      <c r="O413" s="69"/>
      <c r="P413" s="69"/>
      <c r="Q413" s="69"/>
      <c r="R413" s="69"/>
      <c r="S413" s="69"/>
      <c r="T413" s="69"/>
      <c r="U413" s="69"/>
    </row>
    <row r="414" spans="1:21" ht="15.75">
      <c r="A414" s="69"/>
      <c r="B414" s="82"/>
      <c r="C414" s="81"/>
      <c r="D414" s="83"/>
      <c r="E414" s="123"/>
      <c r="F414" s="69"/>
      <c r="G414" s="69"/>
      <c r="H414" s="69"/>
      <c r="I414" s="69"/>
      <c r="J414" s="69"/>
      <c r="K414" s="69"/>
      <c r="L414" s="69"/>
      <c r="M414" s="69"/>
      <c r="N414" s="69"/>
      <c r="O414" s="69"/>
      <c r="P414" s="69"/>
      <c r="Q414" s="69"/>
      <c r="R414" s="69"/>
      <c r="S414" s="69"/>
      <c r="T414" s="69"/>
      <c r="U414" s="69"/>
    </row>
    <row r="415" spans="1:21" ht="15.75">
      <c r="A415" s="69"/>
      <c r="B415" s="82"/>
      <c r="C415" s="81"/>
      <c r="D415" s="83"/>
      <c r="E415" s="123"/>
      <c r="F415" s="69"/>
      <c r="G415" s="69"/>
      <c r="H415" s="69"/>
      <c r="I415" s="69"/>
      <c r="J415" s="69"/>
      <c r="K415" s="69"/>
      <c r="L415" s="69"/>
      <c r="M415" s="69"/>
      <c r="N415" s="69"/>
      <c r="O415" s="69"/>
      <c r="P415" s="69"/>
      <c r="Q415" s="69"/>
      <c r="R415" s="69"/>
      <c r="S415" s="69"/>
      <c r="T415" s="69"/>
      <c r="U415" s="69"/>
    </row>
    <row r="416" spans="1:21" ht="15.75">
      <c r="A416" s="69"/>
      <c r="B416" s="82"/>
      <c r="C416" s="81"/>
      <c r="D416" s="83"/>
      <c r="E416" s="123"/>
      <c r="F416" s="69"/>
      <c r="G416" s="69"/>
      <c r="H416" s="69"/>
      <c r="I416" s="69"/>
      <c r="J416" s="69"/>
      <c r="K416" s="69"/>
      <c r="L416" s="69"/>
      <c r="M416" s="69"/>
      <c r="N416" s="69"/>
      <c r="O416" s="69"/>
      <c r="P416" s="69"/>
      <c r="Q416" s="69"/>
      <c r="R416" s="69"/>
      <c r="S416" s="69"/>
      <c r="T416" s="69"/>
      <c r="U416" s="69"/>
    </row>
    <row r="417" spans="1:21" ht="15.75">
      <c r="A417" s="69"/>
      <c r="B417" s="82"/>
      <c r="C417" s="81"/>
      <c r="D417" s="83"/>
      <c r="E417" s="123"/>
      <c r="F417" s="69"/>
      <c r="G417" s="69"/>
      <c r="H417" s="69"/>
      <c r="I417" s="69"/>
      <c r="J417" s="69"/>
      <c r="K417" s="69"/>
      <c r="L417" s="69"/>
      <c r="M417" s="69"/>
      <c r="N417" s="69"/>
      <c r="O417" s="69"/>
      <c r="P417" s="69"/>
      <c r="Q417" s="69"/>
      <c r="R417" s="69"/>
      <c r="S417" s="69"/>
      <c r="T417" s="69"/>
      <c r="U417" s="69"/>
    </row>
    <row r="418" spans="1:21" ht="15.75">
      <c r="A418" s="69"/>
      <c r="B418" s="82"/>
      <c r="C418" s="81"/>
      <c r="D418" s="83"/>
      <c r="E418" s="123"/>
      <c r="F418" s="69"/>
      <c r="G418" s="69"/>
      <c r="H418" s="69"/>
      <c r="I418" s="69"/>
      <c r="J418" s="69"/>
      <c r="K418" s="69"/>
      <c r="L418" s="69"/>
      <c r="M418" s="69"/>
      <c r="N418" s="69"/>
      <c r="O418" s="69"/>
      <c r="P418" s="69"/>
      <c r="Q418" s="69"/>
      <c r="R418" s="69"/>
      <c r="S418" s="69"/>
      <c r="T418" s="69"/>
      <c r="U418" s="69"/>
    </row>
    <row r="419" spans="1:21" ht="15.75">
      <c r="A419" s="69"/>
      <c r="B419" s="82"/>
      <c r="C419" s="81"/>
      <c r="D419" s="83"/>
      <c r="E419" s="123"/>
      <c r="F419" s="69"/>
      <c r="G419" s="69"/>
      <c r="H419" s="69"/>
      <c r="I419" s="69"/>
      <c r="J419" s="69"/>
      <c r="K419" s="69"/>
      <c r="L419" s="69"/>
      <c r="M419" s="69"/>
      <c r="N419" s="69"/>
      <c r="O419" s="69"/>
      <c r="P419" s="69"/>
      <c r="Q419" s="69"/>
      <c r="R419" s="69"/>
      <c r="S419" s="69"/>
      <c r="T419" s="69"/>
      <c r="U419" s="69"/>
    </row>
    <row r="420" spans="1:21" ht="15.75">
      <c r="A420" s="69"/>
      <c r="B420" s="82"/>
      <c r="C420" s="81"/>
      <c r="D420" s="83"/>
      <c r="E420" s="123"/>
      <c r="F420" s="69"/>
      <c r="G420" s="69"/>
      <c r="H420" s="69"/>
      <c r="I420" s="69"/>
      <c r="J420" s="69"/>
      <c r="K420" s="69"/>
      <c r="L420" s="69"/>
      <c r="M420" s="69"/>
      <c r="N420" s="69"/>
      <c r="O420" s="69"/>
      <c r="P420" s="69"/>
      <c r="Q420" s="69"/>
      <c r="R420" s="69"/>
      <c r="S420" s="69"/>
      <c r="T420" s="69"/>
      <c r="U420" s="69"/>
    </row>
    <row r="421" spans="1:21" ht="15.75">
      <c r="A421" s="69"/>
      <c r="B421" s="82"/>
      <c r="C421" s="81"/>
      <c r="D421" s="83"/>
      <c r="E421" s="123"/>
      <c r="F421" s="69"/>
      <c r="G421" s="69"/>
      <c r="H421" s="69"/>
      <c r="I421" s="69"/>
      <c r="J421" s="69"/>
      <c r="K421" s="69"/>
      <c r="L421" s="69"/>
      <c r="M421" s="69"/>
      <c r="N421" s="69"/>
      <c r="O421" s="69"/>
      <c r="P421" s="69"/>
      <c r="Q421" s="69"/>
      <c r="R421" s="69"/>
      <c r="S421" s="69"/>
      <c r="T421" s="69"/>
      <c r="U421" s="69"/>
    </row>
    <row r="422" spans="1:21" ht="15.75">
      <c r="A422" s="69"/>
      <c r="B422" s="82"/>
      <c r="C422" s="81"/>
      <c r="D422" s="83"/>
      <c r="E422" s="123"/>
      <c r="F422" s="69"/>
      <c r="G422" s="69"/>
      <c r="H422" s="69"/>
      <c r="I422" s="69"/>
      <c r="J422" s="69"/>
      <c r="K422" s="69"/>
      <c r="L422" s="69"/>
      <c r="M422" s="69"/>
      <c r="N422" s="69"/>
      <c r="O422" s="69"/>
      <c r="P422" s="69"/>
      <c r="Q422" s="69"/>
      <c r="R422" s="69"/>
      <c r="S422" s="69"/>
      <c r="T422" s="69"/>
      <c r="U422" s="69"/>
    </row>
    <row r="423" spans="1:21" ht="15.75">
      <c r="A423" s="69"/>
      <c r="B423" s="82"/>
      <c r="C423" s="81"/>
      <c r="D423" s="83"/>
      <c r="E423" s="123"/>
      <c r="F423" s="69"/>
      <c r="G423" s="69"/>
      <c r="H423" s="69"/>
      <c r="I423" s="69"/>
      <c r="J423" s="69"/>
      <c r="K423" s="69"/>
      <c r="L423" s="69"/>
      <c r="M423" s="69"/>
      <c r="N423" s="69"/>
      <c r="O423" s="69"/>
      <c r="P423" s="69"/>
      <c r="Q423" s="69"/>
      <c r="R423" s="69"/>
      <c r="S423" s="69"/>
      <c r="T423" s="69"/>
      <c r="U423" s="69"/>
    </row>
    <row r="424" spans="1:21" ht="15.75">
      <c r="A424" s="69"/>
      <c r="B424" s="82"/>
      <c r="C424" s="81"/>
      <c r="D424" s="83"/>
      <c r="E424" s="123"/>
      <c r="F424" s="69"/>
      <c r="G424" s="69"/>
      <c r="H424" s="69"/>
      <c r="I424" s="69"/>
      <c r="J424" s="69"/>
      <c r="K424" s="69"/>
      <c r="L424" s="69"/>
      <c r="M424" s="69"/>
      <c r="N424" s="69"/>
      <c r="O424" s="69"/>
      <c r="P424" s="69"/>
      <c r="Q424" s="69"/>
      <c r="R424" s="69"/>
      <c r="S424" s="69"/>
      <c r="T424" s="69"/>
      <c r="U424" s="69"/>
    </row>
    <row r="425" spans="1:21" ht="15.75">
      <c r="A425" s="69"/>
      <c r="B425" s="82"/>
      <c r="C425" s="81"/>
      <c r="D425" s="83"/>
      <c r="E425" s="123"/>
      <c r="F425" s="69"/>
      <c r="G425" s="69"/>
      <c r="H425" s="69"/>
      <c r="I425" s="69"/>
      <c r="J425" s="69"/>
      <c r="K425" s="69"/>
      <c r="L425" s="69"/>
      <c r="M425" s="69"/>
      <c r="N425" s="69"/>
      <c r="O425" s="69"/>
      <c r="P425" s="69"/>
      <c r="Q425" s="69"/>
      <c r="R425" s="69"/>
      <c r="S425" s="69"/>
      <c r="T425" s="69"/>
      <c r="U425" s="69"/>
    </row>
    <row r="426" spans="1:21" ht="15.75">
      <c r="A426" s="69"/>
      <c r="B426" s="82"/>
      <c r="C426" s="81"/>
      <c r="D426" s="83"/>
      <c r="E426" s="123"/>
      <c r="F426" s="69"/>
      <c r="G426" s="69"/>
      <c r="H426" s="69"/>
      <c r="I426" s="69"/>
      <c r="J426" s="69"/>
      <c r="K426" s="69"/>
      <c r="L426" s="69"/>
      <c r="M426" s="69"/>
      <c r="N426" s="69"/>
      <c r="O426" s="69"/>
      <c r="P426" s="69"/>
      <c r="Q426" s="69"/>
      <c r="R426" s="69"/>
      <c r="S426" s="69"/>
      <c r="T426" s="69"/>
      <c r="U426" s="69"/>
    </row>
    <row r="427" spans="1:21" ht="15.75">
      <c r="A427" s="69"/>
      <c r="B427" s="82"/>
      <c r="C427" s="81"/>
      <c r="D427" s="83"/>
      <c r="E427" s="123"/>
      <c r="F427" s="69"/>
      <c r="G427" s="69"/>
      <c r="H427" s="69"/>
      <c r="I427" s="69"/>
      <c r="J427" s="69"/>
      <c r="K427" s="69"/>
      <c r="L427" s="69"/>
      <c r="M427" s="69"/>
      <c r="N427" s="69"/>
      <c r="O427" s="69"/>
      <c r="P427" s="69"/>
      <c r="Q427" s="69"/>
      <c r="R427" s="69"/>
      <c r="S427" s="69"/>
      <c r="T427" s="69"/>
      <c r="U427" s="69"/>
    </row>
    <row r="428" spans="1:21" ht="15.75">
      <c r="A428" s="69"/>
      <c r="B428" s="82"/>
      <c r="C428" s="81"/>
      <c r="D428" s="83"/>
      <c r="E428" s="123"/>
      <c r="F428" s="69"/>
      <c r="G428" s="69"/>
      <c r="H428" s="69"/>
      <c r="I428" s="69"/>
      <c r="J428" s="69"/>
      <c r="K428" s="69"/>
      <c r="L428" s="69"/>
      <c r="M428" s="69"/>
      <c r="N428" s="69"/>
      <c r="O428" s="69"/>
      <c r="P428" s="69"/>
      <c r="Q428" s="69"/>
      <c r="R428" s="69"/>
      <c r="S428" s="69"/>
      <c r="T428" s="69"/>
      <c r="U428" s="69"/>
    </row>
    <row r="429" spans="1:21" ht="15.75">
      <c r="A429" s="69"/>
      <c r="B429" s="82"/>
      <c r="C429" s="81"/>
      <c r="D429" s="83"/>
      <c r="E429" s="123"/>
      <c r="F429" s="69"/>
      <c r="G429" s="69"/>
      <c r="H429" s="69"/>
      <c r="I429" s="69"/>
      <c r="J429" s="69"/>
      <c r="K429" s="69"/>
      <c r="L429" s="69"/>
      <c r="M429" s="69"/>
      <c r="N429" s="69"/>
      <c r="O429" s="69"/>
      <c r="P429" s="69"/>
      <c r="Q429" s="69"/>
      <c r="R429" s="69"/>
      <c r="S429" s="69"/>
      <c r="T429" s="69"/>
      <c r="U429" s="69"/>
    </row>
    <row r="430" spans="1:21" ht="15.75">
      <c r="A430" s="69"/>
      <c r="B430" s="82"/>
      <c r="C430" s="81"/>
      <c r="D430" s="83"/>
      <c r="E430" s="123"/>
      <c r="F430" s="69"/>
      <c r="G430" s="69"/>
      <c r="H430" s="69"/>
      <c r="I430" s="69"/>
      <c r="J430" s="69"/>
      <c r="K430" s="69"/>
      <c r="L430" s="69"/>
      <c r="M430" s="69"/>
      <c r="N430" s="69"/>
      <c r="O430" s="69"/>
      <c r="P430" s="69"/>
      <c r="Q430" s="69"/>
      <c r="R430" s="69"/>
      <c r="S430" s="69"/>
      <c r="T430" s="69"/>
      <c r="U430" s="69"/>
    </row>
    <row r="431" spans="1:21" ht="15.75">
      <c r="A431" s="69"/>
      <c r="B431" s="82"/>
      <c r="C431" s="81"/>
      <c r="D431" s="83"/>
      <c r="E431" s="123"/>
      <c r="F431" s="69"/>
      <c r="G431" s="69"/>
      <c r="H431" s="69"/>
      <c r="I431" s="69"/>
      <c r="J431" s="69"/>
      <c r="K431" s="69"/>
      <c r="L431" s="69"/>
      <c r="M431" s="69"/>
      <c r="N431" s="69"/>
      <c r="O431" s="69"/>
      <c r="P431" s="69"/>
      <c r="Q431" s="69"/>
      <c r="R431" s="69"/>
      <c r="S431" s="69"/>
      <c r="T431" s="69"/>
      <c r="U431" s="69"/>
    </row>
    <row r="432" spans="1:21" ht="15.75">
      <c r="A432" s="69"/>
      <c r="B432" s="82"/>
      <c r="C432" s="81"/>
      <c r="D432" s="83"/>
      <c r="E432" s="123"/>
      <c r="F432" s="69"/>
      <c r="G432" s="69"/>
      <c r="H432" s="69"/>
      <c r="I432" s="69"/>
      <c r="J432" s="69"/>
      <c r="K432" s="69"/>
      <c r="L432" s="69"/>
      <c r="M432" s="69"/>
      <c r="N432" s="69"/>
      <c r="O432" s="69"/>
      <c r="P432" s="69"/>
      <c r="Q432" s="69"/>
      <c r="R432" s="69"/>
      <c r="S432" s="69"/>
      <c r="T432" s="69"/>
      <c r="U432" s="69"/>
    </row>
    <row r="433" spans="1:21" ht="15.75">
      <c r="A433" s="69"/>
      <c r="B433" s="82"/>
      <c r="C433" s="81"/>
      <c r="D433" s="83"/>
      <c r="E433" s="123"/>
      <c r="F433" s="69"/>
      <c r="G433" s="69"/>
      <c r="H433" s="69"/>
      <c r="I433" s="69"/>
      <c r="J433" s="69"/>
      <c r="K433" s="69"/>
      <c r="L433" s="69"/>
      <c r="M433" s="69"/>
      <c r="N433" s="69"/>
      <c r="O433" s="69"/>
      <c r="P433" s="69"/>
      <c r="Q433" s="69"/>
      <c r="R433" s="69"/>
      <c r="S433" s="69"/>
      <c r="T433" s="69"/>
      <c r="U433" s="69"/>
    </row>
    <row r="434" spans="1:21" ht="15.75">
      <c r="A434" s="69"/>
      <c r="B434" s="82"/>
      <c r="C434" s="81"/>
      <c r="D434" s="83"/>
      <c r="E434" s="123"/>
      <c r="F434" s="69"/>
      <c r="G434" s="69"/>
      <c r="H434" s="69"/>
      <c r="I434" s="69"/>
      <c r="J434" s="69"/>
      <c r="K434" s="69"/>
      <c r="L434" s="69"/>
      <c r="M434" s="69"/>
      <c r="N434" s="69"/>
      <c r="O434" s="69"/>
      <c r="P434" s="69"/>
      <c r="Q434" s="69"/>
      <c r="R434" s="69"/>
      <c r="S434" s="69"/>
      <c r="T434" s="69"/>
      <c r="U434" s="69"/>
    </row>
    <row r="435" spans="1:21" ht="15.75">
      <c r="A435" s="69"/>
      <c r="B435" s="82"/>
      <c r="C435" s="81"/>
      <c r="D435" s="83"/>
      <c r="E435" s="123"/>
      <c r="F435" s="69"/>
      <c r="G435" s="69"/>
      <c r="H435" s="69"/>
      <c r="I435" s="69"/>
      <c r="J435" s="69"/>
      <c r="K435" s="69"/>
      <c r="L435" s="69"/>
      <c r="M435" s="69"/>
      <c r="N435" s="69"/>
      <c r="O435" s="69"/>
      <c r="P435" s="69"/>
      <c r="Q435" s="69"/>
      <c r="R435" s="69"/>
      <c r="S435" s="69"/>
      <c r="T435" s="69"/>
      <c r="U435" s="69"/>
    </row>
    <row r="436" spans="1:21" ht="15.75">
      <c r="A436" s="69"/>
      <c r="B436" s="82"/>
      <c r="C436" s="81"/>
      <c r="D436" s="83"/>
      <c r="E436" s="123"/>
      <c r="F436" s="69"/>
      <c r="G436" s="69"/>
      <c r="H436" s="69"/>
      <c r="I436" s="69"/>
      <c r="J436" s="69"/>
      <c r="K436" s="69"/>
      <c r="L436" s="69"/>
      <c r="M436" s="69"/>
      <c r="N436" s="69"/>
      <c r="O436" s="69"/>
      <c r="P436" s="69"/>
      <c r="Q436" s="69"/>
      <c r="R436" s="69"/>
      <c r="S436" s="69"/>
      <c r="T436" s="69"/>
      <c r="U436" s="69"/>
    </row>
    <row r="437" spans="1:21" ht="15.75">
      <c r="A437" s="69"/>
      <c r="B437" s="82"/>
      <c r="C437" s="81"/>
      <c r="D437" s="83"/>
      <c r="E437" s="123"/>
      <c r="F437" s="69"/>
      <c r="G437" s="69"/>
      <c r="H437" s="69"/>
      <c r="I437" s="69"/>
      <c r="J437" s="69"/>
      <c r="K437" s="69"/>
      <c r="L437" s="69"/>
      <c r="M437" s="69"/>
      <c r="N437" s="69"/>
      <c r="O437" s="69"/>
      <c r="P437" s="69"/>
      <c r="Q437" s="69"/>
      <c r="R437" s="69"/>
      <c r="S437" s="69"/>
      <c r="T437" s="69"/>
      <c r="U437" s="69"/>
    </row>
    <row r="438" spans="1:21" ht="15.75">
      <c r="A438" s="69"/>
      <c r="B438" s="82"/>
      <c r="C438" s="81"/>
      <c r="D438" s="83"/>
      <c r="E438" s="123"/>
      <c r="F438" s="69"/>
      <c r="G438" s="69"/>
      <c r="H438" s="69"/>
      <c r="I438" s="69"/>
      <c r="J438" s="69"/>
      <c r="K438" s="69"/>
      <c r="L438" s="69"/>
      <c r="M438" s="69"/>
      <c r="N438" s="69"/>
      <c r="O438" s="69"/>
      <c r="P438" s="69"/>
      <c r="Q438" s="69"/>
      <c r="R438" s="69"/>
      <c r="S438" s="69"/>
      <c r="T438" s="69"/>
      <c r="U438" s="69"/>
    </row>
    <row r="439" spans="1:21" ht="15.75">
      <c r="A439" s="69"/>
      <c r="B439" s="82"/>
      <c r="C439" s="81"/>
      <c r="D439" s="83"/>
      <c r="E439" s="123"/>
      <c r="F439" s="69"/>
      <c r="G439" s="69"/>
      <c r="H439" s="69"/>
      <c r="I439" s="69"/>
      <c r="J439" s="69"/>
      <c r="K439" s="69"/>
      <c r="L439" s="69"/>
      <c r="M439" s="69"/>
      <c r="N439" s="69"/>
      <c r="O439" s="69"/>
      <c r="P439" s="69"/>
      <c r="Q439" s="69"/>
      <c r="R439" s="69"/>
      <c r="S439" s="69"/>
      <c r="T439" s="69"/>
      <c r="U439" s="69"/>
    </row>
    <row r="440" spans="1:21" ht="15.75">
      <c r="A440" s="69"/>
      <c r="B440" s="82"/>
      <c r="C440" s="81"/>
      <c r="D440" s="83"/>
      <c r="E440" s="123"/>
      <c r="F440" s="69"/>
      <c r="G440" s="69"/>
      <c r="H440" s="69"/>
      <c r="I440" s="69"/>
      <c r="J440" s="69"/>
      <c r="K440" s="69"/>
      <c r="L440" s="69"/>
      <c r="M440" s="69"/>
      <c r="N440" s="69"/>
      <c r="O440" s="69"/>
      <c r="P440" s="69"/>
      <c r="Q440" s="69"/>
      <c r="R440" s="69"/>
      <c r="S440" s="69"/>
      <c r="T440" s="69"/>
      <c r="U440" s="69"/>
    </row>
    <row r="441" spans="1:21" ht="15.75">
      <c r="A441" s="69"/>
      <c r="B441" s="82"/>
      <c r="C441" s="81"/>
      <c r="D441" s="83"/>
      <c r="E441" s="123"/>
      <c r="F441" s="69"/>
      <c r="G441" s="69"/>
      <c r="H441" s="69"/>
      <c r="I441" s="69"/>
      <c r="J441" s="69"/>
      <c r="K441" s="69"/>
      <c r="L441" s="69"/>
      <c r="M441" s="69"/>
      <c r="N441" s="69"/>
      <c r="O441" s="69"/>
      <c r="P441" s="69"/>
      <c r="Q441" s="69"/>
      <c r="R441" s="69"/>
      <c r="S441" s="69"/>
      <c r="T441" s="69"/>
      <c r="U441" s="69"/>
    </row>
    <row r="442" spans="1:21" ht="15.75">
      <c r="A442" s="69"/>
      <c r="B442" s="82"/>
      <c r="C442" s="81"/>
      <c r="D442" s="83"/>
      <c r="E442" s="123"/>
      <c r="F442" s="69"/>
      <c r="G442" s="69"/>
      <c r="H442" s="69"/>
      <c r="I442" s="69"/>
      <c r="J442" s="69"/>
      <c r="K442" s="69"/>
      <c r="L442" s="69"/>
      <c r="M442" s="69"/>
      <c r="N442" s="69"/>
      <c r="O442" s="69"/>
      <c r="P442" s="69"/>
      <c r="Q442" s="69"/>
      <c r="R442" s="69"/>
      <c r="S442" s="69"/>
      <c r="T442" s="69"/>
      <c r="U442" s="69"/>
    </row>
    <row r="443" spans="1:21" ht="15.75">
      <c r="A443" s="69"/>
      <c r="B443" s="82"/>
      <c r="C443" s="81"/>
      <c r="D443" s="83"/>
      <c r="E443" s="123"/>
      <c r="F443" s="69"/>
      <c r="G443" s="69"/>
      <c r="H443" s="69"/>
      <c r="I443" s="69"/>
      <c r="J443" s="69"/>
      <c r="K443" s="69"/>
      <c r="L443" s="69"/>
      <c r="M443" s="69"/>
      <c r="N443" s="69"/>
      <c r="O443" s="69"/>
      <c r="P443" s="69"/>
      <c r="Q443" s="69"/>
      <c r="R443" s="69"/>
      <c r="S443" s="69"/>
      <c r="T443" s="69"/>
      <c r="U443" s="69"/>
    </row>
    <row r="444" spans="1:21" ht="15.75">
      <c r="A444" s="69"/>
      <c r="B444" s="82"/>
      <c r="C444" s="81"/>
      <c r="D444" s="83"/>
      <c r="E444" s="123"/>
      <c r="F444" s="69"/>
      <c r="G444" s="69"/>
      <c r="H444" s="69"/>
      <c r="I444" s="69"/>
      <c r="J444" s="69"/>
      <c r="K444" s="69"/>
      <c r="L444" s="69"/>
      <c r="M444" s="69"/>
      <c r="N444" s="69"/>
      <c r="O444" s="69"/>
      <c r="P444" s="69"/>
      <c r="Q444" s="69"/>
      <c r="R444" s="69"/>
      <c r="S444" s="69"/>
      <c r="T444" s="69"/>
      <c r="U444" s="69"/>
    </row>
    <row r="445" spans="1:21" ht="15.75">
      <c r="A445" s="69"/>
      <c r="B445" s="82"/>
      <c r="C445" s="81"/>
      <c r="D445" s="83"/>
      <c r="E445" s="123"/>
      <c r="F445" s="69"/>
      <c r="G445" s="69"/>
      <c r="H445" s="69"/>
      <c r="I445" s="69"/>
      <c r="J445" s="69"/>
      <c r="K445" s="69"/>
      <c r="L445" s="69"/>
      <c r="M445" s="69"/>
      <c r="N445" s="69"/>
      <c r="O445" s="69"/>
      <c r="P445" s="69"/>
      <c r="Q445" s="69"/>
      <c r="R445" s="69"/>
      <c r="S445" s="69"/>
      <c r="T445" s="69"/>
      <c r="U445" s="69"/>
    </row>
    <row r="446" spans="1:21" ht="15.75">
      <c r="A446" s="69"/>
      <c r="B446" s="82"/>
      <c r="C446" s="81"/>
      <c r="D446" s="83"/>
      <c r="E446" s="123"/>
      <c r="F446" s="69"/>
      <c r="G446" s="69"/>
      <c r="H446" s="69"/>
      <c r="I446" s="69"/>
      <c r="J446" s="69"/>
      <c r="K446" s="69"/>
      <c r="L446" s="69"/>
      <c r="M446" s="69"/>
      <c r="N446" s="69"/>
      <c r="O446" s="69"/>
      <c r="P446" s="69"/>
      <c r="Q446" s="69"/>
      <c r="R446" s="69"/>
      <c r="S446" s="69"/>
      <c r="T446" s="69"/>
      <c r="U446" s="69"/>
    </row>
    <row r="447" spans="1:21" ht="15.75">
      <c r="A447" s="69"/>
      <c r="B447" s="82"/>
      <c r="C447" s="81"/>
      <c r="D447" s="83"/>
      <c r="E447" s="123"/>
      <c r="F447" s="69"/>
      <c r="G447" s="69"/>
      <c r="H447" s="69"/>
      <c r="I447" s="69"/>
      <c r="J447" s="69"/>
      <c r="K447" s="69"/>
      <c r="L447" s="69"/>
      <c r="M447" s="69"/>
      <c r="N447" s="69"/>
      <c r="O447" s="69"/>
      <c r="P447" s="69"/>
      <c r="Q447" s="69"/>
      <c r="R447" s="69"/>
      <c r="S447" s="69"/>
      <c r="T447" s="69"/>
      <c r="U447" s="69"/>
    </row>
    <row r="448" spans="1:21" ht="15.75">
      <c r="A448" s="69"/>
      <c r="B448" s="82"/>
      <c r="C448" s="81"/>
      <c r="D448" s="83"/>
      <c r="E448" s="123"/>
      <c r="F448" s="69"/>
      <c r="G448" s="69"/>
      <c r="H448" s="69"/>
      <c r="I448" s="69"/>
      <c r="J448" s="69"/>
      <c r="K448" s="69"/>
      <c r="L448" s="69"/>
      <c r="M448" s="69"/>
      <c r="N448" s="69"/>
      <c r="O448" s="69"/>
      <c r="P448" s="69"/>
      <c r="Q448" s="69"/>
      <c r="R448" s="69"/>
      <c r="S448" s="69"/>
      <c r="T448" s="69"/>
      <c r="U448" s="69"/>
    </row>
    <row r="449" spans="1:21" ht="15.75">
      <c r="A449" s="69"/>
      <c r="B449" s="82"/>
      <c r="C449" s="81"/>
      <c r="D449" s="83"/>
      <c r="E449" s="123"/>
      <c r="F449" s="69"/>
      <c r="G449" s="69"/>
      <c r="H449" s="69"/>
      <c r="I449" s="69"/>
      <c r="J449" s="69"/>
      <c r="K449" s="69"/>
      <c r="L449" s="69"/>
      <c r="M449" s="69"/>
      <c r="N449" s="69"/>
      <c r="O449" s="69"/>
      <c r="P449" s="69"/>
      <c r="Q449" s="69"/>
      <c r="R449" s="69"/>
      <c r="S449" s="69"/>
      <c r="T449" s="69"/>
      <c r="U449" s="69"/>
    </row>
    <row r="450" spans="1:21" ht="15.75">
      <c r="A450" s="69"/>
      <c r="B450" s="82"/>
      <c r="C450" s="81"/>
      <c r="D450" s="83"/>
      <c r="E450" s="123"/>
      <c r="F450" s="69"/>
      <c r="G450" s="69"/>
      <c r="H450" s="69"/>
      <c r="I450" s="69"/>
      <c r="J450" s="69"/>
      <c r="K450" s="69"/>
      <c r="L450" s="69"/>
      <c r="M450" s="69"/>
      <c r="N450" s="69"/>
      <c r="O450" s="69"/>
      <c r="P450" s="69"/>
      <c r="Q450" s="69"/>
      <c r="R450" s="69"/>
      <c r="S450" s="69"/>
      <c r="T450" s="69"/>
      <c r="U450" s="69"/>
    </row>
    <row r="451" spans="1:21" ht="15.75">
      <c r="A451" s="69"/>
      <c r="B451" s="82"/>
      <c r="C451" s="81"/>
      <c r="D451" s="83"/>
      <c r="E451" s="123"/>
      <c r="F451" s="69"/>
      <c r="G451" s="69"/>
      <c r="H451" s="69"/>
      <c r="I451" s="69"/>
      <c r="J451" s="69"/>
      <c r="K451" s="69"/>
      <c r="L451" s="69"/>
      <c r="M451" s="69"/>
      <c r="N451" s="69"/>
      <c r="O451" s="69"/>
      <c r="P451" s="69"/>
      <c r="Q451" s="69"/>
      <c r="R451" s="69"/>
      <c r="S451" s="69"/>
      <c r="T451" s="69"/>
      <c r="U451" s="69"/>
    </row>
    <row r="452" spans="1:21" ht="15.75">
      <c r="A452" s="69"/>
      <c r="B452" s="82"/>
      <c r="C452" s="81"/>
      <c r="D452" s="83"/>
      <c r="E452" s="123"/>
      <c r="F452" s="69"/>
      <c r="G452" s="69"/>
      <c r="H452" s="69"/>
      <c r="I452" s="69"/>
      <c r="J452" s="69"/>
      <c r="K452" s="69"/>
      <c r="L452" s="69"/>
      <c r="M452" s="69"/>
      <c r="N452" s="69"/>
      <c r="O452" s="69"/>
      <c r="P452" s="69"/>
      <c r="Q452" s="69"/>
      <c r="R452" s="69"/>
      <c r="S452" s="69"/>
      <c r="T452" s="69"/>
      <c r="U452" s="69"/>
    </row>
    <row r="453" spans="1:21" ht="15.75">
      <c r="A453" s="69"/>
      <c r="B453" s="82"/>
      <c r="C453" s="81"/>
      <c r="D453" s="83"/>
      <c r="E453" s="123"/>
      <c r="F453" s="69"/>
      <c r="G453" s="69"/>
      <c r="H453" s="69"/>
      <c r="I453" s="69"/>
      <c r="J453" s="69"/>
      <c r="K453" s="69"/>
      <c r="L453" s="69"/>
      <c r="M453" s="69"/>
      <c r="N453" s="69"/>
      <c r="O453" s="69"/>
      <c r="P453" s="69"/>
      <c r="Q453" s="69"/>
      <c r="R453" s="69"/>
      <c r="S453" s="69"/>
      <c r="T453" s="69"/>
      <c r="U453" s="69"/>
    </row>
    <row r="454" spans="1:21" ht="15.75">
      <c r="A454" s="69"/>
      <c r="B454" s="82"/>
      <c r="C454" s="81"/>
      <c r="D454" s="83"/>
      <c r="E454" s="123"/>
      <c r="F454" s="69"/>
      <c r="G454" s="69"/>
      <c r="H454" s="69"/>
      <c r="I454" s="69"/>
      <c r="J454" s="69"/>
      <c r="K454" s="69"/>
      <c r="L454" s="69"/>
      <c r="M454" s="69"/>
      <c r="N454" s="69"/>
      <c r="O454" s="69"/>
      <c r="P454" s="69"/>
      <c r="Q454" s="69"/>
      <c r="R454" s="69"/>
      <c r="S454" s="69"/>
      <c r="T454" s="69"/>
      <c r="U454" s="69"/>
    </row>
    <row r="455" spans="1:21" ht="15.75">
      <c r="A455" s="69"/>
      <c r="B455" s="82"/>
      <c r="C455" s="81"/>
      <c r="D455" s="83"/>
      <c r="E455" s="123"/>
      <c r="F455" s="69"/>
      <c r="G455" s="69"/>
      <c r="H455" s="69"/>
      <c r="I455" s="69"/>
      <c r="J455" s="69"/>
      <c r="K455" s="69"/>
      <c r="L455" s="69"/>
      <c r="M455" s="69"/>
      <c r="N455" s="69"/>
      <c r="O455" s="69"/>
      <c r="P455" s="69"/>
      <c r="Q455" s="69"/>
      <c r="R455" s="69"/>
      <c r="S455" s="69"/>
      <c r="T455" s="69"/>
      <c r="U455" s="69"/>
    </row>
    <row r="456" spans="1:21" ht="15.75">
      <c r="A456" s="69"/>
      <c r="B456" s="82"/>
      <c r="C456" s="81"/>
      <c r="D456" s="83"/>
      <c r="E456" s="123"/>
      <c r="F456" s="69"/>
      <c r="G456" s="69"/>
      <c r="H456" s="69"/>
      <c r="I456" s="69"/>
      <c r="J456" s="69"/>
      <c r="K456" s="69"/>
      <c r="L456" s="69"/>
      <c r="M456" s="69"/>
      <c r="N456" s="69"/>
      <c r="O456" s="69"/>
      <c r="P456" s="69"/>
      <c r="Q456" s="69"/>
      <c r="R456" s="69"/>
      <c r="S456" s="69"/>
      <c r="T456" s="69"/>
      <c r="U456" s="69"/>
    </row>
    <row r="457" spans="1:21" ht="15.75">
      <c r="A457" s="69"/>
      <c r="B457" s="82"/>
      <c r="C457" s="81"/>
      <c r="D457" s="83"/>
      <c r="E457" s="123"/>
      <c r="F457" s="69"/>
      <c r="G457" s="69"/>
      <c r="H457" s="69"/>
      <c r="I457" s="69"/>
      <c r="J457" s="69"/>
      <c r="K457" s="69"/>
      <c r="L457" s="69"/>
      <c r="M457" s="69"/>
      <c r="N457" s="69"/>
      <c r="O457" s="69"/>
      <c r="P457" s="69"/>
      <c r="Q457" s="69"/>
      <c r="R457" s="69"/>
      <c r="S457" s="69"/>
      <c r="T457" s="69"/>
      <c r="U457" s="69"/>
    </row>
    <row r="458" spans="1:21" ht="15.75">
      <c r="A458" s="69"/>
      <c r="B458" s="82"/>
      <c r="C458" s="81"/>
      <c r="D458" s="83"/>
      <c r="E458" s="123"/>
      <c r="F458" s="69"/>
      <c r="G458" s="69"/>
      <c r="H458" s="69"/>
      <c r="I458" s="69"/>
      <c r="J458" s="69"/>
      <c r="K458" s="69"/>
      <c r="L458" s="69"/>
      <c r="M458" s="69"/>
      <c r="N458" s="69"/>
      <c r="O458" s="69"/>
      <c r="P458" s="69"/>
      <c r="Q458" s="69"/>
      <c r="R458" s="69"/>
      <c r="S458" s="69"/>
      <c r="T458" s="69"/>
      <c r="U458" s="69"/>
    </row>
    <row r="459" spans="1:21" ht="15.75">
      <c r="A459" s="69"/>
      <c r="B459" s="82"/>
      <c r="C459" s="81"/>
      <c r="D459" s="83"/>
      <c r="E459" s="123"/>
      <c r="F459" s="69"/>
      <c r="G459" s="69"/>
      <c r="H459" s="69"/>
      <c r="I459" s="69"/>
      <c r="J459" s="69"/>
      <c r="K459" s="69"/>
      <c r="L459" s="69"/>
      <c r="M459" s="69"/>
      <c r="N459" s="69"/>
      <c r="O459" s="69"/>
      <c r="P459" s="69"/>
      <c r="Q459" s="69"/>
      <c r="R459" s="69"/>
      <c r="S459" s="69"/>
      <c r="T459" s="69"/>
      <c r="U459" s="69"/>
    </row>
    <row r="460" spans="1:21" ht="15.75">
      <c r="A460" s="69"/>
      <c r="B460" s="82"/>
      <c r="C460" s="81"/>
      <c r="D460" s="83"/>
      <c r="E460" s="123"/>
      <c r="F460" s="69"/>
      <c r="G460" s="69"/>
      <c r="H460" s="69"/>
      <c r="I460" s="69"/>
      <c r="J460" s="69"/>
      <c r="K460" s="69"/>
      <c r="L460" s="69"/>
      <c r="M460" s="69"/>
      <c r="N460" s="69"/>
      <c r="O460" s="69"/>
      <c r="P460" s="69"/>
      <c r="Q460" s="69"/>
      <c r="R460" s="69"/>
      <c r="S460" s="69"/>
      <c r="T460" s="69"/>
      <c r="U460" s="69"/>
    </row>
    <row r="461" spans="1:21" ht="15.75">
      <c r="A461" s="69"/>
      <c r="B461" s="82"/>
      <c r="C461" s="81"/>
      <c r="D461" s="83"/>
      <c r="E461" s="123"/>
      <c r="F461" s="69"/>
      <c r="G461" s="69"/>
      <c r="H461" s="69"/>
      <c r="I461" s="69"/>
      <c r="J461" s="69"/>
      <c r="K461" s="69"/>
      <c r="L461" s="69"/>
      <c r="M461" s="69"/>
      <c r="N461" s="69"/>
      <c r="O461" s="69"/>
      <c r="P461" s="69"/>
      <c r="Q461" s="69"/>
      <c r="R461" s="69"/>
      <c r="S461" s="69"/>
      <c r="T461" s="69"/>
      <c r="U461" s="69"/>
    </row>
    <row r="462" spans="1:21" ht="15.75">
      <c r="A462" s="69"/>
      <c r="B462" s="82"/>
      <c r="C462" s="81"/>
      <c r="D462" s="83"/>
      <c r="E462" s="123"/>
      <c r="F462" s="69"/>
      <c r="G462" s="69"/>
      <c r="H462" s="69"/>
      <c r="I462" s="69"/>
      <c r="J462" s="69"/>
      <c r="K462" s="69"/>
      <c r="L462" s="69"/>
      <c r="M462" s="69"/>
      <c r="N462" s="69"/>
      <c r="O462" s="69"/>
      <c r="P462" s="69"/>
      <c r="Q462" s="69"/>
      <c r="R462" s="69"/>
      <c r="S462" s="69"/>
      <c r="T462" s="69"/>
      <c r="U462" s="69"/>
    </row>
    <row r="463" spans="1:21" ht="15.75">
      <c r="A463" s="69"/>
      <c r="B463" s="82"/>
      <c r="C463" s="81"/>
      <c r="D463" s="83"/>
      <c r="E463" s="123"/>
      <c r="F463" s="69"/>
      <c r="G463" s="69"/>
      <c r="H463" s="69"/>
      <c r="I463" s="69"/>
      <c r="J463" s="69"/>
      <c r="K463" s="69"/>
      <c r="L463" s="69"/>
      <c r="M463" s="69"/>
      <c r="N463" s="69"/>
      <c r="O463" s="69"/>
      <c r="P463" s="69"/>
      <c r="Q463" s="69"/>
      <c r="R463" s="69"/>
      <c r="S463" s="69"/>
      <c r="T463" s="69"/>
      <c r="U463" s="69"/>
    </row>
    <row r="464" spans="1:21" ht="15.75">
      <c r="A464" s="69"/>
      <c r="B464" s="82"/>
      <c r="C464" s="81"/>
      <c r="D464" s="83"/>
      <c r="E464" s="123"/>
      <c r="F464" s="69"/>
      <c r="G464" s="69"/>
      <c r="H464" s="69"/>
      <c r="I464" s="69"/>
      <c r="J464" s="69"/>
      <c r="K464" s="69"/>
      <c r="L464" s="69"/>
      <c r="M464" s="69"/>
      <c r="N464" s="69"/>
      <c r="O464" s="69"/>
      <c r="P464" s="69"/>
      <c r="Q464" s="69"/>
      <c r="R464" s="69"/>
      <c r="S464" s="69"/>
      <c r="T464" s="69"/>
      <c r="U464" s="69"/>
    </row>
    <row r="465" spans="1:21" ht="15.75">
      <c r="A465" s="69"/>
      <c r="B465" s="82"/>
      <c r="C465" s="81"/>
      <c r="D465" s="83"/>
      <c r="E465" s="123"/>
      <c r="F465" s="69"/>
      <c r="G465" s="69"/>
      <c r="H465" s="69"/>
      <c r="I465" s="69"/>
      <c r="J465" s="69"/>
      <c r="K465" s="69"/>
      <c r="L465" s="69"/>
      <c r="M465" s="69"/>
      <c r="N465" s="69"/>
      <c r="O465" s="69"/>
      <c r="P465" s="69"/>
      <c r="Q465" s="69"/>
      <c r="R465" s="69"/>
      <c r="S465" s="69"/>
      <c r="T465" s="69"/>
      <c r="U465" s="69"/>
    </row>
    <row r="466" spans="1:21" ht="15.75">
      <c r="A466" s="69"/>
      <c r="B466" s="82"/>
      <c r="C466" s="81"/>
      <c r="D466" s="83"/>
      <c r="E466" s="123"/>
      <c r="F466" s="69"/>
      <c r="G466" s="69"/>
      <c r="H466" s="69"/>
      <c r="I466" s="69"/>
      <c r="J466" s="69"/>
      <c r="K466" s="69"/>
      <c r="L466" s="69"/>
      <c r="M466" s="69"/>
      <c r="N466" s="69"/>
      <c r="O466" s="69"/>
      <c r="P466" s="69"/>
      <c r="Q466" s="69"/>
      <c r="R466" s="69"/>
      <c r="S466" s="69"/>
      <c r="T466" s="69"/>
      <c r="U466" s="69"/>
    </row>
    <row r="467" spans="1:21" ht="15.75">
      <c r="A467" s="69"/>
      <c r="B467" s="82"/>
      <c r="C467" s="81"/>
      <c r="D467" s="83"/>
      <c r="E467" s="123"/>
      <c r="F467" s="69"/>
      <c r="G467" s="69"/>
      <c r="H467" s="69"/>
      <c r="I467" s="69"/>
      <c r="J467" s="69"/>
      <c r="K467" s="69"/>
      <c r="L467" s="69"/>
      <c r="M467" s="69"/>
      <c r="N467" s="69"/>
      <c r="O467" s="69"/>
      <c r="P467" s="69"/>
      <c r="Q467" s="69"/>
      <c r="R467" s="69"/>
      <c r="S467" s="69"/>
      <c r="T467" s="69"/>
      <c r="U467" s="69"/>
    </row>
    <row r="468" spans="1:21" ht="15.75">
      <c r="A468" s="69"/>
      <c r="B468" s="82"/>
      <c r="C468" s="81"/>
      <c r="D468" s="83"/>
      <c r="E468" s="123"/>
      <c r="F468" s="69"/>
      <c r="G468" s="69"/>
      <c r="H468" s="69"/>
      <c r="I468" s="69"/>
      <c r="J468" s="69"/>
      <c r="K468" s="69"/>
      <c r="L468" s="69"/>
      <c r="M468" s="69"/>
      <c r="N468" s="69"/>
      <c r="O468" s="69"/>
      <c r="P468" s="69"/>
      <c r="Q468" s="69"/>
      <c r="R468" s="69"/>
      <c r="S468" s="69"/>
      <c r="T468" s="69"/>
      <c r="U468" s="69"/>
    </row>
    <row r="469" spans="1:21" ht="15.75">
      <c r="A469" s="69"/>
      <c r="B469" s="82"/>
      <c r="C469" s="81"/>
      <c r="D469" s="83"/>
      <c r="E469" s="123"/>
      <c r="F469" s="69"/>
      <c r="G469" s="69"/>
      <c r="H469" s="69"/>
      <c r="I469" s="69"/>
      <c r="J469" s="69"/>
      <c r="K469" s="69"/>
      <c r="L469" s="69"/>
      <c r="M469" s="69"/>
      <c r="N469" s="69"/>
      <c r="O469" s="69"/>
      <c r="P469" s="69"/>
      <c r="Q469" s="69"/>
      <c r="R469" s="69"/>
      <c r="S469" s="69"/>
      <c r="T469" s="69"/>
      <c r="U469" s="69"/>
    </row>
    <row r="470" spans="1:21" ht="15.75">
      <c r="A470" s="69"/>
      <c r="B470" s="82"/>
      <c r="C470" s="81"/>
      <c r="D470" s="83"/>
      <c r="E470" s="123"/>
      <c r="F470" s="69"/>
      <c r="G470" s="69"/>
      <c r="H470" s="69"/>
      <c r="I470" s="69"/>
      <c r="J470" s="69"/>
      <c r="K470" s="69"/>
      <c r="L470" s="69"/>
      <c r="M470" s="69"/>
      <c r="N470" s="69"/>
      <c r="O470" s="69"/>
      <c r="P470" s="69"/>
      <c r="Q470" s="69"/>
      <c r="R470" s="69"/>
      <c r="S470" s="69"/>
      <c r="T470" s="69"/>
      <c r="U470" s="69"/>
    </row>
    <row r="471" spans="1:21" ht="15.75">
      <c r="A471" s="69"/>
      <c r="B471" s="82"/>
      <c r="C471" s="81"/>
      <c r="D471" s="83"/>
      <c r="E471" s="123"/>
      <c r="F471" s="69"/>
      <c r="G471" s="69"/>
      <c r="H471" s="69"/>
      <c r="I471" s="69"/>
      <c r="J471" s="69"/>
      <c r="K471" s="69"/>
      <c r="L471" s="69"/>
      <c r="M471" s="69"/>
      <c r="N471" s="69"/>
      <c r="O471" s="69"/>
      <c r="P471" s="69"/>
      <c r="Q471" s="69"/>
      <c r="R471" s="69"/>
      <c r="S471" s="69"/>
      <c r="T471" s="69"/>
      <c r="U471" s="69"/>
    </row>
    <row r="472" spans="1:21" ht="15.75">
      <c r="A472" s="69"/>
      <c r="B472" s="82"/>
      <c r="C472" s="81"/>
      <c r="D472" s="83"/>
      <c r="E472" s="123"/>
      <c r="F472" s="69"/>
      <c r="G472" s="69"/>
      <c r="H472" s="69"/>
      <c r="I472" s="69"/>
      <c r="J472" s="69"/>
      <c r="K472" s="69"/>
      <c r="L472" s="69"/>
      <c r="M472" s="69"/>
      <c r="N472" s="69"/>
      <c r="O472" s="69"/>
      <c r="P472" s="69"/>
      <c r="Q472" s="69"/>
      <c r="R472" s="69"/>
      <c r="S472" s="69"/>
      <c r="T472" s="69"/>
      <c r="U472" s="69"/>
    </row>
    <row r="473" spans="1:21" ht="15.75">
      <c r="A473" s="69"/>
      <c r="B473" s="82"/>
      <c r="C473" s="81"/>
      <c r="D473" s="83"/>
      <c r="E473" s="123"/>
      <c r="F473" s="69"/>
      <c r="G473" s="69"/>
      <c r="H473" s="69"/>
      <c r="I473" s="69"/>
      <c r="J473" s="69"/>
      <c r="K473" s="69"/>
      <c r="L473" s="69"/>
      <c r="M473" s="69"/>
      <c r="N473" s="69"/>
      <c r="O473" s="69"/>
      <c r="P473" s="69"/>
      <c r="Q473" s="69"/>
      <c r="R473" s="69"/>
      <c r="S473" s="69"/>
      <c r="T473" s="69"/>
      <c r="U473" s="69"/>
    </row>
    <row r="474" spans="1:21" ht="15.75">
      <c r="A474" s="69"/>
      <c r="B474" s="82"/>
      <c r="C474" s="81"/>
      <c r="D474" s="83"/>
      <c r="E474" s="123"/>
      <c r="F474" s="69"/>
      <c r="G474" s="69"/>
      <c r="H474" s="69"/>
      <c r="I474" s="69"/>
      <c r="J474" s="69"/>
      <c r="K474" s="69"/>
      <c r="L474" s="69"/>
      <c r="M474" s="69"/>
      <c r="N474" s="69"/>
      <c r="O474" s="69"/>
      <c r="P474" s="69"/>
      <c r="Q474" s="69"/>
      <c r="R474" s="69"/>
      <c r="S474" s="69"/>
      <c r="T474" s="69"/>
      <c r="U474" s="69"/>
    </row>
    <row r="475" spans="1:21" ht="15.75">
      <c r="A475" s="69"/>
      <c r="B475" s="82"/>
      <c r="C475" s="81"/>
      <c r="D475" s="83"/>
      <c r="E475" s="123"/>
      <c r="F475" s="69"/>
      <c r="G475" s="69"/>
      <c r="H475" s="69"/>
      <c r="I475" s="69"/>
      <c r="J475" s="69"/>
      <c r="K475" s="69"/>
      <c r="L475" s="69"/>
      <c r="M475" s="69"/>
      <c r="N475" s="69"/>
      <c r="O475" s="69"/>
      <c r="P475" s="69"/>
      <c r="Q475" s="69"/>
      <c r="R475" s="69"/>
      <c r="S475" s="69"/>
      <c r="T475" s="69"/>
      <c r="U475" s="69"/>
    </row>
    <row r="476" spans="1:21" ht="15.75">
      <c r="A476" s="69"/>
      <c r="B476" s="82"/>
      <c r="C476" s="81"/>
      <c r="D476" s="83"/>
      <c r="E476" s="123"/>
      <c r="F476" s="69"/>
      <c r="G476" s="69"/>
      <c r="H476" s="69"/>
      <c r="I476" s="69"/>
      <c r="J476" s="69"/>
      <c r="K476" s="69"/>
      <c r="L476" s="69"/>
      <c r="M476" s="69"/>
      <c r="N476" s="69"/>
      <c r="O476" s="69"/>
      <c r="P476" s="69"/>
      <c r="Q476" s="69"/>
      <c r="R476" s="69"/>
      <c r="S476" s="69"/>
      <c r="T476" s="69"/>
      <c r="U476" s="69"/>
    </row>
    <row r="477" spans="1:21" ht="15.75">
      <c r="A477" s="69"/>
      <c r="B477" s="82"/>
      <c r="C477" s="81"/>
      <c r="D477" s="83"/>
      <c r="E477" s="123"/>
      <c r="F477" s="69"/>
      <c r="G477" s="69"/>
      <c r="H477" s="69"/>
      <c r="I477" s="69"/>
      <c r="J477" s="69"/>
      <c r="K477" s="69"/>
      <c r="L477" s="69"/>
      <c r="M477" s="69"/>
      <c r="N477" s="69"/>
      <c r="O477" s="69"/>
      <c r="P477" s="69"/>
      <c r="Q477" s="69"/>
      <c r="R477" s="69"/>
      <c r="S477" s="69"/>
      <c r="T477" s="69"/>
      <c r="U477" s="69"/>
    </row>
    <row r="478" spans="1:21" ht="15.75">
      <c r="A478" s="69"/>
      <c r="B478" s="82"/>
      <c r="C478" s="81"/>
      <c r="D478" s="83"/>
      <c r="E478" s="123"/>
      <c r="F478" s="69"/>
      <c r="G478" s="69"/>
      <c r="H478" s="69"/>
      <c r="I478" s="69"/>
      <c r="J478" s="69"/>
      <c r="K478" s="69"/>
      <c r="L478" s="69"/>
      <c r="M478" s="69"/>
      <c r="N478" s="69"/>
      <c r="O478" s="69"/>
      <c r="P478" s="69"/>
      <c r="Q478" s="69"/>
      <c r="R478" s="69"/>
      <c r="S478" s="69"/>
      <c r="T478" s="69"/>
      <c r="U478" s="69"/>
    </row>
    <row r="479" spans="1:21" ht="15.75">
      <c r="A479" s="69"/>
      <c r="B479" s="82"/>
      <c r="C479" s="81"/>
      <c r="D479" s="83"/>
      <c r="E479" s="123"/>
      <c r="F479" s="69"/>
      <c r="G479" s="69"/>
      <c r="H479" s="69"/>
      <c r="I479" s="69"/>
      <c r="J479" s="69"/>
      <c r="K479" s="69"/>
      <c r="L479" s="69"/>
      <c r="M479" s="69"/>
      <c r="N479" s="69"/>
      <c r="O479" s="69"/>
      <c r="P479" s="69"/>
      <c r="Q479" s="69"/>
      <c r="R479" s="69"/>
      <c r="S479" s="69"/>
      <c r="T479" s="69"/>
      <c r="U479" s="69"/>
    </row>
    <row r="480" spans="1:21" ht="15.75">
      <c r="A480" s="69"/>
      <c r="B480" s="82"/>
      <c r="C480" s="81"/>
      <c r="D480" s="83"/>
      <c r="E480" s="123"/>
      <c r="F480" s="69"/>
      <c r="G480" s="69"/>
      <c r="H480" s="69"/>
      <c r="I480" s="69"/>
      <c r="J480" s="69"/>
      <c r="K480" s="69"/>
      <c r="L480" s="69"/>
      <c r="M480" s="69"/>
      <c r="N480" s="69"/>
      <c r="O480" s="69"/>
      <c r="P480" s="69"/>
      <c r="Q480" s="69"/>
      <c r="R480" s="69"/>
      <c r="S480" s="69"/>
      <c r="T480" s="69"/>
      <c r="U480" s="69"/>
    </row>
    <row r="481" spans="1:21" ht="15.75">
      <c r="A481" s="69"/>
      <c r="B481" s="82"/>
      <c r="C481" s="81"/>
      <c r="D481" s="83"/>
      <c r="E481" s="123"/>
      <c r="F481" s="69"/>
      <c r="G481" s="69"/>
      <c r="H481" s="69"/>
      <c r="I481" s="69"/>
      <c r="J481" s="69"/>
      <c r="K481" s="69"/>
      <c r="L481" s="69"/>
      <c r="M481" s="69"/>
      <c r="N481" s="69"/>
      <c r="O481" s="69"/>
      <c r="P481" s="69"/>
      <c r="Q481" s="69"/>
      <c r="R481" s="69"/>
      <c r="S481" s="69"/>
      <c r="T481" s="69"/>
      <c r="U481" s="69"/>
    </row>
    <row r="482" spans="1:21" ht="15.75">
      <c r="A482" s="69"/>
      <c r="B482" s="82"/>
      <c r="C482" s="81"/>
      <c r="D482" s="83"/>
      <c r="E482" s="123"/>
      <c r="F482" s="69"/>
      <c r="G482" s="69"/>
      <c r="H482" s="69"/>
      <c r="I482" s="69"/>
      <c r="J482" s="69"/>
      <c r="K482" s="69"/>
      <c r="L482" s="69"/>
      <c r="M482" s="69"/>
      <c r="N482" s="69"/>
      <c r="O482" s="69"/>
      <c r="P482" s="69"/>
      <c r="Q482" s="69"/>
      <c r="R482" s="69"/>
      <c r="S482" s="69"/>
      <c r="T482" s="69"/>
      <c r="U482" s="69"/>
    </row>
    <row r="483" spans="1:21" ht="15.75">
      <c r="A483" s="69"/>
      <c r="B483" s="82"/>
      <c r="C483" s="81"/>
      <c r="D483" s="83"/>
      <c r="E483" s="123"/>
      <c r="F483" s="69"/>
      <c r="G483" s="69"/>
      <c r="H483" s="69"/>
      <c r="I483" s="69"/>
      <c r="J483" s="69"/>
      <c r="K483" s="69"/>
      <c r="L483" s="69"/>
      <c r="M483" s="69"/>
      <c r="N483" s="69"/>
      <c r="O483" s="69"/>
      <c r="P483" s="69"/>
      <c r="Q483" s="69"/>
      <c r="R483" s="69"/>
      <c r="S483" s="69"/>
      <c r="T483" s="69"/>
      <c r="U483" s="69"/>
    </row>
    <row r="484" spans="1:21" ht="15.75">
      <c r="A484" s="69"/>
      <c r="B484" s="82"/>
      <c r="C484" s="81"/>
      <c r="D484" s="83"/>
      <c r="E484" s="123"/>
      <c r="F484" s="69"/>
      <c r="G484" s="69"/>
      <c r="H484" s="69"/>
      <c r="I484" s="69"/>
      <c r="J484" s="69"/>
      <c r="K484" s="69"/>
      <c r="L484" s="69"/>
      <c r="M484" s="69"/>
      <c r="N484" s="69"/>
      <c r="O484" s="69"/>
      <c r="P484" s="69"/>
      <c r="Q484" s="69"/>
      <c r="R484" s="69"/>
      <c r="S484" s="69"/>
      <c r="T484" s="69"/>
      <c r="U484" s="69"/>
    </row>
    <row r="485" spans="1:21" ht="15.75">
      <c r="A485" s="69"/>
      <c r="B485" s="82"/>
      <c r="C485" s="81"/>
      <c r="D485" s="83"/>
      <c r="E485" s="123"/>
      <c r="F485" s="69"/>
      <c r="G485" s="69"/>
      <c r="H485" s="69"/>
      <c r="I485" s="69"/>
      <c r="J485" s="69"/>
      <c r="K485" s="69"/>
      <c r="L485" s="69"/>
      <c r="M485" s="69"/>
      <c r="N485" s="69"/>
      <c r="O485" s="69"/>
      <c r="P485" s="69"/>
      <c r="Q485" s="69"/>
      <c r="R485" s="69"/>
      <c r="S485" s="69"/>
      <c r="T485" s="69"/>
      <c r="U485" s="69"/>
    </row>
    <row r="486" spans="1:21" ht="15.75">
      <c r="A486" s="69"/>
      <c r="B486" s="82"/>
      <c r="C486" s="81"/>
      <c r="D486" s="83"/>
      <c r="E486" s="123"/>
      <c r="F486" s="69"/>
      <c r="G486" s="69"/>
      <c r="H486" s="69"/>
      <c r="I486" s="69"/>
      <c r="J486" s="69"/>
      <c r="K486" s="69"/>
      <c r="L486" s="69"/>
      <c r="M486" s="69"/>
      <c r="N486" s="69"/>
      <c r="O486" s="69"/>
      <c r="P486" s="69"/>
      <c r="Q486" s="69"/>
      <c r="R486" s="69"/>
      <c r="S486" s="69"/>
      <c r="T486" s="69"/>
      <c r="U486" s="69"/>
    </row>
    <row r="487" spans="1:21" ht="15.75">
      <c r="A487" s="69"/>
      <c r="B487" s="82"/>
      <c r="C487" s="81"/>
      <c r="D487" s="83"/>
      <c r="E487" s="123"/>
      <c r="F487" s="69"/>
      <c r="G487" s="69"/>
      <c r="H487" s="69"/>
      <c r="I487" s="69"/>
      <c r="J487" s="69"/>
      <c r="K487" s="69"/>
      <c r="L487" s="69"/>
      <c r="M487" s="69"/>
      <c r="N487" s="69"/>
      <c r="O487" s="69"/>
      <c r="P487" s="69"/>
      <c r="Q487" s="69"/>
      <c r="R487" s="69"/>
      <c r="S487" s="69"/>
      <c r="T487" s="69"/>
      <c r="U487" s="69"/>
    </row>
    <row r="488" spans="1:21" ht="15.75">
      <c r="A488" s="69"/>
      <c r="B488" s="82"/>
      <c r="C488" s="81"/>
      <c r="D488" s="83"/>
      <c r="E488" s="123"/>
      <c r="F488" s="69"/>
      <c r="G488" s="69"/>
      <c r="H488" s="69"/>
      <c r="I488" s="69"/>
      <c r="J488" s="69"/>
      <c r="K488" s="69"/>
      <c r="L488" s="69"/>
      <c r="M488" s="69"/>
      <c r="N488" s="69"/>
      <c r="O488" s="69"/>
      <c r="P488" s="69"/>
      <c r="Q488" s="69"/>
      <c r="R488" s="69"/>
      <c r="S488" s="69"/>
      <c r="T488" s="69"/>
      <c r="U488" s="69"/>
    </row>
    <row r="489" spans="1:21" ht="15.75">
      <c r="A489" s="69"/>
      <c r="B489" s="82"/>
      <c r="C489" s="81"/>
      <c r="D489" s="83"/>
      <c r="E489" s="123"/>
      <c r="F489" s="69"/>
      <c r="G489" s="69"/>
      <c r="H489" s="69"/>
      <c r="I489" s="69"/>
      <c r="J489" s="69"/>
      <c r="K489" s="69"/>
      <c r="L489" s="69"/>
      <c r="M489" s="69"/>
      <c r="N489" s="69"/>
      <c r="O489" s="69"/>
      <c r="P489" s="69"/>
      <c r="Q489" s="69"/>
      <c r="R489" s="69"/>
      <c r="S489" s="69"/>
      <c r="T489" s="69"/>
      <c r="U489" s="69"/>
    </row>
    <row r="490" spans="1:21" ht="15.75">
      <c r="A490" s="69"/>
      <c r="B490" s="82"/>
      <c r="C490" s="81"/>
      <c r="D490" s="83"/>
      <c r="E490" s="123"/>
      <c r="F490" s="69"/>
      <c r="G490" s="69"/>
      <c r="H490" s="69"/>
      <c r="I490" s="69"/>
      <c r="J490" s="69"/>
      <c r="K490" s="69"/>
      <c r="L490" s="69"/>
      <c r="M490" s="69"/>
      <c r="N490" s="69"/>
      <c r="O490" s="69"/>
      <c r="P490" s="69"/>
      <c r="Q490" s="69"/>
      <c r="R490" s="69"/>
      <c r="S490" s="69"/>
      <c r="T490" s="69"/>
      <c r="U490" s="69"/>
    </row>
    <row r="491" spans="1:21" ht="15.75">
      <c r="A491" s="69"/>
      <c r="B491" s="82"/>
      <c r="C491" s="81"/>
      <c r="D491" s="83"/>
      <c r="E491" s="123"/>
      <c r="F491" s="69"/>
      <c r="G491" s="69"/>
      <c r="H491" s="69"/>
      <c r="I491" s="69"/>
      <c r="J491" s="69"/>
      <c r="K491" s="69"/>
      <c r="L491" s="69"/>
      <c r="M491" s="69"/>
      <c r="N491" s="69"/>
      <c r="O491" s="69"/>
      <c r="P491" s="69"/>
      <c r="Q491" s="69"/>
      <c r="R491" s="69"/>
      <c r="S491" s="69"/>
      <c r="T491" s="69"/>
      <c r="U491" s="69"/>
    </row>
    <row r="492" spans="1:21" ht="15.75">
      <c r="A492" s="69"/>
      <c r="B492" s="82"/>
      <c r="C492" s="81"/>
      <c r="D492" s="83"/>
      <c r="E492" s="123"/>
      <c r="F492" s="69"/>
      <c r="G492" s="69"/>
      <c r="H492" s="69"/>
      <c r="I492" s="69"/>
      <c r="J492" s="69"/>
      <c r="K492" s="69"/>
      <c r="L492" s="69"/>
      <c r="M492" s="69"/>
      <c r="N492" s="69"/>
      <c r="O492" s="69"/>
      <c r="P492" s="69"/>
      <c r="Q492" s="69"/>
      <c r="R492" s="69"/>
      <c r="S492" s="69"/>
      <c r="T492" s="69"/>
      <c r="U492" s="69"/>
    </row>
    <row r="493" spans="1:21" ht="15.75">
      <c r="A493" s="69"/>
      <c r="B493" s="82"/>
      <c r="C493" s="81"/>
      <c r="D493" s="83"/>
      <c r="E493" s="123"/>
      <c r="F493" s="69"/>
      <c r="G493" s="69"/>
      <c r="H493" s="69"/>
      <c r="I493" s="69"/>
      <c r="J493" s="69"/>
      <c r="K493" s="69"/>
      <c r="L493" s="69"/>
      <c r="M493" s="69"/>
      <c r="N493" s="69"/>
      <c r="O493" s="69"/>
      <c r="P493" s="69"/>
      <c r="Q493" s="69"/>
      <c r="R493" s="69"/>
      <c r="S493" s="69"/>
      <c r="T493" s="69"/>
      <c r="U493" s="69"/>
    </row>
    <row r="494" spans="1:21" ht="15.75">
      <c r="A494" s="69"/>
      <c r="B494" s="82"/>
      <c r="C494" s="81"/>
      <c r="D494" s="83"/>
      <c r="E494" s="123"/>
      <c r="F494" s="69"/>
      <c r="G494" s="69"/>
      <c r="H494" s="69"/>
      <c r="I494" s="69"/>
      <c r="J494" s="69"/>
      <c r="K494" s="69"/>
      <c r="L494" s="69"/>
      <c r="M494" s="69"/>
      <c r="N494" s="69"/>
      <c r="O494" s="69"/>
      <c r="P494" s="69"/>
      <c r="Q494" s="69"/>
      <c r="R494" s="69"/>
      <c r="S494" s="69"/>
      <c r="T494" s="69"/>
      <c r="U494" s="69"/>
    </row>
    <row r="495" spans="1:21" ht="15.75">
      <c r="A495" s="69"/>
      <c r="B495" s="82"/>
      <c r="C495" s="81"/>
      <c r="D495" s="83"/>
      <c r="E495" s="123"/>
      <c r="F495" s="69"/>
      <c r="G495" s="69"/>
      <c r="H495" s="69"/>
      <c r="I495" s="69"/>
      <c r="J495" s="69"/>
      <c r="K495" s="69"/>
      <c r="L495" s="69"/>
      <c r="M495" s="69"/>
      <c r="N495" s="69"/>
      <c r="O495" s="69"/>
      <c r="P495" s="69"/>
      <c r="Q495" s="69"/>
      <c r="R495" s="69"/>
      <c r="S495" s="69"/>
      <c r="T495" s="69"/>
      <c r="U495" s="69"/>
    </row>
    <row r="496" spans="1:21" ht="15.75">
      <c r="A496" s="69"/>
      <c r="B496" s="82"/>
      <c r="C496" s="81"/>
      <c r="D496" s="83"/>
      <c r="E496" s="123"/>
      <c r="F496" s="69"/>
      <c r="G496" s="69"/>
      <c r="H496" s="69"/>
      <c r="I496" s="69"/>
      <c r="J496" s="69"/>
      <c r="K496" s="69"/>
      <c r="L496" s="69"/>
      <c r="M496" s="69"/>
      <c r="N496" s="69"/>
      <c r="O496" s="69"/>
      <c r="P496" s="69"/>
      <c r="Q496" s="69"/>
      <c r="R496" s="69"/>
      <c r="S496" s="69"/>
      <c r="T496" s="69"/>
      <c r="U496" s="69"/>
    </row>
    <row r="497" spans="1:21" ht="15.75">
      <c r="A497" s="69"/>
      <c r="B497" s="82"/>
      <c r="C497" s="81"/>
      <c r="D497" s="83"/>
      <c r="E497" s="123"/>
      <c r="F497" s="69"/>
      <c r="G497" s="69"/>
      <c r="H497" s="69"/>
      <c r="I497" s="69"/>
      <c r="J497" s="69"/>
      <c r="K497" s="69"/>
      <c r="L497" s="69"/>
      <c r="M497" s="69"/>
      <c r="N497" s="69"/>
      <c r="O497" s="69"/>
      <c r="P497" s="69"/>
      <c r="Q497" s="69"/>
      <c r="R497" s="69"/>
      <c r="S497" s="69"/>
      <c r="T497" s="69"/>
      <c r="U497" s="69"/>
    </row>
    <row r="498" spans="1:21" ht="15.75">
      <c r="A498" s="69"/>
      <c r="B498" s="82"/>
      <c r="C498" s="81"/>
      <c r="D498" s="83"/>
      <c r="E498" s="123"/>
      <c r="F498" s="69"/>
      <c r="G498" s="69"/>
      <c r="H498" s="69"/>
      <c r="I498" s="69"/>
      <c r="J498" s="69"/>
      <c r="K498" s="69"/>
      <c r="L498" s="69"/>
      <c r="M498" s="69"/>
      <c r="N498" s="69"/>
      <c r="O498" s="69"/>
      <c r="P498" s="69"/>
      <c r="Q498" s="69"/>
      <c r="R498" s="69"/>
      <c r="S498" s="69"/>
      <c r="T498" s="69"/>
      <c r="U498" s="69"/>
    </row>
    <row r="499" spans="1:21" ht="15.75">
      <c r="A499" s="69"/>
      <c r="B499" s="82"/>
      <c r="C499" s="81"/>
      <c r="D499" s="83"/>
      <c r="E499" s="123"/>
      <c r="F499" s="69"/>
      <c r="G499" s="69"/>
      <c r="H499" s="69"/>
      <c r="I499" s="69"/>
      <c r="J499" s="69"/>
      <c r="K499" s="69"/>
      <c r="L499" s="69"/>
      <c r="M499" s="69"/>
      <c r="N499" s="69"/>
      <c r="O499" s="69"/>
      <c r="P499" s="69"/>
      <c r="Q499" s="69"/>
      <c r="R499" s="69"/>
      <c r="S499" s="69"/>
      <c r="T499" s="69"/>
      <c r="U499" s="69"/>
    </row>
    <row r="500" spans="1:21" ht="15.75">
      <c r="A500" s="69"/>
      <c r="B500" s="82"/>
      <c r="C500" s="81"/>
      <c r="D500" s="83"/>
      <c r="E500" s="123"/>
      <c r="F500" s="69"/>
      <c r="G500" s="69"/>
      <c r="H500" s="69"/>
      <c r="I500" s="69"/>
      <c r="J500" s="69"/>
      <c r="K500" s="69"/>
      <c r="L500" s="69"/>
      <c r="M500" s="69"/>
      <c r="N500" s="69"/>
      <c r="O500" s="69"/>
      <c r="P500" s="69"/>
      <c r="Q500" s="69"/>
      <c r="R500" s="69"/>
      <c r="S500" s="69"/>
      <c r="T500" s="69"/>
      <c r="U500" s="69"/>
    </row>
    <row r="501" spans="1:21" ht="15.75">
      <c r="A501" s="69"/>
      <c r="B501" s="82"/>
      <c r="C501" s="81"/>
      <c r="D501" s="83"/>
      <c r="E501" s="123"/>
      <c r="F501" s="69"/>
      <c r="G501" s="69"/>
      <c r="H501" s="69"/>
      <c r="I501" s="69"/>
      <c r="J501" s="69"/>
      <c r="K501" s="69"/>
      <c r="L501" s="69"/>
      <c r="M501" s="69"/>
      <c r="N501" s="69"/>
      <c r="O501" s="69"/>
      <c r="P501" s="69"/>
      <c r="Q501" s="69"/>
      <c r="R501" s="69"/>
      <c r="S501" s="69"/>
      <c r="T501" s="69"/>
      <c r="U501" s="69"/>
    </row>
    <row r="502" spans="1:21" ht="15.75">
      <c r="A502" s="69"/>
      <c r="B502" s="82"/>
      <c r="C502" s="81"/>
      <c r="D502" s="83"/>
      <c r="E502" s="123"/>
      <c r="F502" s="69"/>
      <c r="G502" s="69"/>
      <c r="H502" s="69"/>
      <c r="I502" s="69"/>
      <c r="J502" s="69"/>
      <c r="K502" s="69"/>
      <c r="L502" s="69"/>
      <c r="M502" s="69"/>
      <c r="N502" s="69"/>
      <c r="O502" s="69"/>
      <c r="P502" s="69"/>
      <c r="Q502" s="69"/>
      <c r="R502" s="69"/>
      <c r="S502" s="69"/>
      <c r="T502" s="69"/>
      <c r="U502" s="69"/>
    </row>
    <row r="503" spans="1:21" ht="15.75">
      <c r="A503" s="69"/>
      <c r="B503" s="82"/>
      <c r="C503" s="81"/>
      <c r="D503" s="83"/>
      <c r="E503" s="123"/>
      <c r="F503" s="69"/>
      <c r="G503" s="69"/>
      <c r="H503" s="69"/>
      <c r="I503" s="69"/>
      <c r="J503" s="69"/>
      <c r="K503" s="69"/>
      <c r="L503" s="69"/>
      <c r="M503" s="69"/>
      <c r="N503" s="69"/>
      <c r="O503" s="69"/>
      <c r="P503" s="69"/>
      <c r="Q503" s="69"/>
      <c r="R503" s="69"/>
      <c r="S503" s="69"/>
      <c r="T503" s="69"/>
      <c r="U503" s="69"/>
    </row>
    <row r="504" spans="1:21" ht="15.75">
      <c r="A504" s="69"/>
      <c r="B504" s="82"/>
      <c r="C504" s="81"/>
      <c r="D504" s="83"/>
      <c r="E504" s="123"/>
      <c r="F504" s="69"/>
      <c r="G504" s="69"/>
      <c r="H504" s="69"/>
      <c r="I504" s="69"/>
      <c r="J504" s="69"/>
      <c r="K504" s="69"/>
      <c r="L504" s="69"/>
      <c r="M504" s="69"/>
      <c r="N504" s="69"/>
      <c r="O504" s="69"/>
      <c r="P504" s="69"/>
      <c r="Q504" s="69"/>
      <c r="R504" s="69"/>
      <c r="S504" s="69"/>
      <c r="T504" s="69"/>
      <c r="U504" s="69"/>
    </row>
    <row r="505" spans="1:21" ht="15.75">
      <c r="A505" s="69"/>
      <c r="B505" s="82"/>
      <c r="C505" s="81"/>
      <c r="D505" s="83"/>
      <c r="E505" s="123"/>
      <c r="F505" s="69"/>
      <c r="G505" s="69"/>
      <c r="H505" s="69"/>
      <c r="I505" s="69"/>
      <c r="J505" s="69"/>
      <c r="K505" s="69"/>
      <c r="L505" s="69"/>
      <c r="M505" s="69"/>
      <c r="N505" s="69"/>
      <c r="O505" s="69"/>
      <c r="P505" s="69"/>
      <c r="Q505" s="69"/>
      <c r="R505" s="69"/>
      <c r="S505" s="69"/>
      <c r="T505" s="69"/>
      <c r="U505" s="69"/>
    </row>
    <row r="506" spans="1:21" ht="15.75">
      <c r="A506" s="69"/>
      <c r="B506" s="82"/>
      <c r="C506" s="81"/>
      <c r="D506" s="83"/>
      <c r="E506" s="123"/>
      <c r="F506" s="69"/>
      <c r="G506" s="69"/>
      <c r="H506" s="69"/>
      <c r="I506" s="69"/>
      <c r="J506" s="69"/>
      <c r="K506" s="69"/>
      <c r="L506" s="69"/>
      <c r="M506" s="69"/>
      <c r="N506" s="69"/>
      <c r="O506" s="69"/>
      <c r="P506" s="69"/>
      <c r="Q506" s="69"/>
      <c r="R506" s="69"/>
      <c r="S506" s="69"/>
      <c r="T506" s="69"/>
      <c r="U506" s="69"/>
    </row>
    <row r="507" spans="1:21" ht="15.75">
      <c r="A507" s="69"/>
      <c r="B507" s="82"/>
      <c r="C507" s="81"/>
      <c r="D507" s="83"/>
      <c r="E507" s="123"/>
      <c r="F507" s="69"/>
      <c r="G507" s="69"/>
      <c r="H507" s="69"/>
      <c r="I507" s="69"/>
      <c r="J507" s="69"/>
      <c r="K507" s="69"/>
      <c r="L507" s="69"/>
      <c r="M507" s="69"/>
      <c r="N507" s="69"/>
      <c r="O507" s="69"/>
      <c r="P507" s="69"/>
      <c r="Q507" s="69"/>
      <c r="R507" s="69"/>
      <c r="S507" s="69"/>
      <c r="T507" s="69"/>
      <c r="U507" s="69"/>
    </row>
    <row r="508" spans="1:21" ht="15.75">
      <c r="A508" s="69"/>
      <c r="B508" s="82"/>
      <c r="C508" s="81"/>
      <c r="D508" s="83"/>
      <c r="E508" s="123"/>
      <c r="F508" s="69"/>
      <c r="G508" s="69"/>
      <c r="H508" s="69"/>
      <c r="I508" s="69"/>
      <c r="J508" s="69"/>
      <c r="K508" s="69"/>
      <c r="L508" s="69"/>
      <c r="M508" s="69"/>
      <c r="N508" s="69"/>
      <c r="O508" s="69"/>
      <c r="P508" s="69"/>
      <c r="Q508" s="69"/>
      <c r="R508" s="69"/>
      <c r="S508" s="69"/>
      <c r="T508" s="69"/>
      <c r="U508" s="69"/>
    </row>
    <row r="509" spans="1:21" ht="15.75">
      <c r="A509" s="69"/>
      <c r="B509" s="82"/>
      <c r="C509" s="81"/>
      <c r="D509" s="83"/>
      <c r="E509" s="123"/>
      <c r="F509" s="69"/>
      <c r="G509" s="69"/>
      <c r="H509" s="69"/>
      <c r="I509" s="69"/>
      <c r="J509" s="69"/>
      <c r="K509" s="69"/>
      <c r="L509" s="69"/>
      <c r="M509" s="69"/>
      <c r="N509" s="69"/>
      <c r="O509" s="69"/>
      <c r="P509" s="69"/>
      <c r="Q509" s="69"/>
      <c r="R509" s="69"/>
      <c r="S509" s="69"/>
      <c r="T509" s="69"/>
      <c r="U509" s="69"/>
    </row>
    <row r="510" spans="1:21" ht="15.75">
      <c r="A510" s="69"/>
      <c r="B510" s="82"/>
      <c r="C510" s="81"/>
      <c r="D510" s="83"/>
      <c r="E510" s="123"/>
      <c r="F510" s="69"/>
      <c r="G510" s="69"/>
      <c r="H510" s="69"/>
      <c r="I510" s="69"/>
      <c r="J510" s="69"/>
      <c r="K510" s="69"/>
      <c r="L510" s="69"/>
      <c r="M510" s="69"/>
      <c r="N510" s="69"/>
      <c r="O510" s="69"/>
      <c r="P510" s="69"/>
      <c r="Q510" s="69"/>
      <c r="R510" s="69"/>
      <c r="S510" s="69"/>
      <c r="T510" s="69"/>
      <c r="U510" s="69"/>
    </row>
    <row r="511" spans="1:21" ht="15.75">
      <c r="A511" s="69"/>
      <c r="B511" s="82"/>
      <c r="C511" s="81"/>
      <c r="D511" s="83"/>
      <c r="E511" s="123"/>
      <c r="F511" s="69"/>
      <c r="G511" s="69"/>
      <c r="H511" s="69"/>
      <c r="I511" s="69"/>
      <c r="J511" s="69"/>
      <c r="K511" s="69"/>
      <c r="L511" s="69"/>
      <c r="M511" s="69"/>
      <c r="N511" s="69"/>
      <c r="O511" s="69"/>
      <c r="P511" s="69"/>
      <c r="Q511" s="69"/>
      <c r="R511" s="69"/>
      <c r="S511" s="69"/>
      <c r="T511" s="69"/>
      <c r="U511" s="69"/>
    </row>
    <row r="512" spans="1:21" ht="15.75">
      <c r="A512" s="69"/>
      <c r="B512" s="82"/>
      <c r="C512" s="81"/>
      <c r="D512" s="83"/>
      <c r="E512" s="123"/>
      <c r="F512" s="69"/>
      <c r="G512" s="69"/>
      <c r="H512" s="69"/>
      <c r="I512" s="69"/>
      <c r="J512" s="69"/>
      <c r="K512" s="69"/>
      <c r="L512" s="69"/>
      <c r="M512" s="69"/>
      <c r="N512" s="69"/>
      <c r="O512" s="69"/>
      <c r="P512" s="69"/>
      <c r="Q512" s="69"/>
      <c r="R512" s="69"/>
      <c r="S512" s="69"/>
      <c r="T512" s="69"/>
      <c r="U512" s="69"/>
    </row>
    <row r="513" spans="1:21" ht="15.75">
      <c r="A513" s="69"/>
      <c r="B513" s="82"/>
      <c r="C513" s="81"/>
      <c r="D513" s="83"/>
      <c r="E513" s="123"/>
      <c r="F513" s="69"/>
      <c r="G513" s="69"/>
      <c r="H513" s="69"/>
      <c r="I513" s="69"/>
      <c r="J513" s="69"/>
      <c r="K513" s="69"/>
      <c r="L513" s="69"/>
      <c r="M513" s="69"/>
      <c r="N513" s="69"/>
      <c r="O513" s="69"/>
      <c r="P513" s="69"/>
      <c r="Q513" s="69"/>
      <c r="R513" s="69"/>
      <c r="S513" s="69"/>
      <c r="T513" s="69"/>
      <c r="U513" s="69"/>
    </row>
    <row r="514" spans="1:21" ht="15.75">
      <c r="A514" s="69"/>
      <c r="B514" s="82"/>
      <c r="C514" s="81"/>
      <c r="D514" s="83"/>
      <c r="E514" s="123"/>
      <c r="F514" s="69"/>
      <c r="G514" s="69"/>
      <c r="H514" s="69"/>
      <c r="I514" s="69"/>
      <c r="J514" s="69"/>
      <c r="K514" s="69"/>
      <c r="L514" s="69"/>
      <c r="M514" s="69"/>
      <c r="N514" s="69"/>
      <c r="O514" s="69"/>
      <c r="P514" s="69"/>
      <c r="Q514" s="69"/>
      <c r="R514" s="69"/>
      <c r="S514" s="69"/>
      <c r="T514" s="69"/>
      <c r="U514" s="69"/>
    </row>
    <row r="515" spans="1:21" ht="15.75">
      <c r="A515" s="69"/>
      <c r="B515" s="82"/>
      <c r="C515" s="81"/>
      <c r="D515" s="83"/>
      <c r="E515" s="123"/>
      <c r="F515" s="69"/>
      <c r="G515" s="69"/>
      <c r="H515" s="69"/>
      <c r="I515" s="69"/>
      <c r="J515" s="69"/>
      <c r="K515" s="69"/>
      <c r="L515" s="69"/>
      <c r="M515" s="69"/>
      <c r="N515" s="69"/>
      <c r="O515" s="69"/>
      <c r="P515" s="69"/>
      <c r="Q515" s="69"/>
      <c r="R515" s="69"/>
      <c r="S515" s="69"/>
      <c r="T515" s="69"/>
      <c r="U515" s="69"/>
    </row>
    <row r="516" spans="1:21" ht="15.75">
      <c r="A516" s="69"/>
      <c r="B516" s="82"/>
      <c r="C516" s="81"/>
      <c r="D516" s="83"/>
      <c r="E516" s="123"/>
      <c r="F516" s="69"/>
      <c r="G516" s="69"/>
      <c r="H516" s="69"/>
      <c r="I516" s="69"/>
      <c r="J516" s="69"/>
      <c r="K516" s="69"/>
      <c r="L516" s="69"/>
      <c r="M516" s="69"/>
      <c r="N516" s="69"/>
      <c r="O516" s="69"/>
      <c r="P516" s="69"/>
      <c r="Q516" s="69"/>
      <c r="R516" s="69"/>
      <c r="S516" s="69"/>
      <c r="T516" s="69"/>
      <c r="U516" s="69"/>
    </row>
    <row r="517" spans="1:21" ht="15.75">
      <c r="A517" s="69"/>
      <c r="B517" s="82"/>
      <c r="C517" s="81"/>
      <c r="D517" s="83"/>
      <c r="E517" s="123"/>
      <c r="F517" s="69"/>
      <c r="G517" s="69"/>
      <c r="H517" s="69"/>
      <c r="I517" s="69"/>
      <c r="J517" s="69"/>
      <c r="K517" s="69"/>
      <c r="L517" s="69"/>
      <c r="M517" s="69"/>
      <c r="N517" s="69"/>
      <c r="O517" s="69"/>
      <c r="P517" s="69"/>
      <c r="Q517" s="69"/>
      <c r="R517" s="69"/>
      <c r="S517" s="69"/>
      <c r="T517" s="69"/>
      <c r="U517" s="69"/>
    </row>
    <row r="518" spans="1:21" ht="15.75">
      <c r="A518" s="69"/>
      <c r="B518" s="82"/>
      <c r="C518" s="81"/>
      <c r="D518" s="83"/>
      <c r="E518" s="123"/>
      <c r="F518" s="69"/>
      <c r="G518" s="69"/>
      <c r="H518" s="69"/>
      <c r="I518" s="69"/>
      <c r="J518" s="69"/>
      <c r="K518" s="69"/>
      <c r="L518" s="69"/>
      <c r="M518" s="69"/>
      <c r="N518" s="69"/>
      <c r="O518" s="69"/>
      <c r="P518" s="69"/>
      <c r="Q518" s="69"/>
      <c r="R518" s="69"/>
      <c r="S518" s="69"/>
      <c r="T518" s="69"/>
      <c r="U518" s="69"/>
    </row>
    <row r="519" spans="1:21" ht="15.75">
      <c r="A519" s="69"/>
      <c r="B519" s="82"/>
      <c r="C519" s="81"/>
      <c r="D519" s="83"/>
      <c r="E519" s="123"/>
      <c r="F519" s="69"/>
      <c r="G519" s="69"/>
      <c r="H519" s="69"/>
      <c r="I519" s="69"/>
      <c r="J519" s="69"/>
      <c r="K519" s="69"/>
      <c r="L519" s="69"/>
      <c r="M519" s="69"/>
      <c r="N519" s="69"/>
      <c r="O519" s="69"/>
      <c r="P519" s="69"/>
      <c r="Q519" s="69"/>
      <c r="R519" s="69"/>
      <c r="S519" s="69"/>
      <c r="T519" s="69"/>
      <c r="U519" s="69"/>
    </row>
    <row r="520" spans="1:21" ht="15.75">
      <c r="A520" s="69"/>
      <c r="B520" s="82"/>
      <c r="C520" s="81"/>
      <c r="D520" s="83"/>
      <c r="E520" s="123"/>
      <c r="F520" s="69"/>
      <c r="G520" s="69"/>
      <c r="H520" s="69"/>
      <c r="I520" s="69"/>
      <c r="J520" s="69"/>
      <c r="K520" s="69"/>
      <c r="L520" s="69"/>
      <c r="M520" s="69"/>
      <c r="N520" s="69"/>
      <c r="O520" s="69"/>
      <c r="P520" s="69"/>
      <c r="Q520" s="69"/>
      <c r="R520" s="69"/>
      <c r="S520" s="69"/>
      <c r="T520" s="69"/>
      <c r="U520" s="69"/>
    </row>
    <row r="521" spans="1:21" ht="15.75">
      <c r="A521" s="69"/>
      <c r="B521" s="82"/>
      <c r="C521" s="81"/>
      <c r="D521" s="83"/>
      <c r="E521" s="123"/>
      <c r="F521" s="69"/>
      <c r="G521" s="69"/>
      <c r="H521" s="69"/>
      <c r="I521" s="69"/>
      <c r="J521" s="69"/>
      <c r="K521" s="69"/>
      <c r="L521" s="69"/>
      <c r="M521" s="69"/>
      <c r="N521" s="69"/>
      <c r="O521" s="69"/>
      <c r="P521" s="69"/>
      <c r="Q521" s="69"/>
      <c r="R521" s="69"/>
      <c r="S521" s="69"/>
      <c r="T521" s="69"/>
      <c r="U521" s="69"/>
    </row>
    <row r="522" spans="1:21" ht="15.75">
      <c r="A522" s="69"/>
      <c r="B522" s="82"/>
      <c r="C522" s="81"/>
      <c r="D522" s="83"/>
      <c r="E522" s="123"/>
      <c r="F522" s="69"/>
      <c r="G522" s="69"/>
      <c r="H522" s="69"/>
      <c r="I522" s="69"/>
      <c r="J522" s="69"/>
      <c r="K522" s="69"/>
      <c r="L522" s="69"/>
      <c r="M522" s="69"/>
      <c r="N522" s="69"/>
      <c r="O522" s="69"/>
      <c r="P522" s="69"/>
      <c r="Q522" s="69"/>
      <c r="R522" s="69"/>
      <c r="S522" s="69"/>
      <c r="T522" s="69"/>
      <c r="U522" s="69"/>
    </row>
    <row r="523" spans="1:21" ht="15.75">
      <c r="A523" s="69"/>
      <c r="B523" s="82"/>
      <c r="C523" s="81"/>
      <c r="D523" s="83"/>
      <c r="E523" s="123"/>
      <c r="F523" s="69"/>
      <c r="G523" s="69"/>
      <c r="H523" s="69"/>
      <c r="I523" s="69"/>
      <c r="J523" s="69"/>
      <c r="K523" s="69"/>
      <c r="L523" s="69"/>
      <c r="M523" s="69"/>
      <c r="N523" s="69"/>
      <c r="O523" s="69"/>
      <c r="P523" s="69"/>
      <c r="Q523" s="69"/>
      <c r="R523" s="69"/>
      <c r="S523" s="69"/>
      <c r="T523" s="69"/>
      <c r="U523" s="69"/>
    </row>
    <row r="524" spans="1:21" ht="15.75">
      <c r="A524" s="69"/>
      <c r="B524" s="82"/>
      <c r="C524" s="81"/>
      <c r="D524" s="83"/>
      <c r="E524" s="123"/>
      <c r="F524" s="69"/>
      <c r="G524" s="69"/>
      <c r="H524" s="69"/>
      <c r="I524" s="69"/>
      <c r="J524" s="69"/>
      <c r="K524" s="69"/>
      <c r="L524" s="69"/>
      <c r="M524" s="69"/>
      <c r="N524" s="69"/>
      <c r="O524" s="69"/>
      <c r="P524" s="69"/>
      <c r="Q524" s="69"/>
      <c r="R524" s="69"/>
      <c r="S524" s="69"/>
      <c r="T524" s="69"/>
      <c r="U524" s="69"/>
    </row>
    <row r="525" spans="1:21" ht="15.75">
      <c r="A525" s="69"/>
      <c r="B525" s="82"/>
      <c r="C525" s="81"/>
      <c r="D525" s="83"/>
      <c r="E525" s="123"/>
      <c r="F525" s="69"/>
      <c r="G525" s="69"/>
      <c r="H525" s="69"/>
      <c r="I525" s="69"/>
      <c r="J525" s="69"/>
      <c r="K525" s="69"/>
      <c r="L525" s="69"/>
      <c r="M525" s="69"/>
      <c r="N525" s="69"/>
      <c r="O525" s="69"/>
      <c r="P525" s="69"/>
      <c r="Q525" s="69"/>
      <c r="R525" s="69"/>
      <c r="S525" s="69"/>
      <c r="T525" s="69"/>
      <c r="U525" s="69"/>
    </row>
    <row r="526" spans="1:21" ht="15.75">
      <c r="A526" s="69"/>
      <c r="B526" s="82"/>
      <c r="C526" s="81"/>
      <c r="D526" s="83"/>
      <c r="E526" s="123"/>
      <c r="F526" s="69"/>
      <c r="G526" s="69"/>
      <c r="H526" s="69"/>
      <c r="I526" s="69"/>
      <c r="J526" s="69"/>
      <c r="K526" s="69"/>
      <c r="L526" s="69"/>
      <c r="M526" s="69"/>
      <c r="N526" s="69"/>
      <c r="O526" s="69"/>
      <c r="P526" s="69"/>
      <c r="Q526" s="69"/>
      <c r="R526" s="69"/>
      <c r="S526" s="69"/>
      <c r="T526" s="69"/>
      <c r="U526" s="69"/>
    </row>
    <row r="527" spans="1:21" ht="15.75">
      <c r="A527" s="69"/>
      <c r="B527" s="82"/>
      <c r="C527" s="81"/>
      <c r="D527" s="83"/>
      <c r="E527" s="123"/>
      <c r="F527" s="69"/>
      <c r="G527" s="69"/>
      <c r="H527" s="69"/>
      <c r="I527" s="69"/>
      <c r="J527" s="69"/>
      <c r="K527" s="69"/>
      <c r="L527" s="69"/>
      <c r="M527" s="69"/>
      <c r="N527" s="69"/>
      <c r="O527" s="69"/>
      <c r="P527" s="69"/>
      <c r="Q527" s="69"/>
      <c r="R527" s="69"/>
      <c r="S527" s="69"/>
      <c r="T527" s="69"/>
      <c r="U527" s="69"/>
    </row>
    <row r="528" spans="1:21" ht="15.75">
      <c r="A528" s="69"/>
      <c r="B528" s="82"/>
      <c r="C528" s="81"/>
      <c r="D528" s="83"/>
      <c r="E528" s="123"/>
      <c r="F528" s="69"/>
      <c r="G528" s="69"/>
      <c r="H528" s="69"/>
      <c r="I528" s="69"/>
      <c r="J528" s="69"/>
      <c r="K528" s="69"/>
      <c r="L528" s="69"/>
      <c r="M528" s="69"/>
      <c r="N528" s="69"/>
      <c r="O528" s="69"/>
      <c r="P528" s="69"/>
      <c r="Q528" s="69"/>
      <c r="R528" s="69"/>
      <c r="S528" s="69"/>
      <c r="T528" s="69"/>
      <c r="U528" s="69"/>
    </row>
    <row r="529" spans="1:21" ht="15.75">
      <c r="A529" s="69"/>
      <c r="B529" s="82"/>
      <c r="C529" s="81"/>
      <c r="D529" s="83"/>
      <c r="E529" s="123"/>
      <c r="F529" s="69"/>
      <c r="G529" s="69"/>
      <c r="H529" s="69"/>
      <c r="I529" s="69"/>
      <c r="J529" s="69"/>
      <c r="K529" s="69"/>
      <c r="L529" s="69"/>
      <c r="M529" s="69"/>
      <c r="N529" s="69"/>
      <c r="O529" s="69"/>
      <c r="P529" s="69"/>
      <c r="Q529" s="69"/>
      <c r="R529" s="69"/>
      <c r="S529" s="69"/>
      <c r="T529" s="69"/>
      <c r="U529" s="69"/>
    </row>
    <row r="530" spans="1:21" ht="15.75">
      <c r="A530" s="69"/>
      <c r="B530" s="82"/>
      <c r="C530" s="81"/>
      <c r="D530" s="83"/>
      <c r="E530" s="123"/>
      <c r="F530" s="69"/>
      <c r="G530" s="69"/>
      <c r="H530" s="69"/>
      <c r="I530" s="69"/>
      <c r="J530" s="69"/>
      <c r="K530" s="69"/>
      <c r="L530" s="69"/>
      <c r="M530" s="69"/>
      <c r="N530" s="69"/>
      <c r="O530" s="69"/>
      <c r="P530" s="69"/>
      <c r="Q530" s="69"/>
      <c r="R530" s="69"/>
      <c r="S530" s="69"/>
      <c r="T530" s="69"/>
      <c r="U530" s="69"/>
    </row>
    <row r="531" spans="1:21" ht="15.75">
      <c r="A531" s="69"/>
      <c r="B531" s="82"/>
      <c r="C531" s="81"/>
      <c r="D531" s="83"/>
      <c r="E531" s="123"/>
      <c r="F531" s="69"/>
      <c r="G531" s="69"/>
      <c r="H531" s="69"/>
      <c r="I531" s="69"/>
      <c r="J531" s="69"/>
      <c r="K531" s="69"/>
      <c r="L531" s="69"/>
      <c r="M531" s="69"/>
      <c r="N531" s="69"/>
      <c r="O531" s="69"/>
      <c r="P531" s="69"/>
      <c r="Q531" s="69"/>
      <c r="R531" s="69"/>
      <c r="S531" s="69"/>
      <c r="T531" s="69"/>
      <c r="U531" s="69"/>
    </row>
    <row r="532" spans="1:21" ht="15.75">
      <c r="A532" s="69"/>
      <c r="B532" s="82"/>
      <c r="C532" s="81"/>
      <c r="D532" s="83"/>
      <c r="E532" s="123"/>
      <c r="F532" s="69"/>
      <c r="G532" s="69"/>
      <c r="H532" s="69"/>
      <c r="I532" s="69"/>
      <c r="J532" s="69"/>
      <c r="K532" s="69"/>
      <c r="L532" s="69"/>
      <c r="M532" s="69"/>
      <c r="N532" s="69"/>
      <c r="O532" s="69"/>
      <c r="P532" s="69"/>
      <c r="Q532" s="69"/>
      <c r="R532" s="69"/>
      <c r="S532" s="69"/>
      <c r="T532" s="69"/>
      <c r="U532" s="69"/>
    </row>
    <row r="533" spans="1:21" ht="15.75">
      <c r="A533" s="69"/>
      <c r="B533" s="82"/>
      <c r="C533" s="81"/>
      <c r="D533" s="83"/>
      <c r="E533" s="123"/>
      <c r="F533" s="69"/>
      <c r="G533" s="69"/>
      <c r="H533" s="69"/>
      <c r="I533" s="69"/>
      <c r="J533" s="69"/>
      <c r="K533" s="69"/>
      <c r="L533" s="69"/>
      <c r="M533" s="69"/>
      <c r="N533" s="69"/>
      <c r="O533" s="69"/>
      <c r="P533" s="69"/>
      <c r="Q533" s="69"/>
      <c r="R533" s="69"/>
      <c r="S533" s="69"/>
      <c r="T533" s="69"/>
      <c r="U533" s="69"/>
    </row>
    <row r="534" spans="1:21" ht="15.75">
      <c r="A534" s="69"/>
      <c r="B534" s="82"/>
      <c r="C534" s="81"/>
      <c r="D534" s="83"/>
      <c r="E534" s="123"/>
      <c r="F534" s="69"/>
      <c r="G534" s="69"/>
      <c r="H534" s="69"/>
      <c r="I534" s="69"/>
      <c r="J534" s="69"/>
      <c r="K534" s="69"/>
      <c r="L534" s="69"/>
      <c r="M534" s="69"/>
      <c r="N534" s="69"/>
      <c r="O534" s="69"/>
      <c r="P534" s="69"/>
      <c r="Q534" s="69"/>
      <c r="R534" s="69"/>
      <c r="S534" s="69"/>
      <c r="T534" s="69"/>
      <c r="U534" s="69"/>
    </row>
    <row r="535" spans="1:21" ht="15.75">
      <c r="A535" s="69"/>
      <c r="B535" s="82"/>
      <c r="C535" s="81"/>
      <c r="D535" s="83"/>
      <c r="E535" s="123"/>
      <c r="F535" s="69"/>
      <c r="G535" s="69"/>
      <c r="H535" s="69"/>
      <c r="I535" s="69"/>
      <c r="J535" s="69"/>
      <c r="K535" s="69"/>
      <c r="L535" s="69"/>
      <c r="M535" s="69"/>
      <c r="N535" s="69"/>
      <c r="O535" s="69"/>
      <c r="P535" s="69"/>
      <c r="Q535" s="69"/>
      <c r="R535" s="69"/>
      <c r="S535" s="69"/>
      <c r="T535" s="69"/>
      <c r="U535" s="69"/>
    </row>
    <row r="536" spans="1:21" ht="15.75">
      <c r="A536" s="69"/>
      <c r="B536" s="82"/>
      <c r="C536" s="81"/>
      <c r="D536" s="83"/>
      <c r="E536" s="123"/>
      <c r="F536" s="69"/>
      <c r="G536" s="69"/>
      <c r="H536" s="69"/>
      <c r="I536" s="69"/>
      <c r="J536" s="69"/>
      <c r="K536" s="69"/>
      <c r="L536" s="69"/>
      <c r="M536" s="69"/>
      <c r="N536" s="69"/>
      <c r="O536" s="69"/>
      <c r="P536" s="69"/>
      <c r="Q536" s="69"/>
      <c r="R536" s="69"/>
      <c r="S536" s="69"/>
      <c r="T536" s="69"/>
      <c r="U536" s="69"/>
    </row>
    <row r="537" spans="1:21" ht="15.75">
      <c r="A537" s="69"/>
      <c r="B537" s="82"/>
      <c r="C537" s="81"/>
      <c r="D537" s="83"/>
      <c r="E537" s="123"/>
      <c r="F537" s="69"/>
      <c r="G537" s="69"/>
      <c r="H537" s="69"/>
      <c r="I537" s="69"/>
      <c r="J537" s="69"/>
      <c r="K537" s="69"/>
      <c r="L537" s="69"/>
      <c r="M537" s="69"/>
      <c r="N537" s="69"/>
      <c r="O537" s="69"/>
      <c r="P537" s="69"/>
      <c r="Q537" s="69"/>
      <c r="R537" s="69"/>
      <c r="S537" s="69"/>
      <c r="T537" s="69"/>
      <c r="U537" s="69"/>
    </row>
    <row r="538" spans="1:21" ht="15.75">
      <c r="A538" s="69"/>
      <c r="B538" s="82"/>
      <c r="C538" s="81"/>
      <c r="D538" s="83"/>
      <c r="E538" s="123"/>
      <c r="F538" s="69"/>
      <c r="G538" s="69"/>
      <c r="H538" s="69"/>
      <c r="I538" s="69"/>
      <c r="J538" s="69"/>
      <c r="K538" s="69"/>
      <c r="L538" s="69"/>
      <c r="M538" s="69"/>
      <c r="N538" s="69"/>
      <c r="O538" s="69"/>
      <c r="P538" s="69"/>
      <c r="Q538" s="69"/>
      <c r="R538" s="69"/>
      <c r="S538" s="69"/>
      <c r="T538" s="69"/>
      <c r="U538" s="69"/>
    </row>
    <row r="539" spans="1:21" ht="15.75">
      <c r="A539" s="69"/>
      <c r="B539" s="82"/>
      <c r="C539" s="81"/>
      <c r="D539" s="83"/>
      <c r="E539" s="123"/>
      <c r="F539" s="69"/>
      <c r="G539" s="69"/>
      <c r="H539" s="69"/>
      <c r="I539" s="69"/>
      <c r="J539" s="69"/>
      <c r="K539" s="69"/>
      <c r="L539" s="69"/>
      <c r="M539" s="69"/>
      <c r="N539" s="69"/>
      <c r="O539" s="69"/>
      <c r="P539" s="69"/>
      <c r="Q539" s="69"/>
      <c r="R539" s="69"/>
      <c r="S539" s="69"/>
      <c r="T539" s="69"/>
      <c r="U539" s="69"/>
    </row>
    <row r="540" spans="1:21" ht="15.75">
      <c r="A540" s="69"/>
      <c r="B540" s="82"/>
      <c r="C540" s="81"/>
      <c r="D540" s="83"/>
      <c r="E540" s="123"/>
      <c r="F540" s="69"/>
      <c r="G540" s="69"/>
      <c r="H540" s="69"/>
      <c r="I540" s="69"/>
      <c r="J540" s="69"/>
      <c r="K540" s="69"/>
      <c r="L540" s="69"/>
      <c r="M540" s="69"/>
      <c r="N540" s="69"/>
      <c r="O540" s="69"/>
      <c r="P540" s="69"/>
      <c r="Q540" s="69"/>
      <c r="R540" s="69"/>
      <c r="S540" s="69"/>
      <c r="T540" s="69"/>
      <c r="U540" s="69"/>
    </row>
    <row r="541" spans="1:21" ht="15.75">
      <c r="A541" s="69"/>
      <c r="B541" s="82"/>
      <c r="C541" s="81"/>
      <c r="D541" s="83"/>
      <c r="E541" s="123"/>
      <c r="F541" s="69"/>
      <c r="G541" s="69"/>
      <c r="H541" s="69"/>
      <c r="I541" s="69"/>
      <c r="J541" s="69"/>
      <c r="K541" s="69"/>
      <c r="L541" s="69"/>
      <c r="M541" s="69"/>
      <c r="N541" s="69"/>
      <c r="O541" s="69"/>
      <c r="P541" s="69"/>
      <c r="Q541" s="69"/>
      <c r="R541" s="69"/>
      <c r="S541" s="69"/>
      <c r="T541" s="69"/>
      <c r="U541" s="69"/>
    </row>
    <row r="542" spans="1:21" ht="15.75">
      <c r="A542" s="69"/>
      <c r="B542" s="82"/>
      <c r="C542" s="81"/>
      <c r="D542" s="83"/>
      <c r="E542" s="123"/>
      <c r="F542" s="69"/>
      <c r="G542" s="69"/>
      <c r="H542" s="69"/>
      <c r="I542" s="69"/>
      <c r="J542" s="69"/>
      <c r="K542" s="69"/>
      <c r="L542" s="69"/>
      <c r="M542" s="69"/>
      <c r="N542" s="69"/>
      <c r="O542" s="69"/>
      <c r="P542" s="69"/>
      <c r="Q542" s="69"/>
      <c r="R542" s="69"/>
      <c r="S542" s="69"/>
      <c r="T542" s="69"/>
      <c r="U542" s="69"/>
    </row>
    <row r="543" spans="1:21" ht="15.75">
      <c r="A543" s="69"/>
      <c r="B543" s="82"/>
      <c r="C543" s="81"/>
      <c r="D543" s="83"/>
      <c r="E543" s="123"/>
      <c r="F543" s="69"/>
      <c r="G543" s="69"/>
      <c r="H543" s="69"/>
      <c r="I543" s="69"/>
      <c r="J543" s="69"/>
      <c r="K543" s="69"/>
      <c r="L543" s="69"/>
      <c r="M543" s="69"/>
      <c r="N543" s="69"/>
      <c r="O543" s="69"/>
      <c r="P543" s="69"/>
      <c r="Q543" s="69"/>
      <c r="R543" s="69"/>
      <c r="S543" s="69"/>
      <c r="T543" s="69"/>
      <c r="U543" s="69"/>
    </row>
    <row r="544" spans="1:21" ht="15.75">
      <c r="A544" s="69"/>
      <c r="B544" s="82"/>
      <c r="C544" s="81"/>
      <c r="D544" s="83"/>
      <c r="E544" s="123"/>
      <c r="F544" s="69"/>
      <c r="G544" s="69"/>
      <c r="H544" s="69"/>
      <c r="I544" s="69"/>
      <c r="J544" s="69"/>
      <c r="K544" s="69"/>
      <c r="L544" s="69"/>
      <c r="M544" s="69"/>
      <c r="N544" s="69"/>
      <c r="O544" s="69"/>
      <c r="P544" s="69"/>
      <c r="Q544" s="69"/>
      <c r="R544" s="69"/>
      <c r="S544" s="69"/>
      <c r="T544" s="69"/>
      <c r="U544" s="69"/>
    </row>
    <row r="545" spans="1:21" ht="15.75">
      <c r="A545" s="69"/>
      <c r="B545" s="82"/>
      <c r="C545" s="81"/>
      <c r="D545" s="83"/>
      <c r="E545" s="123"/>
      <c r="F545" s="69"/>
      <c r="G545" s="69"/>
      <c r="H545" s="69"/>
      <c r="I545" s="69"/>
      <c r="J545" s="69"/>
      <c r="K545" s="69"/>
      <c r="L545" s="69"/>
      <c r="M545" s="69"/>
      <c r="N545" s="69"/>
      <c r="O545" s="69"/>
      <c r="P545" s="69"/>
      <c r="Q545" s="69"/>
      <c r="R545" s="69"/>
      <c r="S545" s="69"/>
      <c r="T545" s="69"/>
      <c r="U545" s="69"/>
    </row>
    <row r="546" spans="1:21" ht="15.75">
      <c r="A546" s="69"/>
      <c r="B546" s="82"/>
      <c r="C546" s="81"/>
      <c r="D546" s="83"/>
      <c r="E546" s="123"/>
      <c r="F546" s="69"/>
      <c r="G546" s="69"/>
      <c r="H546" s="69"/>
      <c r="I546" s="69"/>
      <c r="J546" s="69"/>
      <c r="K546" s="69"/>
      <c r="L546" s="69"/>
      <c r="M546" s="69"/>
      <c r="N546" s="69"/>
      <c r="O546" s="69"/>
      <c r="P546" s="69"/>
      <c r="Q546" s="69"/>
      <c r="R546" s="69"/>
      <c r="S546" s="69"/>
      <c r="T546" s="69"/>
      <c r="U546" s="69"/>
    </row>
    <row r="547" spans="1:21" ht="15.75">
      <c r="A547" s="69"/>
      <c r="B547" s="82"/>
      <c r="C547" s="81"/>
      <c r="D547" s="83"/>
      <c r="E547" s="123"/>
      <c r="F547" s="69"/>
      <c r="G547" s="69"/>
      <c r="H547" s="69"/>
      <c r="I547" s="69"/>
      <c r="J547" s="69"/>
      <c r="K547" s="69"/>
      <c r="L547" s="69"/>
      <c r="M547" s="69"/>
      <c r="N547" s="69"/>
      <c r="O547" s="69"/>
      <c r="P547" s="69"/>
      <c r="Q547" s="69"/>
      <c r="R547" s="69"/>
      <c r="S547" s="69"/>
      <c r="T547" s="69"/>
      <c r="U547" s="69"/>
    </row>
    <row r="548" spans="1:21" ht="15.75">
      <c r="A548" s="69"/>
      <c r="B548" s="82"/>
      <c r="C548" s="81"/>
      <c r="D548" s="83"/>
      <c r="E548" s="123"/>
      <c r="F548" s="69"/>
      <c r="G548" s="69"/>
      <c r="H548" s="69"/>
      <c r="I548" s="69"/>
      <c r="J548" s="69"/>
      <c r="K548" s="69"/>
      <c r="L548" s="69"/>
      <c r="M548" s="69"/>
      <c r="N548" s="69"/>
      <c r="O548" s="69"/>
      <c r="P548" s="69"/>
      <c r="Q548" s="69"/>
      <c r="R548" s="69"/>
      <c r="S548" s="69"/>
      <c r="T548" s="69"/>
      <c r="U548" s="69"/>
    </row>
    <row r="549" spans="1:21" ht="15.75">
      <c r="A549" s="69"/>
      <c r="B549" s="82"/>
      <c r="C549" s="81"/>
      <c r="D549" s="83"/>
      <c r="E549" s="123"/>
      <c r="F549" s="69"/>
      <c r="G549" s="69"/>
      <c r="H549" s="69"/>
      <c r="I549" s="69"/>
      <c r="J549" s="69"/>
      <c r="K549" s="69"/>
      <c r="L549" s="69"/>
      <c r="M549" s="69"/>
      <c r="N549" s="69"/>
      <c r="O549" s="69"/>
      <c r="P549" s="69"/>
      <c r="Q549" s="69"/>
      <c r="R549" s="69"/>
      <c r="S549" s="69"/>
      <c r="T549" s="69"/>
      <c r="U549" s="69"/>
    </row>
    <row r="550" spans="1:21" ht="15.75">
      <c r="A550" s="69"/>
      <c r="B550" s="82"/>
      <c r="C550" s="81"/>
      <c r="D550" s="83"/>
      <c r="E550" s="123"/>
      <c r="F550" s="69"/>
      <c r="G550" s="69"/>
      <c r="H550" s="69"/>
      <c r="I550" s="69"/>
      <c r="J550" s="69"/>
      <c r="K550" s="69"/>
      <c r="L550" s="69"/>
      <c r="M550" s="69"/>
      <c r="N550" s="69"/>
      <c r="O550" s="69"/>
      <c r="P550" s="69"/>
      <c r="Q550" s="69"/>
      <c r="R550" s="69"/>
      <c r="S550" s="69"/>
      <c r="T550" s="69"/>
      <c r="U550" s="69"/>
    </row>
    <row r="551" spans="1:21" ht="15.75">
      <c r="A551" s="69"/>
      <c r="B551" s="82"/>
      <c r="C551" s="81"/>
      <c r="D551" s="83"/>
      <c r="E551" s="123"/>
      <c r="F551" s="69"/>
      <c r="G551" s="69"/>
      <c r="H551" s="69"/>
      <c r="I551" s="69"/>
      <c r="J551" s="69"/>
      <c r="K551" s="69"/>
      <c r="L551" s="69"/>
      <c r="M551" s="69"/>
      <c r="N551" s="69"/>
      <c r="O551" s="69"/>
      <c r="P551" s="69"/>
      <c r="Q551" s="69"/>
      <c r="R551" s="69"/>
      <c r="S551" s="69"/>
      <c r="T551" s="69"/>
      <c r="U551" s="69"/>
    </row>
    <row r="552" spans="1:21" ht="15.75">
      <c r="A552" s="69"/>
      <c r="B552" s="82"/>
      <c r="C552" s="81"/>
      <c r="D552" s="83"/>
      <c r="E552" s="123"/>
      <c r="F552" s="69"/>
      <c r="G552" s="69"/>
      <c r="H552" s="69"/>
      <c r="I552" s="69"/>
      <c r="J552" s="69"/>
      <c r="K552" s="69"/>
      <c r="L552" s="69"/>
      <c r="M552" s="69"/>
      <c r="N552" s="69"/>
      <c r="O552" s="69"/>
      <c r="P552" s="69"/>
      <c r="Q552" s="69"/>
      <c r="R552" s="69"/>
      <c r="S552" s="69"/>
      <c r="T552" s="69"/>
      <c r="U552" s="69"/>
    </row>
    <row r="553" spans="1:21" ht="15.75">
      <c r="A553" s="69"/>
      <c r="B553" s="82"/>
      <c r="C553" s="81"/>
      <c r="D553" s="83"/>
      <c r="E553" s="123"/>
      <c r="F553" s="69"/>
      <c r="G553" s="69"/>
      <c r="H553" s="69"/>
      <c r="I553" s="69"/>
      <c r="J553" s="69"/>
      <c r="K553" s="69"/>
      <c r="L553" s="69"/>
      <c r="M553" s="69"/>
      <c r="N553" s="69"/>
      <c r="O553" s="69"/>
      <c r="P553" s="69"/>
      <c r="Q553" s="69"/>
      <c r="R553" s="69"/>
      <c r="S553" s="69"/>
      <c r="T553" s="69"/>
      <c r="U553" s="69"/>
    </row>
    <row r="554" spans="1:21" ht="15.75">
      <c r="A554" s="69"/>
      <c r="B554" s="82"/>
      <c r="C554" s="81"/>
      <c r="D554" s="83"/>
      <c r="E554" s="123"/>
      <c r="F554" s="69"/>
      <c r="G554" s="69"/>
      <c r="H554" s="69"/>
      <c r="I554" s="69"/>
      <c r="J554" s="69"/>
      <c r="K554" s="69"/>
      <c r="L554" s="69"/>
      <c r="M554" s="69"/>
      <c r="N554" s="69"/>
      <c r="O554" s="69"/>
      <c r="P554" s="69"/>
      <c r="Q554" s="69"/>
      <c r="R554" s="69"/>
      <c r="S554" s="69"/>
      <c r="T554" s="69"/>
      <c r="U554" s="69"/>
    </row>
    <row r="555" spans="1:21" ht="15.75">
      <c r="A555" s="69"/>
      <c r="B555" s="82"/>
      <c r="C555" s="81"/>
      <c r="D555" s="83"/>
      <c r="E555" s="123"/>
      <c r="F555" s="69"/>
      <c r="G555" s="69"/>
      <c r="H555" s="69"/>
      <c r="I555" s="69"/>
      <c r="J555" s="69"/>
      <c r="K555" s="69"/>
      <c r="L555" s="69"/>
      <c r="M555" s="69"/>
      <c r="N555" s="69"/>
      <c r="O555" s="69"/>
      <c r="P555" s="69"/>
      <c r="Q555" s="69"/>
      <c r="R555" s="69"/>
      <c r="S555" s="69"/>
      <c r="T555" s="69"/>
      <c r="U555" s="69"/>
    </row>
    <row r="556" spans="1:21" ht="15.75">
      <c r="A556" s="69"/>
      <c r="B556" s="82"/>
      <c r="C556" s="81"/>
      <c r="D556" s="83"/>
      <c r="E556" s="123"/>
      <c r="F556" s="69"/>
      <c r="G556" s="69"/>
      <c r="H556" s="69"/>
      <c r="I556" s="69"/>
      <c r="J556" s="69"/>
      <c r="K556" s="69"/>
      <c r="L556" s="69"/>
      <c r="M556" s="69"/>
      <c r="N556" s="69"/>
      <c r="O556" s="69"/>
      <c r="P556" s="69"/>
      <c r="Q556" s="69"/>
      <c r="R556" s="69"/>
      <c r="S556" s="69"/>
      <c r="T556" s="69"/>
      <c r="U556" s="69"/>
    </row>
    <row r="557" spans="1:21" ht="15.75">
      <c r="A557" s="69"/>
      <c r="B557" s="82"/>
      <c r="C557" s="81"/>
      <c r="D557" s="83"/>
      <c r="E557" s="123"/>
      <c r="F557" s="69"/>
      <c r="G557" s="69"/>
      <c r="H557" s="69"/>
      <c r="I557" s="69"/>
      <c r="J557" s="69"/>
      <c r="K557" s="69"/>
      <c r="L557" s="69"/>
      <c r="M557" s="69"/>
      <c r="N557" s="69"/>
      <c r="O557" s="69"/>
      <c r="P557" s="69"/>
      <c r="Q557" s="69"/>
      <c r="R557" s="69"/>
      <c r="S557" s="69"/>
      <c r="T557" s="69"/>
      <c r="U557" s="69"/>
    </row>
    <row r="558" spans="1:21" ht="15.75">
      <c r="A558" s="69"/>
      <c r="B558" s="82"/>
      <c r="C558" s="81"/>
      <c r="D558" s="83"/>
      <c r="E558" s="123"/>
      <c r="F558" s="69"/>
      <c r="G558" s="69"/>
      <c r="H558" s="69"/>
      <c r="I558" s="69"/>
      <c r="J558" s="69"/>
      <c r="K558" s="69"/>
      <c r="L558" s="69"/>
      <c r="M558" s="69"/>
      <c r="N558" s="69"/>
      <c r="O558" s="69"/>
      <c r="P558" s="69"/>
      <c r="Q558" s="69"/>
      <c r="R558" s="69"/>
      <c r="S558" s="69"/>
      <c r="T558" s="69"/>
      <c r="U558" s="69"/>
    </row>
    <row r="559" spans="1:21" ht="15.75">
      <c r="A559" s="69"/>
      <c r="B559" s="82"/>
      <c r="C559" s="81"/>
      <c r="D559" s="83"/>
      <c r="E559" s="123"/>
      <c r="F559" s="69"/>
      <c r="G559" s="69"/>
      <c r="H559" s="69"/>
      <c r="I559" s="69"/>
      <c r="J559" s="69"/>
      <c r="K559" s="69"/>
      <c r="L559" s="69"/>
      <c r="M559" s="69"/>
      <c r="N559" s="69"/>
      <c r="O559" s="69"/>
      <c r="P559" s="69"/>
      <c r="Q559" s="69"/>
      <c r="R559" s="69"/>
      <c r="S559" s="69"/>
      <c r="T559" s="69"/>
      <c r="U559" s="69"/>
    </row>
    <row r="560" spans="1:21" ht="15.75">
      <c r="A560" s="69"/>
      <c r="B560" s="82"/>
      <c r="C560" s="81"/>
      <c r="D560" s="83"/>
      <c r="E560" s="123"/>
      <c r="F560" s="69"/>
      <c r="G560" s="69"/>
      <c r="H560" s="69"/>
      <c r="I560" s="69"/>
      <c r="J560" s="69"/>
      <c r="K560" s="69"/>
      <c r="L560" s="69"/>
      <c r="M560" s="69"/>
      <c r="N560" s="69"/>
      <c r="O560" s="69"/>
      <c r="P560" s="69"/>
      <c r="Q560" s="69"/>
      <c r="R560" s="69"/>
      <c r="S560" s="69"/>
      <c r="T560" s="69"/>
      <c r="U560" s="69"/>
    </row>
    <row r="561" spans="1:21" ht="15.75">
      <c r="A561" s="69"/>
      <c r="B561" s="82"/>
      <c r="C561" s="81"/>
      <c r="D561" s="83"/>
      <c r="E561" s="123"/>
      <c r="F561" s="69"/>
      <c r="G561" s="69"/>
      <c r="H561" s="69"/>
      <c r="I561" s="69"/>
      <c r="J561" s="69"/>
      <c r="K561" s="69"/>
      <c r="L561" s="69"/>
      <c r="M561" s="69"/>
      <c r="N561" s="69"/>
      <c r="O561" s="69"/>
      <c r="P561" s="69"/>
      <c r="Q561" s="69"/>
      <c r="R561" s="69"/>
      <c r="S561" s="69"/>
      <c r="T561" s="69"/>
      <c r="U561" s="69"/>
    </row>
    <row r="562" spans="1:21" ht="15.75">
      <c r="A562" s="69"/>
      <c r="B562" s="82"/>
      <c r="C562" s="81"/>
      <c r="D562" s="83"/>
      <c r="E562" s="123"/>
      <c r="F562" s="69"/>
      <c r="G562" s="69"/>
      <c r="H562" s="69"/>
      <c r="I562" s="69"/>
      <c r="J562" s="69"/>
      <c r="K562" s="69"/>
      <c r="L562" s="69"/>
      <c r="M562" s="69"/>
      <c r="N562" s="69"/>
      <c r="O562" s="69"/>
      <c r="P562" s="69"/>
      <c r="Q562" s="69"/>
      <c r="R562" s="69"/>
      <c r="S562" s="69"/>
      <c r="T562" s="69"/>
      <c r="U562" s="69"/>
    </row>
    <row r="563" spans="1:21" ht="15.75">
      <c r="A563" s="69"/>
      <c r="B563" s="82"/>
      <c r="C563" s="81"/>
      <c r="D563" s="83"/>
      <c r="E563" s="123"/>
      <c r="F563" s="69"/>
      <c r="G563" s="69"/>
      <c r="H563" s="69"/>
      <c r="I563" s="69"/>
      <c r="J563" s="69"/>
      <c r="K563" s="69"/>
      <c r="L563" s="69"/>
      <c r="M563" s="69"/>
      <c r="N563" s="69"/>
      <c r="O563" s="69"/>
      <c r="P563" s="69"/>
      <c r="Q563" s="69"/>
      <c r="R563" s="69"/>
      <c r="S563" s="69"/>
      <c r="T563" s="69"/>
      <c r="U563" s="69"/>
    </row>
    <row r="564" spans="1:21" ht="15.75">
      <c r="A564" s="69"/>
      <c r="B564" s="82"/>
      <c r="C564" s="81"/>
      <c r="D564" s="83"/>
      <c r="E564" s="123"/>
      <c r="F564" s="69"/>
      <c r="G564" s="69"/>
      <c r="H564" s="69"/>
      <c r="I564" s="69"/>
      <c r="J564" s="69"/>
      <c r="K564" s="69"/>
      <c r="L564" s="69"/>
      <c r="M564" s="69"/>
      <c r="N564" s="69"/>
      <c r="O564" s="69"/>
      <c r="P564" s="69"/>
      <c r="Q564" s="69"/>
      <c r="R564" s="69"/>
      <c r="S564" s="69"/>
      <c r="T564" s="69"/>
      <c r="U564" s="69"/>
    </row>
    <row r="565" spans="1:21" ht="15.75">
      <c r="A565" s="69"/>
      <c r="B565" s="82"/>
      <c r="C565" s="81"/>
      <c r="D565" s="83"/>
      <c r="E565" s="123"/>
      <c r="F565" s="69"/>
      <c r="G565" s="69"/>
      <c r="H565" s="69"/>
      <c r="I565" s="69"/>
      <c r="J565" s="69"/>
      <c r="K565" s="69"/>
      <c r="L565" s="69"/>
      <c r="M565" s="69"/>
      <c r="N565" s="69"/>
      <c r="O565" s="69"/>
      <c r="P565" s="69"/>
      <c r="Q565" s="69"/>
      <c r="R565" s="69"/>
      <c r="S565" s="69"/>
      <c r="T565" s="69"/>
      <c r="U565" s="69"/>
    </row>
    <row r="566" spans="1:21" ht="15.75">
      <c r="A566" s="69"/>
      <c r="B566" s="82"/>
      <c r="C566" s="81"/>
      <c r="D566" s="83"/>
      <c r="E566" s="123"/>
      <c r="F566" s="69"/>
      <c r="G566" s="69"/>
      <c r="H566" s="69"/>
      <c r="I566" s="69"/>
      <c r="J566" s="69"/>
      <c r="K566" s="69"/>
      <c r="L566" s="69"/>
      <c r="M566" s="69"/>
      <c r="N566" s="69"/>
      <c r="O566" s="69"/>
      <c r="P566" s="69"/>
      <c r="Q566" s="69"/>
      <c r="R566" s="69"/>
      <c r="S566" s="69"/>
      <c r="T566" s="69"/>
      <c r="U566" s="69"/>
    </row>
    <row r="567" spans="1:21" ht="15.75">
      <c r="A567" s="69"/>
      <c r="B567" s="82"/>
      <c r="C567" s="81"/>
      <c r="D567" s="83"/>
      <c r="E567" s="123"/>
      <c r="F567" s="69"/>
      <c r="G567" s="69"/>
      <c r="H567" s="69"/>
      <c r="I567" s="69"/>
      <c r="J567" s="69"/>
      <c r="K567" s="69"/>
      <c r="L567" s="69"/>
      <c r="M567" s="69"/>
      <c r="N567" s="69"/>
      <c r="O567" s="69"/>
      <c r="P567" s="69"/>
      <c r="Q567" s="69"/>
      <c r="R567" s="69"/>
      <c r="S567" s="69"/>
      <c r="T567" s="69"/>
      <c r="U567" s="69"/>
    </row>
    <row r="568" spans="1:21" ht="15.75">
      <c r="A568" s="69"/>
      <c r="B568" s="82"/>
      <c r="C568" s="81"/>
      <c r="D568" s="83"/>
      <c r="E568" s="123"/>
      <c r="F568" s="69"/>
      <c r="G568" s="69"/>
      <c r="H568" s="69"/>
      <c r="I568" s="69"/>
      <c r="J568" s="69"/>
      <c r="K568" s="69"/>
      <c r="L568" s="69"/>
      <c r="M568" s="69"/>
      <c r="N568" s="69"/>
      <c r="O568" s="69"/>
      <c r="P568" s="69"/>
      <c r="Q568" s="69"/>
      <c r="R568" s="69"/>
      <c r="S568" s="69"/>
      <c r="T568" s="69"/>
      <c r="U568" s="69"/>
    </row>
    <row r="569" spans="1:21" ht="15.75">
      <c r="A569" s="69"/>
      <c r="B569" s="82"/>
      <c r="C569" s="81"/>
      <c r="D569" s="83"/>
      <c r="E569" s="123"/>
      <c r="F569" s="69"/>
      <c r="G569" s="69"/>
      <c r="H569" s="69"/>
      <c r="I569" s="69"/>
      <c r="J569" s="69"/>
      <c r="K569" s="69"/>
      <c r="L569" s="69"/>
      <c r="M569" s="69"/>
      <c r="N569" s="69"/>
      <c r="O569" s="69"/>
      <c r="P569" s="69"/>
      <c r="Q569" s="69"/>
      <c r="R569" s="69"/>
      <c r="S569" s="69"/>
      <c r="T569" s="69"/>
      <c r="U569" s="69"/>
    </row>
    <row r="570" spans="1:21" ht="15.75">
      <c r="A570" s="69"/>
      <c r="B570" s="82"/>
      <c r="C570" s="81"/>
      <c r="D570" s="83"/>
      <c r="E570" s="123"/>
      <c r="F570" s="69"/>
      <c r="G570" s="69"/>
      <c r="H570" s="69"/>
      <c r="I570" s="69"/>
      <c r="J570" s="69"/>
      <c r="K570" s="69"/>
      <c r="L570" s="69"/>
      <c r="M570" s="69"/>
      <c r="N570" s="69"/>
      <c r="O570" s="69"/>
      <c r="P570" s="69"/>
      <c r="Q570" s="69"/>
      <c r="R570" s="69"/>
      <c r="S570" s="69"/>
      <c r="T570" s="69"/>
      <c r="U570" s="69"/>
    </row>
    <row r="571" spans="1:21" ht="15.75">
      <c r="A571" s="69"/>
      <c r="B571" s="82"/>
      <c r="C571" s="81"/>
      <c r="D571" s="83"/>
      <c r="E571" s="123"/>
      <c r="F571" s="69"/>
      <c r="G571" s="69"/>
      <c r="H571" s="69"/>
      <c r="I571" s="69"/>
      <c r="J571" s="69"/>
      <c r="K571" s="69"/>
      <c r="L571" s="69"/>
      <c r="M571" s="69"/>
      <c r="N571" s="69"/>
      <c r="O571" s="69"/>
      <c r="P571" s="69"/>
      <c r="Q571" s="69"/>
      <c r="R571" s="69"/>
      <c r="S571" s="69"/>
      <c r="T571" s="69"/>
      <c r="U571" s="69"/>
    </row>
    <row r="572" spans="1:21" ht="15.75">
      <c r="A572" s="69"/>
      <c r="B572" s="82"/>
      <c r="C572" s="81"/>
      <c r="D572" s="83"/>
      <c r="E572" s="123"/>
      <c r="F572" s="69"/>
      <c r="G572" s="69"/>
      <c r="H572" s="69"/>
      <c r="I572" s="69"/>
      <c r="J572" s="69"/>
      <c r="K572" s="69"/>
      <c r="L572" s="69"/>
      <c r="M572" s="69"/>
      <c r="N572" s="69"/>
      <c r="O572" s="69"/>
      <c r="P572" s="69"/>
      <c r="Q572" s="69"/>
      <c r="R572" s="69"/>
      <c r="S572" s="69"/>
      <c r="T572" s="69"/>
      <c r="U572" s="69"/>
    </row>
    <row r="573" spans="1:21" ht="15.75">
      <c r="A573" s="69"/>
      <c r="B573" s="82"/>
      <c r="C573" s="81"/>
      <c r="D573" s="83"/>
      <c r="E573" s="123"/>
      <c r="F573" s="69"/>
      <c r="G573" s="69"/>
      <c r="H573" s="69"/>
      <c r="I573" s="69"/>
      <c r="J573" s="69"/>
      <c r="K573" s="69"/>
      <c r="L573" s="69"/>
      <c r="M573" s="69"/>
      <c r="N573" s="69"/>
      <c r="O573" s="69"/>
      <c r="P573" s="69"/>
      <c r="Q573" s="69"/>
      <c r="R573" s="69"/>
      <c r="S573" s="69"/>
      <c r="T573" s="69"/>
      <c r="U573" s="69"/>
    </row>
    <row r="574" spans="1:21" ht="15.75">
      <c r="A574" s="69"/>
      <c r="B574" s="82"/>
      <c r="C574" s="81"/>
      <c r="D574" s="83"/>
      <c r="E574" s="123"/>
      <c r="F574" s="69"/>
      <c r="G574" s="69"/>
      <c r="H574" s="69"/>
      <c r="I574" s="69"/>
      <c r="J574" s="69"/>
      <c r="K574" s="69"/>
      <c r="L574" s="69"/>
      <c r="M574" s="69"/>
      <c r="N574" s="69"/>
      <c r="O574" s="69"/>
      <c r="P574" s="69"/>
      <c r="Q574" s="69"/>
      <c r="R574" s="69"/>
      <c r="S574" s="69"/>
      <c r="T574" s="69"/>
      <c r="U574" s="69"/>
    </row>
    <row r="575" spans="1:21" ht="15.75">
      <c r="A575" s="69"/>
      <c r="B575" s="82"/>
      <c r="C575" s="81"/>
      <c r="D575" s="83"/>
      <c r="E575" s="123"/>
      <c r="F575" s="69"/>
      <c r="G575" s="69"/>
      <c r="H575" s="69"/>
      <c r="I575" s="69"/>
      <c r="J575" s="69"/>
      <c r="K575" s="69"/>
      <c r="L575" s="69"/>
      <c r="M575" s="69"/>
      <c r="N575" s="69"/>
      <c r="O575" s="69"/>
      <c r="P575" s="69"/>
      <c r="Q575" s="69"/>
      <c r="R575" s="69"/>
      <c r="S575" s="69"/>
      <c r="T575" s="69"/>
      <c r="U575" s="69"/>
    </row>
    <row r="576" spans="1:21" ht="15.75">
      <c r="A576" s="69"/>
      <c r="B576" s="82"/>
      <c r="C576" s="81"/>
      <c r="D576" s="83"/>
      <c r="E576" s="123"/>
      <c r="F576" s="69"/>
      <c r="G576" s="69"/>
      <c r="H576" s="69"/>
      <c r="I576" s="69"/>
      <c r="J576" s="69"/>
      <c r="K576" s="69"/>
      <c r="L576" s="69"/>
      <c r="M576" s="69"/>
      <c r="N576" s="69"/>
      <c r="O576" s="69"/>
      <c r="P576" s="69"/>
      <c r="Q576" s="69"/>
      <c r="R576" s="69"/>
      <c r="S576" s="69"/>
      <c r="T576" s="69"/>
      <c r="U576" s="69"/>
    </row>
    <row r="577" spans="1:21" ht="15.75">
      <c r="A577" s="69"/>
      <c r="B577" s="82"/>
      <c r="C577" s="81"/>
      <c r="D577" s="83"/>
      <c r="E577" s="123"/>
      <c r="F577" s="69"/>
      <c r="G577" s="69"/>
      <c r="H577" s="69"/>
      <c r="I577" s="69"/>
      <c r="J577" s="69"/>
      <c r="K577" s="69"/>
      <c r="L577" s="69"/>
      <c r="M577" s="69"/>
      <c r="N577" s="69"/>
      <c r="O577" s="69"/>
      <c r="P577" s="69"/>
      <c r="Q577" s="69"/>
      <c r="R577" s="69"/>
      <c r="S577" s="69"/>
      <c r="T577" s="69"/>
      <c r="U577" s="69"/>
    </row>
    <row r="578" spans="1:21" ht="15.75">
      <c r="A578" s="69"/>
      <c r="B578" s="82"/>
      <c r="C578" s="81"/>
      <c r="D578" s="83"/>
      <c r="E578" s="123"/>
      <c r="F578" s="69"/>
      <c r="G578" s="69"/>
      <c r="H578" s="69"/>
      <c r="I578" s="69"/>
      <c r="J578" s="69"/>
      <c r="K578" s="69"/>
      <c r="L578" s="69"/>
      <c r="M578" s="69"/>
      <c r="N578" s="69"/>
      <c r="O578" s="69"/>
      <c r="P578" s="69"/>
      <c r="Q578" s="69"/>
      <c r="R578" s="69"/>
      <c r="S578" s="69"/>
      <c r="T578" s="69"/>
      <c r="U578" s="69"/>
    </row>
    <row r="579" spans="1:21" ht="15.75">
      <c r="A579" s="69"/>
      <c r="B579" s="82"/>
      <c r="C579" s="81"/>
      <c r="D579" s="83"/>
      <c r="E579" s="123"/>
      <c r="F579" s="69"/>
      <c r="G579" s="69"/>
      <c r="H579" s="69"/>
      <c r="I579" s="69"/>
      <c r="J579" s="69"/>
      <c r="K579" s="69"/>
      <c r="L579" s="69"/>
      <c r="M579" s="69"/>
      <c r="N579" s="69"/>
      <c r="O579" s="69"/>
      <c r="P579" s="69"/>
      <c r="Q579" s="69"/>
      <c r="R579" s="69"/>
      <c r="S579" s="69"/>
      <c r="T579" s="69"/>
      <c r="U579" s="69"/>
    </row>
    <row r="580" spans="1:21" ht="15.75">
      <c r="A580" s="69"/>
      <c r="B580" s="82"/>
      <c r="C580" s="81"/>
      <c r="D580" s="83"/>
      <c r="E580" s="123"/>
      <c r="F580" s="69"/>
      <c r="G580" s="69"/>
      <c r="H580" s="69"/>
      <c r="I580" s="69"/>
      <c r="J580" s="69"/>
      <c r="K580" s="69"/>
      <c r="L580" s="69"/>
      <c r="M580" s="69"/>
      <c r="N580" s="69"/>
      <c r="O580" s="69"/>
      <c r="P580" s="69"/>
      <c r="Q580" s="69"/>
      <c r="R580" s="69"/>
      <c r="S580" s="69"/>
      <c r="T580" s="69"/>
      <c r="U580" s="69"/>
    </row>
    <row r="581" spans="1:21" ht="15.75">
      <c r="A581" s="69"/>
      <c r="B581" s="82"/>
      <c r="C581" s="81"/>
      <c r="D581" s="83"/>
      <c r="E581" s="123"/>
      <c r="F581" s="69"/>
      <c r="G581" s="69"/>
      <c r="H581" s="69"/>
      <c r="I581" s="69"/>
      <c r="J581" s="69"/>
      <c r="K581" s="69"/>
      <c r="L581" s="69"/>
      <c r="M581" s="69"/>
      <c r="N581" s="69"/>
      <c r="O581" s="69"/>
      <c r="P581" s="69"/>
      <c r="Q581" s="69"/>
      <c r="R581" s="69"/>
      <c r="S581" s="69"/>
      <c r="T581" s="69"/>
      <c r="U581" s="69"/>
    </row>
    <row r="582" spans="1:21" ht="15.75">
      <c r="A582" s="69"/>
      <c r="B582" s="82"/>
      <c r="C582" s="81"/>
      <c r="D582" s="83"/>
      <c r="E582" s="123"/>
      <c r="F582" s="69"/>
      <c r="G582" s="69"/>
      <c r="H582" s="69"/>
      <c r="I582" s="69"/>
      <c r="J582" s="69"/>
      <c r="K582" s="69"/>
      <c r="L582" s="69"/>
      <c r="M582" s="69"/>
      <c r="N582" s="69"/>
      <c r="O582" s="69"/>
      <c r="P582" s="69"/>
      <c r="Q582" s="69"/>
      <c r="R582" s="69"/>
      <c r="S582" s="69"/>
      <c r="T582" s="69"/>
      <c r="U582" s="69"/>
    </row>
    <row r="583" spans="1:21" ht="15.75">
      <c r="A583" s="69"/>
      <c r="B583" s="82"/>
      <c r="C583" s="81"/>
      <c r="D583" s="83"/>
      <c r="E583" s="123"/>
      <c r="F583" s="69"/>
      <c r="G583" s="69"/>
      <c r="H583" s="69"/>
      <c r="I583" s="69"/>
      <c r="J583" s="69"/>
      <c r="K583" s="69"/>
      <c r="L583" s="69"/>
      <c r="M583" s="69"/>
      <c r="N583" s="69"/>
      <c r="O583" s="69"/>
      <c r="P583" s="69"/>
      <c r="Q583" s="69"/>
      <c r="R583" s="69"/>
      <c r="S583" s="69"/>
      <c r="T583" s="69"/>
      <c r="U583" s="69"/>
    </row>
    <row r="584" spans="1:21" ht="15.75">
      <c r="A584" s="69"/>
      <c r="B584" s="82"/>
      <c r="C584" s="81"/>
      <c r="D584" s="83"/>
      <c r="E584" s="123"/>
      <c r="F584" s="69"/>
      <c r="G584" s="69"/>
      <c r="H584" s="69"/>
      <c r="I584" s="69"/>
      <c r="J584" s="69"/>
      <c r="K584" s="69"/>
      <c r="L584" s="69"/>
      <c r="M584" s="69"/>
      <c r="N584" s="69"/>
      <c r="O584" s="69"/>
      <c r="P584" s="69"/>
      <c r="Q584" s="69"/>
      <c r="R584" s="69"/>
      <c r="S584" s="69"/>
      <c r="T584" s="69"/>
      <c r="U584" s="69"/>
    </row>
    <row r="585" spans="1:21" ht="15.75">
      <c r="A585" s="69"/>
      <c r="B585" s="82"/>
      <c r="C585" s="81"/>
      <c r="D585" s="83"/>
      <c r="E585" s="123"/>
      <c r="F585" s="69"/>
      <c r="G585" s="69"/>
      <c r="H585" s="69"/>
      <c r="I585" s="69"/>
      <c r="J585" s="69"/>
      <c r="K585" s="69"/>
      <c r="L585" s="69"/>
      <c r="M585" s="69"/>
      <c r="N585" s="69"/>
      <c r="O585" s="69"/>
      <c r="P585" s="69"/>
      <c r="Q585" s="69"/>
      <c r="R585" s="69"/>
      <c r="S585" s="69"/>
      <c r="T585" s="69"/>
      <c r="U585" s="69"/>
    </row>
    <row r="586" spans="1:21" ht="15.75">
      <c r="A586" s="69"/>
      <c r="B586" s="82"/>
      <c r="C586" s="81"/>
      <c r="D586" s="83"/>
      <c r="E586" s="123"/>
      <c r="F586" s="69"/>
      <c r="G586" s="69"/>
      <c r="H586" s="69"/>
      <c r="I586" s="69"/>
      <c r="J586" s="69"/>
      <c r="K586" s="69"/>
      <c r="L586" s="69"/>
      <c r="M586" s="69"/>
      <c r="N586" s="69"/>
      <c r="O586" s="69"/>
      <c r="P586" s="69"/>
      <c r="Q586" s="69"/>
      <c r="R586" s="69"/>
      <c r="S586" s="69"/>
      <c r="T586" s="69"/>
      <c r="U586" s="69"/>
    </row>
    <row r="587" spans="1:21" ht="15.75">
      <c r="A587" s="69"/>
      <c r="B587" s="82"/>
      <c r="C587" s="81"/>
      <c r="D587" s="83"/>
      <c r="E587" s="123"/>
      <c r="F587" s="69"/>
      <c r="G587" s="69"/>
      <c r="H587" s="69"/>
      <c r="I587" s="69"/>
      <c r="J587" s="69"/>
      <c r="K587" s="69"/>
      <c r="L587" s="69"/>
      <c r="M587" s="69"/>
      <c r="N587" s="69"/>
      <c r="O587" s="69"/>
      <c r="P587" s="69"/>
      <c r="Q587" s="69"/>
      <c r="R587" s="69"/>
      <c r="S587" s="69"/>
      <c r="T587" s="69"/>
      <c r="U587" s="69"/>
    </row>
    <row r="588" spans="1:21" ht="15.75">
      <c r="A588" s="69"/>
      <c r="B588" s="82"/>
      <c r="C588" s="81"/>
      <c r="D588" s="83"/>
      <c r="E588" s="123"/>
      <c r="F588" s="69"/>
      <c r="G588" s="69"/>
      <c r="H588" s="69"/>
      <c r="I588" s="69"/>
      <c r="J588" s="69"/>
      <c r="K588" s="69"/>
      <c r="L588" s="69"/>
      <c r="M588" s="69"/>
      <c r="N588" s="69"/>
      <c r="O588" s="69"/>
      <c r="P588" s="69"/>
      <c r="Q588" s="69"/>
      <c r="R588" s="69"/>
      <c r="S588" s="69"/>
      <c r="T588" s="69"/>
      <c r="U588" s="69"/>
    </row>
    <row r="589" spans="1:21" ht="15.75">
      <c r="A589" s="69"/>
      <c r="B589" s="82"/>
      <c r="C589" s="81"/>
      <c r="D589" s="83"/>
      <c r="E589" s="123"/>
      <c r="F589" s="69"/>
      <c r="G589" s="69"/>
      <c r="H589" s="69"/>
      <c r="I589" s="69"/>
      <c r="J589" s="69"/>
      <c r="K589" s="69"/>
      <c r="L589" s="69"/>
      <c r="M589" s="69"/>
      <c r="N589" s="69"/>
      <c r="O589" s="69"/>
      <c r="P589" s="69"/>
      <c r="Q589" s="69"/>
      <c r="R589" s="69"/>
      <c r="S589" s="69"/>
      <c r="T589" s="69"/>
      <c r="U589" s="69"/>
    </row>
    <row r="590" spans="1:21" ht="15.75">
      <c r="A590" s="69"/>
      <c r="B590" s="82"/>
      <c r="C590" s="81"/>
      <c r="D590" s="83"/>
      <c r="E590" s="123"/>
      <c r="F590" s="69"/>
      <c r="G590" s="69"/>
      <c r="H590" s="69"/>
      <c r="I590" s="69"/>
      <c r="J590" s="69"/>
      <c r="K590" s="69"/>
      <c r="L590" s="69"/>
      <c r="M590" s="69"/>
      <c r="N590" s="69"/>
      <c r="O590" s="69"/>
      <c r="P590" s="69"/>
      <c r="Q590" s="69"/>
      <c r="R590" s="69"/>
      <c r="S590" s="69"/>
      <c r="T590" s="69"/>
      <c r="U590" s="69"/>
    </row>
    <row r="591" spans="1:21" ht="15.75">
      <c r="A591" s="69"/>
      <c r="B591" s="82"/>
      <c r="C591" s="81"/>
      <c r="D591" s="83"/>
      <c r="E591" s="123"/>
      <c r="F591" s="69"/>
      <c r="G591" s="69"/>
      <c r="H591" s="69"/>
      <c r="I591" s="69"/>
      <c r="J591" s="69"/>
      <c r="K591" s="69"/>
      <c r="L591" s="69"/>
      <c r="M591" s="69"/>
      <c r="N591" s="69"/>
      <c r="O591" s="69"/>
      <c r="P591" s="69"/>
      <c r="Q591" s="69"/>
      <c r="R591" s="69"/>
      <c r="S591" s="69"/>
      <c r="T591" s="69"/>
      <c r="U591" s="69"/>
    </row>
    <row r="592" spans="1:21" ht="15.75">
      <c r="A592" s="69"/>
      <c r="B592" s="82"/>
      <c r="C592" s="81"/>
      <c r="D592" s="83"/>
      <c r="E592" s="123"/>
      <c r="F592" s="69"/>
      <c r="G592" s="69"/>
      <c r="H592" s="69"/>
      <c r="I592" s="69"/>
      <c r="J592" s="69"/>
      <c r="K592" s="69"/>
      <c r="L592" s="69"/>
      <c r="M592" s="69"/>
      <c r="N592" s="69"/>
      <c r="O592" s="69"/>
      <c r="P592" s="69"/>
      <c r="Q592" s="69"/>
      <c r="R592" s="69"/>
      <c r="S592" s="69"/>
      <c r="T592" s="69"/>
      <c r="U592" s="69"/>
    </row>
    <row r="593" spans="1:21" ht="15.75">
      <c r="A593" s="69"/>
      <c r="B593" s="82"/>
      <c r="C593" s="81"/>
      <c r="D593" s="83"/>
      <c r="E593" s="123"/>
      <c r="F593" s="69"/>
      <c r="G593" s="69"/>
      <c r="H593" s="69"/>
      <c r="I593" s="69"/>
      <c r="J593" s="69"/>
      <c r="K593" s="69"/>
      <c r="L593" s="69"/>
      <c r="M593" s="69"/>
      <c r="N593" s="69"/>
      <c r="O593" s="69"/>
      <c r="P593" s="69"/>
      <c r="Q593" s="69"/>
      <c r="R593" s="69"/>
      <c r="S593" s="69"/>
      <c r="T593" s="69"/>
      <c r="U593" s="69"/>
    </row>
    <row r="594" spans="1:21" ht="15.75">
      <c r="A594" s="69"/>
      <c r="B594" s="82"/>
      <c r="C594" s="81"/>
      <c r="D594" s="83"/>
      <c r="E594" s="123"/>
      <c r="F594" s="69"/>
      <c r="G594" s="69"/>
      <c r="H594" s="69"/>
      <c r="I594" s="69"/>
      <c r="J594" s="69"/>
      <c r="K594" s="69"/>
      <c r="L594" s="69"/>
      <c r="M594" s="69"/>
      <c r="N594" s="69"/>
      <c r="O594" s="69"/>
      <c r="P594" s="69"/>
      <c r="Q594" s="69"/>
      <c r="R594" s="69"/>
      <c r="S594" s="69"/>
      <c r="T594" s="69"/>
      <c r="U594" s="69"/>
    </row>
    <row r="595" spans="1:21" ht="15.75">
      <c r="A595" s="69"/>
      <c r="B595" s="82"/>
      <c r="C595" s="81"/>
      <c r="D595" s="83"/>
      <c r="E595" s="123"/>
      <c r="F595" s="69"/>
      <c r="G595" s="69"/>
      <c r="H595" s="69"/>
      <c r="I595" s="69"/>
      <c r="J595" s="69"/>
      <c r="K595" s="69"/>
      <c r="L595" s="69"/>
      <c r="M595" s="69"/>
      <c r="N595" s="69"/>
      <c r="O595" s="69"/>
      <c r="P595" s="69"/>
      <c r="Q595" s="69"/>
      <c r="R595" s="69"/>
      <c r="S595" s="69"/>
      <c r="T595" s="69"/>
      <c r="U595" s="69"/>
    </row>
    <row r="596" spans="1:21" ht="15.75">
      <c r="A596" s="69"/>
      <c r="B596" s="82"/>
      <c r="C596" s="81"/>
      <c r="D596" s="83"/>
      <c r="E596" s="123"/>
      <c r="F596" s="69"/>
      <c r="G596" s="69"/>
      <c r="H596" s="69"/>
      <c r="I596" s="69"/>
      <c r="J596" s="69"/>
      <c r="K596" s="69"/>
      <c r="L596" s="69"/>
      <c r="M596" s="69"/>
      <c r="N596" s="69"/>
      <c r="O596" s="69"/>
      <c r="P596" s="69"/>
      <c r="Q596" s="69"/>
      <c r="R596" s="69"/>
      <c r="S596" s="69"/>
      <c r="T596" s="69"/>
      <c r="U596" s="69"/>
    </row>
    <row r="597" spans="1:21" ht="15.75">
      <c r="A597" s="69"/>
      <c r="B597" s="82"/>
      <c r="C597" s="81"/>
      <c r="D597" s="83"/>
      <c r="E597" s="123"/>
      <c r="F597" s="69"/>
      <c r="G597" s="69"/>
      <c r="H597" s="69"/>
      <c r="I597" s="69"/>
      <c r="J597" s="69"/>
      <c r="K597" s="69"/>
      <c r="L597" s="69"/>
      <c r="M597" s="69"/>
      <c r="N597" s="69"/>
      <c r="O597" s="69"/>
      <c r="P597" s="69"/>
      <c r="Q597" s="69"/>
      <c r="R597" s="69"/>
      <c r="S597" s="69"/>
      <c r="T597" s="69"/>
      <c r="U597" s="69"/>
    </row>
    <row r="598" spans="1:21" ht="15.75">
      <c r="A598" s="69"/>
      <c r="B598" s="82"/>
      <c r="C598" s="81"/>
      <c r="D598" s="83"/>
      <c r="E598" s="123"/>
      <c r="F598" s="69"/>
      <c r="G598" s="69"/>
      <c r="H598" s="69"/>
      <c r="I598" s="69"/>
      <c r="J598" s="69"/>
      <c r="K598" s="69"/>
      <c r="L598" s="69"/>
      <c r="M598" s="69"/>
      <c r="N598" s="69"/>
      <c r="O598" s="69"/>
      <c r="P598" s="69"/>
      <c r="Q598" s="69"/>
      <c r="R598" s="69"/>
      <c r="S598" s="69"/>
      <c r="T598" s="69"/>
      <c r="U598" s="69"/>
    </row>
    <row r="599" spans="1:21" ht="15.75">
      <c r="A599" s="69"/>
      <c r="B599" s="82"/>
      <c r="C599" s="81"/>
      <c r="D599" s="83"/>
      <c r="E599" s="123"/>
      <c r="F599" s="69"/>
      <c r="G599" s="69"/>
      <c r="H599" s="69"/>
      <c r="I599" s="69"/>
      <c r="J599" s="69"/>
      <c r="K599" s="69"/>
      <c r="L599" s="69"/>
      <c r="M599" s="69"/>
      <c r="N599" s="69"/>
      <c r="O599" s="69"/>
      <c r="P599" s="69"/>
      <c r="Q599" s="69"/>
      <c r="R599" s="69"/>
      <c r="S599" s="69"/>
      <c r="T599" s="69"/>
      <c r="U599" s="69"/>
    </row>
    <row r="600" spans="1:21" ht="15.75">
      <c r="A600" s="69"/>
      <c r="B600" s="82"/>
      <c r="C600" s="81"/>
      <c r="D600" s="83"/>
      <c r="E600" s="123"/>
      <c r="F600" s="69"/>
      <c r="G600" s="69"/>
      <c r="H600" s="69"/>
      <c r="I600" s="69"/>
      <c r="J600" s="69"/>
      <c r="K600" s="69"/>
      <c r="L600" s="69"/>
      <c r="M600" s="69"/>
      <c r="N600" s="69"/>
      <c r="O600" s="69"/>
      <c r="P600" s="69"/>
      <c r="Q600" s="69"/>
      <c r="R600" s="69"/>
      <c r="S600" s="69"/>
      <c r="T600" s="69"/>
      <c r="U600" s="69"/>
    </row>
    <row r="601" spans="1:21" ht="15.75">
      <c r="A601" s="69"/>
      <c r="B601" s="82"/>
      <c r="C601" s="81"/>
      <c r="D601" s="83"/>
      <c r="E601" s="123"/>
      <c r="F601" s="69"/>
      <c r="G601" s="69"/>
      <c r="H601" s="69"/>
      <c r="I601" s="69"/>
      <c r="J601" s="69"/>
      <c r="K601" s="69"/>
      <c r="L601" s="69"/>
      <c r="M601" s="69"/>
      <c r="N601" s="69"/>
      <c r="O601" s="69"/>
      <c r="P601" s="69"/>
      <c r="Q601" s="69"/>
      <c r="R601" s="69"/>
      <c r="S601" s="69"/>
      <c r="T601" s="69"/>
      <c r="U601" s="69"/>
    </row>
    <row r="602" spans="1:21" ht="15.75">
      <c r="A602" s="69"/>
      <c r="B602" s="82"/>
      <c r="C602" s="81"/>
      <c r="D602" s="83"/>
      <c r="E602" s="123"/>
      <c r="F602" s="69"/>
      <c r="G602" s="69"/>
      <c r="H602" s="69"/>
      <c r="I602" s="69"/>
      <c r="J602" s="69"/>
      <c r="K602" s="69"/>
      <c r="L602" s="69"/>
      <c r="M602" s="69"/>
      <c r="N602" s="69"/>
      <c r="O602" s="69"/>
      <c r="P602" s="69"/>
      <c r="Q602" s="69"/>
      <c r="R602" s="69"/>
      <c r="S602" s="69"/>
      <c r="T602" s="69"/>
      <c r="U602" s="69"/>
    </row>
    <row r="603" spans="1:21" ht="15.75">
      <c r="A603" s="69"/>
      <c r="B603" s="82"/>
      <c r="C603" s="81"/>
      <c r="D603" s="83"/>
      <c r="E603" s="123"/>
      <c r="F603" s="69"/>
      <c r="G603" s="69"/>
      <c r="H603" s="69"/>
      <c r="I603" s="69"/>
      <c r="J603" s="69"/>
      <c r="K603" s="69"/>
      <c r="L603" s="69"/>
      <c r="M603" s="69"/>
      <c r="N603" s="69"/>
      <c r="O603" s="69"/>
      <c r="P603" s="69"/>
      <c r="Q603" s="69"/>
      <c r="R603" s="69"/>
      <c r="S603" s="69"/>
      <c r="T603" s="69"/>
      <c r="U603" s="69"/>
    </row>
    <row r="604" spans="1:21" ht="15.75">
      <c r="A604" s="69"/>
      <c r="B604" s="82"/>
      <c r="C604" s="81"/>
      <c r="D604" s="83"/>
      <c r="E604" s="123"/>
      <c r="F604" s="69"/>
      <c r="G604" s="69"/>
      <c r="H604" s="69"/>
      <c r="I604" s="69"/>
      <c r="J604" s="69"/>
      <c r="K604" s="69"/>
      <c r="L604" s="69"/>
      <c r="M604" s="69"/>
      <c r="N604" s="69"/>
      <c r="O604" s="69"/>
      <c r="P604" s="69"/>
      <c r="Q604" s="69"/>
      <c r="R604" s="69"/>
      <c r="S604" s="69"/>
      <c r="T604" s="69"/>
      <c r="U604" s="69"/>
    </row>
    <row r="605" spans="1:21" ht="15.75">
      <c r="A605" s="69"/>
      <c r="B605" s="82"/>
      <c r="C605" s="81"/>
      <c r="D605" s="83"/>
      <c r="E605" s="123"/>
      <c r="F605" s="69"/>
      <c r="G605" s="69"/>
      <c r="H605" s="69"/>
      <c r="I605" s="69"/>
      <c r="J605" s="69"/>
      <c r="K605" s="69"/>
      <c r="L605" s="69"/>
      <c r="M605" s="69"/>
      <c r="N605" s="69"/>
      <c r="O605" s="69"/>
      <c r="P605" s="69"/>
      <c r="Q605" s="69"/>
      <c r="R605" s="69"/>
      <c r="S605" s="69"/>
      <c r="T605" s="69"/>
      <c r="U605" s="69"/>
    </row>
    <row r="606" spans="1:21" ht="15.75">
      <c r="A606" s="69"/>
      <c r="B606" s="82"/>
      <c r="C606" s="81"/>
      <c r="D606" s="83"/>
      <c r="E606" s="123"/>
      <c r="F606" s="69"/>
      <c r="G606" s="69"/>
      <c r="H606" s="69"/>
      <c r="I606" s="69"/>
      <c r="J606" s="69"/>
      <c r="K606" s="69"/>
      <c r="L606" s="69"/>
      <c r="M606" s="69"/>
      <c r="N606" s="69"/>
      <c r="O606" s="69"/>
      <c r="P606" s="69"/>
      <c r="Q606" s="69"/>
      <c r="R606" s="69"/>
      <c r="S606" s="69"/>
      <c r="T606" s="69"/>
      <c r="U606" s="69"/>
    </row>
    <row r="607" spans="1:21" ht="15.75">
      <c r="A607" s="69"/>
      <c r="B607" s="82"/>
      <c r="C607" s="81"/>
      <c r="D607" s="83"/>
      <c r="E607" s="123"/>
      <c r="F607" s="69"/>
      <c r="G607" s="69"/>
      <c r="H607" s="69"/>
      <c r="I607" s="69"/>
      <c r="J607" s="69"/>
      <c r="K607" s="69"/>
      <c r="L607" s="69"/>
      <c r="M607" s="69"/>
      <c r="N607" s="69"/>
      <c r="O607" s="69"/>
      <c r="P607" s="69"/>
      <c r="Q607" s="69"/>
      <c r="R607" s="69"/>
      <c r="S607" s="69"/>
      <c r="T607" s="69"/>
      <c r="U607" s="69"/>
    </row>
    <row r="608" spans="1:21" ht="15.75">
      <c r="A608" s="69"/>
      <c r="B608" s="82"/>
      <c r="C608" s="81"/>
      <c r="D608" s="83"/>
      <c r="E608" s="123"/>
      <c r="F608" s="69"/>
      <c r="G608" s="69"/>
      <c r="H608" s="69"/>
      <c r="I608" s="69"/>
      <c r="J608" s="69"/>
      <c r="K608" s="69"/>
      <c r="L608" s="69"/>
      <c r="M608" s="69"/>
      <c r="N608" s="69"/>
      <c r="O608" s="69"/>
      <c r="P608" s="69"/>
      <c r="Q608" s="69"/>
      <c r="R608" s="69"/>
      <c r="S608" s="69"/>
      <c r="T608" s="69"/>
      <c r="U608" s="69"/>
    </row>
    <row r="609" spans="1:21" ht="15.75">
      <c r="A609" s="69"/>
      <c r="B609" s="82"/>
      <c r="C609" s="81"/>
      <c r="D609" s="83"/>
      <c r="E609" s="123"/>
      <c r="F609" s="69"/>
      <c r="G609" s="69"/>
      <c r="H609" s="69"/>
      <c r="I609" s="69"/>
      <c r="J609" s="69"/>
      <c r="K609" s="69"/>
      <c r="L609" s="69"/>
      <c r="M609" s="69"/>
      <c r="N609" s="69"/>
      <c r="O609" s="69"/>
      <c r="P609" s="69"/>
      <c r="Q609" s="69"/>
      <c r="R609" s="69"/>
      <c r="S609" s="69"/>
      <c r="T609" s="69"/>
      <c r="U609" s="69"/>
    </row>
    <row r="610" spans="1:21" ht="15.75">
      <c r="A610" s="69"/>
      <c r="B610" s="82"/>
      <c r="C610" s="81"/>
      <c r="D610" s="83"/>
      <c r="E610" s="123"/>
      <c r="F610" s="69"/>
      <c r="G610" s="69"/>
      <c r="H610" s="69"/>
      <c r="I610" s="69"/>
      <c r="J610" s="69"/>
      <c r="K610" s="69"/>
      <c r="L610" s="69"/>
      <c r="M610" s="69"/>
      <c r="N610" s="69"/>
      <c r="O610" s="69"/>
      <c r="P610" s="69"/>
      <c r="Q610" s="69"/>
      <c r="R610" s="69"/>
      <c r="S610" s="69"/>
      <c r="T610" s="69"/>
      <c r="U610" s="69"/>
    </row>
    <row r="611" spans="1:21" ht="15.75">
      <c r="A611" s="69"/>
      <c r="B611" s="82"/>
      <c r="C611" s="81"/>
      <c r="D611" s="83"/>
      <c r="E611" s="123"/>
      <c r="F611" s="69"/>
      <c r="G611" s="69"/>
      <c r="H611" s="69"/>
      <c r="I611" s="69"/>
      <c r="J611" s="69"/>
      <c r="K611" s="69"/>
      <c r="L611" s="69"/>
      <c r="M611" s="69"/>
      <c r="N611" s="69"/>
      <c r="O611" s="69"/>
      <c r="P611" s="69"/>
      <c r="Q611" s="69"/>
      <c r="R611" s="69"/>
      <c r="S611" s="69"/>
      <c r="T611" s="69"/>
      <c r="U611" s="69"/>
    </row>
    <row r="612" spans="1:21" ht="15.75">
      <c r="A612" s="69"/>
      <c r="B612" s="82"/>
      <c r="C612" s="81"/>
      <c r="D612" s="83"/>
      <c r="E612" s="123"/>
      <c r="F612" s="69"/>
      <c r="G612" s="69"/>
      <c r="H612" s="69"/>
      <c r="I612" s="69"/>
      <c r="J612" s="69"/>
      <c r="K612" s="69"/>
      <c r="L612" s="69"/>
      <c r="M612" s="69"/>
      <c r="N612" s="69"/>
      <c r="O612" s="69"/>
      <c r="P612" s="69"/>
      <c r="Q612" s="69"/>
      <c r="R612" s="69"/>
      <c r="S612" s="69"/>
      <c r="T612" s="69"/>
      <c r="U612" s="69"/>
    </row>
    <row r="613" spans="1:21" ht="15.75">
      <c r="A613" s="69"/>
      <c r="B613" s="82"/>
      <c r="C613" s="81"/>
      <c r="D613" s="83"/>
      <c r="E613" s="123"/>
      <c r="F613" s="69"/>
      <c r="G613" s="69"/>
      <c r="H613" s="69"/>
      <c r="I613" s="69"/>
      <c r="J613" s="69"/>
      <c r="K613" s="69"/>
      <c r="L613" s="69"/>
      <c r="M613" s="69"/>
      <c r="N613" s="69"/>
      <c r="O613" s="69"/>
      <c r="P613" s="69"/>
      <c r="Q613" s="69"/>
      <c r="R613" s="69"/>
      <c r="S613" s="69"/>
      <c r="T613" s="69"/>
      <c r="U613" s="69"/>
    </row>
    <row r="614" spans="1:21" ht="15.75">
      <c r="A614" s="69"/>
      <c r="B614" s="82"/>
      <c r="C614" s="81"/>
      <c r="D614" s="83"/>
      <c r="E614" s="123"/>
      <c r="F614" s="69"/>
      <c r="G614" s="69"/>
      <c r="H614" s="69"/>
      <c r="I614" s="69"/>
      <c r="J614" s="69"/>
      <c r="K614" s="69"/>
      <c r="L614" s="69"/>
      <c r="M614" s="69"/>
      <c r="N614" s="69"/>
      <c r="O614" s="69"/>
      <c r="P614" s="69"/>
      <c r="Q614" s="69"/>
      <c r="R614" s="69"/>
      <c r="S614" s="69"/>
      <c r="T614" s="69"/>
      <c r="U614" s="69"/>
    </row>
    <row r="615" spans="1:21" ht="15.75">
      <c r="A615" s="69"/>
      <c r="B615" s="82"/>
      <c r="C615" s="81"/>
      <c r="D615" s="83"/>
      <c r="E615" s="123"/>
      <c r="F615" s="69"/>
      <c r="G615" s="69"/>
      <c r="H615" s="69"/>
      <c r="I615" s="69"/>
      <c r="J615" s="69"/>
      <c r="K615" s="69"/>
      <c r="L615" s="69"/>
      <c r="M615" s="69"/>
      <c r="N615" s="69"/>
      <c r="O615" s="69"/>
      <c r="P615" s="69"/>
      <c r="Q615" s="69"/>
      <c r="R615" s="69"/>
      <c r="S615" s="69"/>
      <c r="T615" s="69"/>
      <c r="U615" s="69"/>
    </row>
    <row r="616" spans="1:21" ht="15.75">
      <c r="A616" s="69"/>
      <c r="B616" s="82"/>
      <c r="C616" s="81"/>
      <c r="D616" s="83"/>
      <c r="E616" s="123"/>
      <c r="F616" s="69"/>
      <c r="G616" s="69"/>
      <c r="H616" s="69"/>
      <c r="I616" s="69"/>
      <c r="J616" s="69"/>
      <c r="K616" s="69"/>
      <c r="L616" s="69"/>
      <c r="M616" s="69"/>
      <c r="N616" s="69"/>
      <c r="O616" s="69"/>
      <c r="P616" s="69"/>
      <c r="Q616" s="69"/>
      <c r="R616" s="69"/>
      <c r="S616" s="69"/>
      <c r="T616" s="69"/>
      <c r="U616" s="69"/>
    </row>
    <row r="617" spans="1:21" ht="15.75">
      <c r="A617" s="69"/>
      <c r="B617" s="82"/>
      <c r="C617" s="81"/>
      <c r="D617" s="83"/>
      <c r="E617" s="123"/>
      <c r="F617" s="69"/>
      <c r="G617" s="69"/>
      <c r="H617" s="69"/>
      <c r="I617" s="69"/>
      <c r="J617" s="69"/>
      <c r="K617" s="69"/>
      <c r="L617" s="69"/>
      <c r="M617" s="69"/>
      <c r="N617" s="69"/>
      <c r="O617" s="69"/>
      <c r="P617" s="69"/>
      <c r="Q617" s="69"/>
      <c r="R617" s="69"/>
      <c r="S617" s="69"/>
      <c r="T617" s="69"/>
      <c r="U617" s="69"/>
    </row>
    <row r="618" spans="1:21" ht="15.75">
      <c r="A618" s="69"/>
      <c r="B618" s="82"/>
      <c r="C618" s="81"/>
      <c r="D618" s="83"/>
      <c r="E618" s="123"/>
      <c r="F618" s="69"/>
      <c r="G618" s="69"/>
      <c r="H618" s="69"/>
      <c r="I618" s="69"/>
      <c r="J618" s="69"/>
      <c r="K618" s="69"/>
      <c r="L618" s="69"/>
      <c r="M618" s="69"/>
      <c r="N618" s="69"/>
      <c r="O618" s="69"/>
      <c r="P618" s="69"/>
      <c r="Q618" s="69"/>
      <c r="R618" s="69"/>
      <c r="S618" s="69"/>
      <c r="T618" s="69"/>
      <c r="U618" s="69"/>
    </row>
    <row r="619" spans="1:21" ht="15.75">
      <c r="A619" s="69"/>
      <c r="B619" s="82"/>
      <c r="C619" s="81"/>
      <c r="D619" s="83"/>
      <c r="E619" s="123"/>
      <c r="F619" s="69"/>
      <c r="G619" s="69"/>
      <c r="H619" s="69"/>
      <c r="I619" s="69"/>
      <c r="J619" s="69"/>
      <c r="K619" s="69"/>
      <c r="L619" s="69"/>
      <c r="M619" s="69"/>
      <c r="N619" s="69"/>
      <c r="O619" s="69"/>
      <c r="P619" s="69"/>
      <c r="Q619" s="69"/>
      <c r="R619" s="69"/>
      <c r="S619" s="69"/>
      <c r="T619" s="69"/>
      <c r="U619" s="69"/>
    </row>
    <row r="620" spans="1:21" ht="15.75">
      <c r="A620" s="69"/>
      <c r="B620" s="82"/>
      <c r="C620" s="81"/>
      <c r="D620" s="83"/>
      <c r="E620" s="123"/>
      <c r="F620" s="69"/>
      <c r="G620" s="69"/>
      <c r="H620" s="69"/>
      <c r="I620" s="69"/>
      <c r="J620" s="69"/>
      <c r="K620" s="69"/>
      <c r="L620" s="69"/>
      <c r="M620" s="69"/>
      <c r="N620" s="69"/>
      <c r="O620" s="69"/>
      <c r="P620" s="69"/>
      <c r="Q620" s="69"/>
      <c r="R620" s="69"/>
      <c r="S620" s="69"/>
      <c r="T620" s="69"/>
      <c r="U620" s="69"/>
    </row>
    <row r="621" spans="1:21" ht="15.75">
      <c r="A621" s="69"/>
      <c r="B621" s="82"/>
      <c r="C621" s="81"/>
      <c r="D621" s="83"/>
      <c r="E621" s="123"/>
      <c r="F621" s="69"/>
      <c r="G621" s="69"/>
      <c r="H621" s="69"/>
      <c r="I621" s="69"/>
      <c r="J621" s="69"/>
      <c r="K621" s="69"/>
      <c r="L621" s="69"/>
      <c r="M621" s="69"/>
      <c r="N621" s="69"/>
      <c r="O621" s="69"/>
      <c r="P621" s="69"/>
      <c r="Q621" s="69"/>
      <c r="R621" s="69"/>
      <c r="S621" s="69"/>
      <c r="T621" s="69"/>
      <c r="U621" s="69"/>
    </row>
    <row r="622" spans="1:21" ht="15.75">
      <c r="A622" s="69"/>
      <c r="B622" s="82"/>
      <c r="C622" s="81"/>
      <c r="D622" s="83"/>
      <c r="E622" s="123"/>
      <c r="F622" s="69"/>
      <c r="G622" s="69"/>
      <c r="H622" s="69"/>
      <c r="I622" s="69"/>
      <c r="J622" s="69"/>
      <c r="K622" s="69"/>
      <c r="L622" s="69"/>
      <c r="M622" s="69"/>
      <c r="N622" s="69"/>
      <c r="O622" s="69"/>
      <c r="P622" s="69"/>
      <c r="Q622" s="69"/>
      <c r="R622" s="69"/>
      <c r="S622" s="69"/>
      <c r="T622" s="69"/>
      <c r="U622" s="69"/>
    </row>
    <row r="623" spans="1:21" ht="15.75">
      <c r="A623" s="69"/>
      <c r="B623" s="82"/>
      <c r="C623" s="81"/>
      <c r="D623" s="83"/>
      <c r="E623" s="123"/>
      <c r="F623" s="69"/>
      <c r="G623" s="69"/>
      <c r="H623" s="69"/>
      <c r="I623" s="69"/>
      <c r="J623" s="69"/>
      <c r="K623" s="69"/>
      <c r="L623" s="69"/>
      <c r="M623" s="69"/>
      <c r="N623" s="69"/>
      <c r="O623" s="69"/>
      <c r="P623" s="69"/>
      <c r="Q623" s="69"/>
      <c r="R623" s="69"/>
      <c r="S623" s="69"/>
      <c r="T623" s="69"/>
      <c r="U623" s="69"/>
    </row>
    <row r="624" spans="1:21" ht="15.75">
      <c r="A624" s="69"/>
      <c r="B624" s="82"/>
      <c r="C624" s="81"/>
      <c r="D624" s="83"/>
      <c r="E624" s="123"/>
      <c r="F624" s="69"/>
      <c r="G624" s="69"/>
      <c r="H624" s="69"/>
      <c r="I624" s="69"/>
      <c r="J624" s="69"/>
      <c r="K624" s="69"/>
      <c r="L624" s="69"/>
      <c r="M624" s="69"/>
      <c r="N624" s="69"/>
      <c r="O624" s="69"/>
      <c r="P624" s="69"/>
      <c r="Q624" s="69"/>
      <c r="R624" s="69"/>
      <c r="S624" s="69"/>
      <c r="T624" s="69"/>
      <c r="U624" s="69"/>
    </row>
    <row r="625" spans="1:21" ht="15.75">
      <c r="A625" s="69"/>
      <c r="B625" s="82"/>
      <c r="C625" s="81"/>
      <c r="D625" s="83"/>
      <c r="E625" s="123"/>
      <c r="F625" s="69"/>
      <c r="G625" s="69"/>
      <c r="H625" s="69"/>
      <c r="I625" s="69"/>
      <c r="J625" s="69"/>
      <c r="K625" s="69"/>
      <c r="L625" s="69"/>
      <c r="M625" s="69"/>
      <c r="N625" s="69"/>
      <c r="O625" s="69"/>
      <c r="P625" s="69"/>
      <c r="Q625" s="69"/>
      <c r="R625" s="69"/>
      <c r="S625" s="69"/>
      <c r="T625" s="69"/>
      <c r="U625" s="69"/>
    </row>
    <row r="626" spans="1:21" ht="15.75">
      <c r="A626" s="69"/>
      <c r="B626" s="82"/>
      <c r="C626" s="81"/>
      <c r="D626" s="83"/>
      <c r="E626" s="123"/>
      <c r="F626" s="69"/>
      <c r="G626" s="69"/>
      <c r="H626" s="69"/>
      <c r="I626" s="69"/>
      <c r="J626" s="69"/>
      <c r="K626" s="69"/>
      <c r="L626" s="69"/>
      <c r="M626" s="69"/>
      <c r="N626" s="69"/>
      <c r="O626" s="69"/>
      <c r="P626" s="69"/>
      <c r="Q626" s="69"/>
      <c r="R626" s="69"/>
      <c r="S626" s="69"/>
      <c r="T626" s="69"/>
      <c r="U626" s="69"/>
    </row>
    <row r="627" spans="1:21" ht="15.75">
      <c r="A627" s="69"/>
      <c r="B627" s="82"/>
      <c r="C627" s="81"/>
      <c r="D627" s="83"/>
      <c r="E627" s="123"/>
      <c r="F627" s="69"/>
      <c r="G627" s="69"/>
      <c r="H627" s="69"/>
      <c r="I627" s="69"/>
      <c r="J627" s="69"/>
      <c r="K627" s="69"/>
      <c r="L627" s="69"/>
      <c r="M627" s="69"/>
      <c r="N627" s="69"/>
      <c r="O627" s="69"/>
      <c r="P627" s="69"/>
      <c r="Q627" s="69"/>
      <c r="R627" s="69"/>
      <c r="S627" s="69"/>
      <c r="T627" s="69"/>
      <c r="U627" s="69"/>
    </row>
    <row r="628" spans="1:21" ht="15.75">
      <c r="A628" s="69"/>
      <c r="B628" s="82"/>
      <c r="C628" s="81"/>
      <c r="D628" s="83"/>
      <c r="E628" s="123"/>
      <c r="F628" s="69"/>
      <c r="G628" s="69"/>
      <c r="H628" s="69"/>
      <c r="I628" s="69"/>
      <c r="J628" s="69"/>
      <c r="K628" s="69"/>
      <c r="L628" s="69"/>
      <c r="M628" s="69"/>
      <c r="N628" s="69"/>
      <c r="O628" s="69"/>
      <c r="P628" s="69"/>
      <c r="Q628" s="69"/>
      <c r="R628" s="69"/>
      <c r="S628" s="69"/>
      <c r="T628" s="69"/>
      <c r="U628" s="69"/>
    </row>
    <row r="629" spans="1:21" ht="15.75">
      <c r="A629" s="69"/>
      <c r="B629" s="82"/>
      <c r="C629" s="81"/>
      <c r="D629" s="83"/>
      <c r="E629" s="123"/>
      <c r="F629" s="69"/>
      <c r="G629" s="69"/>
      <c r="H629" s="69"/>
      <c r="I629" s="69"/>
      <c r="J629" s="69"/>
      <c r="K629" s="69"/>
      <c r="L629" s="69"/>
      <c r="M629" s="69"/>
      <c r="N629" s="69"/>
      <c r="O629" s="69"/>
      <c r="P629" s="69"/>
      <c r="Q629" s="69"/>
      <c r="R629" s="69"/>
      <c r="S629" s="69"/>
      <c r="T629" s="69"/>
      <c r="U629" s="69"/>
    </row>
    <row r="630" spans="1:21" ht="15.75">
      <c r="A630" s="69"/>
      <c r="B630" s="82"/>
      <c r="C630" s="81"/>
      <c r="D630" s="83"/>
      <c r="E630" s="123"/>
      <c r="F630" s="69"/>
      <c r="G630" s="69"/>
      <c r="H630" s="69"/>
      <c r="I630" s="69"/>
      <c r="J630" s="69"/>
      <c r="K630" s="69"/>
      <c r="L630" s="69"/>
      <c r="M630" s="69"/>
      <c r="N630" s="69"/>
      <c r="O630" s="69"/>
      <c r="P630" s="69"/>
      <c r="Q630" s="69"/>
      <c r="R630" s="69"/>
      <c r="S630" s="69"/>
      <c r="T630" s="69"/>
      <c r="U630" s="69"/>
    </row>
    <row r="631" spans="1:21" ht="15.75">
      <c r="A631" s="69"/>
      <c r="B631" s="82"/>
      <c r="C631" s="81"/>
      <c r="D631" s="83"/>
      <c r="E631" s="123"/>
      <c r="F631" s="69"/>
      <c r="G631" s="69"/>
      <c r="H631" s="69"/>
      <c r="I631" s="69"/>
      <c r="J631" s="69"/>
      <c r="K631" s="69"/>
      <c r="L631" s="69"/>
      <c r="M631" s="69"/>
      <c r="N631" s="69"/>
      <c r="O631" s="69"/>
      <c r="P631" s="69"/>
      <c r="Q631" s="69"/>
      <c r="R631" s="69"/>
      <c r="S631" s="69"/>
      <c r="T631" s="69"/>
      <c r="U631" s="69"/>
    </row>
    <row r="632" spans="1:21" ht="15.75">
      <c r="A632" s="69"/>
      <c r="B632" s="82"/>
      <c r="C632" s="81"/>
      <c r="D632" s="83"/>
      <c r="E632" s="123"/>
      <c r="F632" s="69"/>
      <c r="G632" s="69"/>
      <c r="H632" s="69"/>
      <c r="I632" s="69"/>
      <c r="J632" s="69"/>
      <c r="K632" s="69"/>
      <c r="L632" s="69"/>
      <c r="M632" s="69"/>
      <c r="N632" s="69"/>
      <c r="O632" s="69"/>
      <c r="P632" s="69"/>
      <c r="Q632" s="69"/>
      <c r="R632" s="69"/>
      <c r="S632" s="69"/>
      <c r="T632" s="69"/>
      <c r="U632" s="69"/>
    </row>
    <row r="633" spans="1:21" ht="15.75">
      <c r="A633" s="69"/>
      <c r="B633" s="82"/>
      <c r="C633" s="81"/>
      <c r="D633" s="83"/>
      <c r="E633" s="123"/>
      <c r="F633" s="69"/>
      <c r="G633" s="69"/>
      <c r="H633" s="69"/>
      <c r="I633" s="69"/>
      <c r="J633" s="69"/>
      <c r="K633" s="69"/>
      <c r="L633" s="69"/>
      <c r="M633" s="69"/>
      <c r="N633" s="69"/>
      <c r="O633" s="69"/>
      <c r="P633" s="69"/>
      <c r="Q633" s="69"/>
      <c r="R633" s="69"/>
      <c r="S633" s="69"/>
      <c r="T633" s="69"/>
      <c r="U633" s="69"/>
    </row>
    <row r="634" spans="1:21" ht="15.75">
      <c r="A634" s="69"/>
      <c r="B634" s="82"/>
      <c r="C634" s="81"/>
      <c r="D634" s="83"/>
      <c r="E634" s="123"/>
      <c r="F634" s="69"/>
      <c r="G634" s="69"/>
      <c r="H634" s="69"/>
      <c r="I634" s="69"/>
      <c r="J634" s="69"/>
      <c r="K634" s="69"/>
      <c r="L634" s="69"/>
      <c r="M634" s="69"/>
      <c r="N634" s="69"/>
      <c r="O634" s="69"/>
      <c r="P634" s="69"/>
      <c r="Q634" s="69"/>
      <c r="R634" s="69"/>
      <c r="S634" s="69"/>
      <c r="T634" s="69"/>
      <c r="U634" s="69"/>
    </row>
    <row r="635" spans="1:21" ht="15.75">
      <c r="A635" s="69"/>
      <c r="B635" s="82"/>
      <c r="C635" s="81"/>
      <c r="D635" s="83"/>
      <c r="E635" s="123"/>
      <c r="F635" s="69"/>
      <c r="G635" s="69"/>
      <c r="H635" s="69"/>
      <c r="I635" s="69"/>
      <c r="J635" s="69"/>
      <c r="K635" s="69"/>
      <c r="L635" s="69"/>
      <c r="M635" s="69"/>
      <c r="N635" s="69"/>
      <c r="O635" s="69"/>
      <c r="P635" s="69"/>
      <c r="Q635" s="69"/>
      <c r="R635" s="69"/>
      <c r="S635" s="69"/>
      <c r="T635" s="69"/>
      <c r="U635" s="69"/>
    </row>
    <row r="636" spans="1:21" ht="15.75">
      <c r="A636" s="69"/>
      <c r="B636" s="82"/>
      <c r="C636" s="81"/>
      <c r="D636" s="83"/>
      <c r="E636" s="123"/>
      <c r="F636" s="69"/>
      <c r="G636" s="69"/>
      <c r="H636" s="69"/>
      <c r="I636" s="69"/>
      <c r="J636" s="69"/>
      <c r="K636" s="69"/>
      <c r="L636" s="69"/>
      <c r="M636" s="69"/>
      <c r="N636" s="69"/>
      <c r="O636" s="69"/>
      <c r="P636" s="69"/>
      <c r="Q636" s="69"/>
      <c r="R636" s="69"/>
      <c r="S636" s="69"/>
      <c r="T636" s="69"/>
      <c r="U636" s="69"/>
    </row>
    <row r="637" spans="1:21" ht="15.75">
      <c r="A637" s="69"/>
      <c r="B637" s="82"/>
      <c r="C637" s="81"/>
      <c r="D637" s="83"/>
      <c r="E637" s="123"/>
      <c r="F637" s="69"/>
      <c r="G637" s="69"/>
      <c r="H637" s="69"/>
      <c r="I637" s="69"/>
      <c r="J637" s="69"/>
      <c r="K637" s="69"/>
      <c r="L637" s="69"/>
      <c r="M637" s="69"/>
      <c r="N637" s="69"/>
      <c r="O637" s="69"/>
      <c r="P637" s="69"/>
      <c r="Q637" s="69"/>
      <c r="R637" s="69"/>
      <c r="S637" s="69"/>
      <c r="T637" s="69"/>
      <c r="U637" s="69"/>
    </row>
    <row r="638" spans="1:21" ht="15.75">
      <c r="A638" s="69"/>
      <c r="B638" s="82"/>
      <c r="C638" s="81"/>
      <c r="D638" s="83"/>
      <c r="E638" s="123"/>
      <c r="F638" s="69"/>
      <c r="G638" s="69"/>
      <c r="H638" s="69"/>
      <c r="I638" s="69"/>
      <c r="J638" s="69"/>
      <c r="K638" s="69"/>
      <c r="L638" s="69"/>
      <c r="M638" s="69"/>
      <c r="N638" s="69"/>
      <c r="O638" s="69"/>
      <c r="P638" s="69"/>
      <c r="Q638" s="69"/>
      <c r="R638" s="69"/>
      <c r="S638" s="69"/>
      <c r="T638" s="69"/>
      <c r="U638" s="69"/>
    </row>
    <row r="639" spans="1:21" ht="15.75">
      <c r="A639" s="69"/>
      <c r="B639" s="82"/>
      <c r="C639" s="81"/>
      <c r="D639" s="83"/>
      <c r="E639" s="123"/>
      <c r="F639" s="69"/>
      <c r="G639" s="69"/>
      <c r="H639" s="69"/>
      <c r="I639" s="69"/>
      <c r="J639" s="69"/>
      <c r="K639" s="69"/>
      <c r="L639" s="69"/>
      <c r="M639" s="69"/>
      <c r="N639" s="69"/>
      <c r="O639" s="69"/>
      <c r="P639" s="69"/>
      <c r="Q639" s="69"/>
      <c r="R639" s="69"/>
      <c r="S639" s="69"/>
      <c r="T639" s="69"/>
      <c r="U639" s="69"/>
    </row>
    <row r="640" spans="1:21" ht="15.75">
      <c r="A640" s="69"/>
      <c r="B640" s="82"/>
      <c r="C640" s="81"/>
      <c r="D640" s="83"/>
      <c r="E640" s="123"/>
      <c r="F640" s="69"/>
      <c r="G640" s="69"/>
      <c r="H640" s="69"/>
      <c r="I640" s="69"/>
      <c r="J640" s="69"/>
      <c r="K640" s="69"/>
      <c r="L640" s="69"/>
      <c r="M640" s="69"/>
      <c r="N640" s="69"/>
      <c r="O640" s="69"/>
      <c r="P640" s="69"/>
      <c r="Q640" s="69"/>
      <c r="R640" s="69"/>
      <c r="S640" s="69"/>
      <c r="T640" s="69"/>
      <c r="U640" s="69"/>
    </row>
    <row r="641" spans="1:21" ht="15.75">
      <c r="A641" s="69"/>
      <c r="B641" s="82"/>
      <c r="C641" s="81"/>
      <c r="D641" s="83"/>
      <c r="E641" s="123"/>
      <c r="F641" s="69"/>
      <c r="G641" s="69"/>
      <c r="H641" s="69"/>
      <c r="I641" s="69"/>
      <c r="J641" s="69"/>
      <c r="K641" s="69"/>
      <c r="L641" s="69"/>
      <c r="M641" s="69"/>
      <c r="N641" s="69"/>
      <c r="O641" s="69"/>
      <c r="P641" s="69"/>
      <c r="Q641" s="69"/>
      <c r="R641" s="69"/>
      <c r="S641" s="69"/>
      <c r="T641" s="69"/>
      <c r="U641" s="69"/>
    </row>
    <row r="642" spans="1:21" ht="15.75">
      <c r="A642" s="69"/>
      <c r="B642" s="82"/>
      <c r="C642" s="81"/>
      <c r="D642" s="83"/>
      <c r="E642" s="123"/>
      <c r="F642" s="69"/>
      <c r="G642" s="69"/>
      <c r="H642" s="69"/>
      <c r="I642" s="69"/>
      <c r="J642" s="69"/>
      <c r="K642" s="69"/>
      <c r="L642" s="69"/>
      <c r="M642" s="69"/>
      <c r="N642" s="69"/>
      <c r="O642" s="69"/>
      <c r="P642" s="69"/>
      <c r="Q642" s="69"/>
      <c r="R642" s="69"/>
      <c r="S642" s="69"/>
      <c r="T642" s="69"/>
      <c r="U642" s="69"/>
    </row>
    <row r="643" spans="1:21" ht="15.75">
      <c r="A643" s="69"/>
      <c r="B643" s="82"/>
      <c r="C643" s="81"/>
      <c r="D643" s="83"/>
      <c r="E643" s="123"/>
      <c r="F643" s="69"/>
      <c r="G643" s="69"/>
      <c r="H643" s="69"/>
      <c r="I643" s="69"/>
      <c r="J643" s="69"/>
      <c r="K643" s="69"/>
      <c r="L643" s="69"/>
      <c r="M643" s="69"/>
      <c r="N643" s="69"/>
      <c r="O643" s="69"/>
      <c r="P643" s="69"/>
      <c r="Q643" s="69"/>
      <c r="R643" s="69"/>
      <c r="S643" s="69"/>
      <c r="T643" s="69"/>
      <c r="U643" s="69"/>
    </row>
    <row r="644" spans="1:21" ht="15.75">
      <c r="A644" s="69"/>
      <c r="B644" s="82"/>
      <c r="C644" s="81"/>
      <c r="D644" s="83"/>
      <c r="E644" s="123"/>
      <c r="F644" s="69"/>
      <c r="G644" s="69"/>
      <c r="H644" s="69"/>
      <c r="I644" s="69"/>
      <c r="J644" s="69"/>
      <c r="K644" s="69"/>
      <c r="L644" s="69"/>
      <c r="M644" s="69"/>
      <c r="N644" s="69"/>
      <c r="O644" s="69"/>
      <c r="P644" s="69"/>
      <c r="Q644" s="69"/>
      <c r="R644" s="69"/>
      <c r="S644" s="69"/>
      <c r="T644" s="69"/>
      <c r="U644" s="69"/>
    </row>
    <row r="645" spans="1:21" ht="15.75">
      <c r="A645" s="69"/>
      <c r="B645" s="82"/>
      <c r="C645" s="81"/>
      <c r="D645" s="83"/>
      <c r="E645" s="123"/>
      <c r="F645" s="69"/>
      <c r="G645" s="69"/>
      <c r="H645" s="69"/>
      <c r="I645" s="69"/>
      <c r="J645" s="69"/>
      <c r="K645" s="69"/>
      <c r="L645" s="69"/>
      <c r="M645" s="69"/>
      <c r="N645" s="69"/>
      <c r="O645" s="69"/>
      <c r="P645" s="69"/>
      <c r="Q645" s="69"/>
      <c r="R645" s="69"/>
      <c r="S645" s="69"/>
      <c r="T645" s="69"/>
      <c r="U645" s="69"/>
    </row>
    <row r="646" spans="1:21" ht="15.75">
      <c r="A646" s="69"/>
      <c r="B646" s="82"/>
      <c r="C646" s="81"/>
      <c r="D646" s="83"/>
      <c r="E646" s="123"/>
      <c r="F646" s="69"/>
      <c r="G646" s="69"/>
      <c r="H646" s="69"/>
      <c r="I646" s="69"/>
      <c r="J646" s="69"/>
      <c r="K646" s="69"/>
      <c r="L646" s="69"/>
      <c r="M646" s="69"/>
      <c r="N646" s="69"/>
      <c r="O646" s="69"/>
      <c r="P646" s="69"/>
      <c r="Q646" s="69"/>
      <c r="R646" s="69"/>
      <c r="S646" s="69"/>
      <c r="T646" s="69"/>
      <c r="U646" s="69"/>
    </row>
    <row r="647" spans="1:21" ht="15.75">
      <c r="A647" s="69"/>
      <c r="B647" s="82"/>
      <c r="C647" s="81"/>
      <c r="D647" s="83"/>
      <c r="E647" s="123"/>
      <c r="F647" s="69"/>
      <c r="G647" s="69"/>
      <c r="H647" s="69"/>
      <c r="I647" s="69"/>
      <c r="J647" s="69"/>
      <c r="K647" s="69"/>
      <c r="L647" s="69"/>
      <c r="M647" s="69"/>
      <c r="N647" s="69"/>
      <c r="O647" s="69"/>
      <c r="P647" s="69"/>
      <c r="Q647" s="69"/>
      <c r="R647" s="69"/>
      <c r="S647" s="69"/>
      <c r="T647" s="69"/>
      <c r="U647" s="69"/>
    </row>
    <row r="648" spans="1:21" ht="15.75">
      <c r="A648" s="69"/>
      <c r="B648" s="82"/>
      <c r="C648" s="81"/>
      <c r="D648" s="83"/>
      <c r="E648" s="123"/>
      <c r="F648" s="69"/>
      <c r="G648" s="69"/>
      <c r="H648" s="69"/>
      <c r="I648" s="69"/>
      <c r="J648" s="69"/>
      <c r="K648" s="69"/>
      <c r="L648" s="69"/>
      <c r="M648" s="69"/>
      <c r="N648" s="69"/>
      <c r="O648" s="69"/>
      <c r="P648" s="69"/>
      <c r="Q648" s="69"/>
      <c r="R648" s="69"/>
      <c r="S648" s="69"/>
      <c r="T648" s="69"/>
      <c r="U648" s="69"/>
    </row>
    <row r="649" spans="1:21" ht="15.75">
      <c r="A649" s="69"/>
      <c r="B649" s="82"/>
      <c r="C649" s="81"/>
      <c r="D649" s="83"/>
      <c r="E649" s="123"/>
      <c r="F649" s="69"/>
      <c r="G649" s="69"/>
      <c r="H649" s="69"/>
      <c r="I649" s="69"/>
      <c r="J649" s="69"/>
      <c r="K649" s="69"/>
      <c r="L649" s="69"/>
      <c r="M649" s="69"/>
      <c r="N649" s="69"/>
      <c r="O649" s="69"/>
      <c r="P649" s="69"/>
      <c r="Q649" s="69"/>
      <c r="R649" s="69"/>
      <c r="S649" s="69"/>
      <c r="T649" s="69"/>
      <c r="U649" s="69"/>
    </row>
    <row r="650" spans="1:21" ht="15.75">
      <c r="A650" s="69"/>
      <c r="B650" s="82"/>
      <c r="C650" s="81"/>
      <c r="D650" s="83"/>
      <c r="E650" s="123"/>
      <c r="F650" s="69"/>
      <c r="G650" s="69"/>
      <c r="H650" s="69"/>
      <c r="I650" s="69"/>
      <c r="J650" s="69"/>
      <c r="K650" s="69"/>
      <c r="L650" s="69"/>
      <c r="M650" s="69"/>
      <c r="N650" s="69"/>
      <c r="O650" s="69"/>
      <c r="P650" s="69"/>
      <c r="Q650" s="69"/>
      <c r="R650" s="69"/>
      <c r="S650" s="69"/>
      <c r="T650" s="69"/>
      <c r="U650" s="69"/>
    </row>
    <row r="651" spans="1:21" ht="15.75">
      <c r="A651" s="69"/>
      <c r="B651" s="82"/>
      <c r="C651" s="81"/>
      <c r="D651" s="83"/>
      <c r="E651" s="123"/>
      <c r="F651" s="69"/>
      <c r="G651" s="69"/>
      <c r="H651" s="69"/>
      <c r="I651" s="69"/>
      <c r="J651" s="69"/>
      <c r="K651" s="69"/>
      <c r="L651" s="69"/>
      <c r="M651" s="69"/>
      <c r="N651" s="69"/>
      <c r="O651" s="69"/>
      <c r="P651" s="69"/>
      <c r="Q651" s="69"/>
      <c r="R651" s="69"/>
      <c r="S651" s="69"/>
      <c r="T651" s="69"/>
      <c r="U651" s="69"/>
    </row>
    <row r="652" spans="1:21" ht="15.75">
      <c r="A652" s="69"/>
      <c r="B652" s="82"/>
      <c r="C652" s="81"/>
      <c r="D652" s="83"/>
      <c r="E652" s="123"/>
      <c r="F652" s="69"/>
      <c r="G652" s="69"/>
      <c r="H652" s="69"/>
      <c r="I652" s="69"/>
      <c r="J652" s="69"/>
      <c r="K652" s="69"/>
      <c r="L652" s="69"/>
      <c r="M652" s="69"/>
      <c r="N652" s="69"/>
      <c r="O652" s="69"/>
      <c r="P652" s="69"/>
      <c r="Q652" s="69"/>
      <c r="R652" s="69"/>
      <c r="S652" s="69"/>
      <c r="T652" s="69"/>
      <c r="U652" s="69"/>
    </row>
    <row r="653" spans="1:21" ht="15.75">
      <c r="A653" s="69"/>
      <c r="B653" s="82"/>
      <c r="C653" s="81"/>
      <c r="D653" s="83"/>
      <c r="E653" s="123"/>
      <c r="F653" s="69"/>
      <c r="G653" s="69"/>
      <c r="H653" s="69"/>
      <c r="I653" s="69"/>
      <c r="J653" s="69"/>
      <c r="K653" s="69"/>
      <c r="L653" s="69"/>
      <c r="M653" s="69"/>
      <c r="N653" s="69"/>
      <c r="O653" s="69"/>
      <c r="P653" s="69"/>
      <c r="Q653" s="69"/>
      <c r="R653" s="69"/>
      <c r="S653" s="69"/>
      <c r="T653" s="69"/>
      <c r="U653" s="69"/>
    </row>
    <row r="654" spans="1:21" ht="15.75">
      <c r="A654" s="69"/>
      <c r="B654" s="82"/>
      <c r="C654" s="81"/>
      <c r="D654" s="83"/>
      <c r="E654" s="123"/>
      <c r="F654" s="69"/>
      <c r="G654" s="69"/>
      <c r="H654" s="69"/>
      <c r="I654" s="69"/>
      <c r="J654" s="69"/>
      <c r="K654" s="69"/>
      <c r="L654" s="69"/>
      <c r="M654" s="69"/>
      <c r="N654" s="69"/>
      <c r="O654" s="69"/>
      <c r="P654" s="69"/>
      <c r="Q654" s="69"/>
      <c r="R654" s="69"/>
      <c r="S654" s="69"/>
      <c r="T654" s="69"/>
      <c r="U654" s="69"/>
    </row>
    <row r="655" spans="1:21" ht="15.75">
      <c r="A655" s="69"/>
      <c r="B655" s="82"/>
      <c r="C655" s="81"/>
      <c r="D655" s="83"/>
      <c r="E655" s="123"/>
      <c r="F655" s="69"/>
      <c r="G655" s="69"/>
      <c r="H655" s="69"/>
      <c r="I655" s="69"/>
      <c r="J655" s="69"/>
      <c r="K655" s="69"/>
      <c r="L655" s="69"/>
      <c r="M655" s="69"/>
      <c r="N655" s="69"/>
      <c r="O655" s="69"/>
      <c r="P655" s="69"/>
      <c r="Q655" s="69"/>
      <c r="R655" s="69"/>
      <c r="S655" s="69"/>
      <c r="T655" s="69"/>
      <c r="U655" s="69"/>
    </row>
    <row r="656" spans="1:21" ht="15.75">
      <c r="A656" s="69"/>
      <c r="B656" s="82"/>
      <c r="C656" s="81"/>
      <c r="D656" s="83"/>
      <c r="E656" s="123"/>
      <c r="F656" s="69"/>
      <c r="G656" s="69"/>
      <c r="H656" s="69"/>
      <c r="I656" s="69"/>
      <c r="J656" s="69"/>
      <c r="K656" s="69"/>
      <c r="L656" s="69"/>
      <c r="M656" s="69"/>
      <c r="N656" s="69"/>
      <c r="O656" s="69"/>
      <c r="P656" s="69"/>
      <c r="Q656" s="69"/>
      <c r="R656" s="69"/>
      <c r="S656" s="69"/>
      <c r="T656" s="69"/>
      <c r="U656" s="69"/>
    </row>
    <row r="657" spans="1:21" ht="15.75">
      <c r="A657" s="69"/>
      <c r="B657" s="82"/>
      <c r="C657" s="81"/>
      <c r="D657" s="83"/>
      <c r="E657" s="123"/>
      <c r="F657" s="69"/>
      <c r="G657" s="69"/>
      <c r="H657" s="69"/>
      <c r="I657" s="69"/>
      <c r="J657" s="69"/>
      <c r="K657" s="69"/>
      <c r="L657" s="69"/>
      <c r="M657" s="69"/>
      <c r="N657" s="69"/>
      <c r="O657" s="69"/>
      <c r="P657" s="69"/>
      <c r="Q657" s="69"/>
      <c r="R657" s="69"/>
      <c r="S657" s="69"/>
      <c r="T657" s="69"/>
      <c r="U657" s="69"/>
    </row>
    <row r="658" spans="1:21" ht="15.75">
      <c r="A658" s="69"/>
      <c r="B658" s="82"/>
      <c r="C658" s="81"/>
      <c r="D658" s="83"/>
      <c r="E658" s="123"/>
      <c r="F658" s="69"/>
      <c r="G658" s="69"/>
      <c r="H658" s="69"/>
      <c r="I658" s="69"/>
      <c r="J658" s="69"/>
      <c r="K658" s="69"/>
      <c r="L658" s="69"/>
      <c r="M658" s="69"/>
      <c r="N658" s="69"/>
      <c r="O658" s="69"/>
      <c r="P658" s="69"/>
      <c r="Q658" s="69"/>
      <c r="R658" s="69"/>
      <c r="S658" s="69"/>
      <c r="T658" s="69"/>
      <c r="U658" s="69"/>
    </row>
    <row r="659" spans="1:21" ht="15.75">
      <c r="A659" s="69"/>
      <c r="B659" s="82"/>
      <c r="C659" s="81"/>
      <c r="D659" s="83"/>
      <c r="E659" s="123"/>
      <c r="F659" s="69"/>
      <c r="G659" s="69"/>
      <c r="H659" s="69"/>
      <c r="I659" s="69"/>
      <c r="J659" s="69"/>
      <c r="K659" s="69"/>
      <c r="L659" s="69"/>
      <c r="M659" s="69"/>
      <c r="N659" s="69"/>
      <c r="O659" s="69"/>
      <c r="P659" s="69"/>
      <c r="Q659" s="69"/>
      <c r="R659" s="69"/>
      <c r="S659" s="69"/>
      <c r="T659" s="69"/>
      <c r="U659" s="69"/>
    </row>
    <row r="660" spans="1:21" ht="15.75">
      <c r="A660" s="69"/>
      <c r="B660" s="82"/>
      <c r="C660" s="81"/>
      <c r="D660" s="83"/>
      <c r="E660" s="123"/>
      <c r="F660" s="69"/>
      <c r="G660" s="69"/>
      <c r="H660" s="69"/>
      <c r="I660" s="69"/>
      <c r="J660" s="69"/>
      <c r="K660" s="69"/>
      <c r="L660" s="69"/>
      <c r="M660" s="69"/>
      <c r="N660" s="69"/>
      <c r="O660" s="69"/>
      <c r="P660" s="69"/>
      <c r="Q660" s="69"/>
      <c r="R660" s="69"/>
      <c r="S660" s="69"/>
      <c r="T660" s="69"/>
      <c r="U660" s="69"/>
    </row>
    <row r="661" spans="1:21" ht="15.75">
      <c r="A661" s="69"/>
      <c r="B661" s="82"/>
      <c r="C661" s="81"/>
      <c r="D661" s="83"/>
      <c r="E661" s="123"/>
      <c r="F661" s="69"/>
      <c r="G661" s="69"/>
      <c r="H661" s="69"/>
      <c r="I661" s="69"/>
      <c r="J661" s="69"/>
      <c r="K661" s="69"/>
      <c r="L661" s="69"/>
      <c r="M661" s="69"/>
      <c r="N661" s="69"/>
      <c r="O661" s="69"/>
      <c r="P661" s="69"/>
      <c r="Q661" s="69"/>
      <c r="R661" s="69"/>
      <c r="S661" s="69"/>
      <c r="T661" s="69"/>
      <c r="U661" s="69"/>
    </row>
    <row r="662" spans="1:21" ht="15.75">
      <c r="A662" s="69"/>
      <c r="B662" s="82"/>
      <c r="C662" s="81"/>
      <c r="D662" s="83"/>
      <c r="E662" s="123"/>
      <c r="F662" s="69"/>
      <c r="G662" s="69"/>
      <c r="H662" s="69"/>
      <c r="I662" s="69"/>
      <c r="J662" s="69"/>
      <c r="K662" s="69"/>
      <c r="L662" s="69"/>
      <c r="M662" s="69"/>
      <c r="N662" s="69"/>
      <c r="O662" s="69"/>
      <c r="P662" s="69"/>
      <c r="Q662" s="69"/>
      <c r="R662" s="69"/>
      <c r="S662" s="69"/>
      <c r="T662" s="69"/>
      <c r="U662" s="69"/>
    </row>
    <row r="663" spans="1:21" ht="15.75">
      <c r="A663" s="69"/>
      <c r="B663" s="82"/>
      <c r="C663" s="81"/>
      <c r="D663" s="83"/>
      <c r="E663" s="123"/>
      <c r="F663" s="69"/>
      <c r="G663" s="69"/>
      <c r="H663" s="69"/>
      <c r="I663" s="69"/>
      <c r="J663" s="69"/>
      <c r="K663" s="69"/>
      <c r="L663" s="69"/>
      <c r="M663" s="69"/>
      <c r="N663" s="69"/>
      <c r="O663" s="69"/>
      <c r="P663" s="69"/>
      <c r="Q663" s="69"/>
      <c r="R663" s="69"/>
      <c r="S663" s="69"/>
      <c r="T663" s="69"/>
      <c r="U663" s="69"/>
    </row>
    <row r="664" spans="1:21" ht="15.75">
      <c r="A664" s="69"/>
      <c r="B664" s="82"/>
      <c r="C664" s="81"/>
      <c r="D664" s="83"/>
      <c r="E664" s="123"/>
      <c r="F664" s="69"/>
      <c r="G664" s="69"/>
      <c r="H664" s="69"/>
      <c r="I664" s="69"/>
      <c r="J664" s="69"/>
      <c r="K664" s="69"/>
      <c r="L664" s="69"/>
      <c r="M664" s="69"/>
      <c r="N664" s="69"/>
      <c r="O664" s="69"/>
      <c r="P664" s="69"/>
      <c r="Q664" s="69"/>
      <c r="R664" s="69"/>
      <c r="S664" s="69"/>
      <c r="T664" s="69"/>
      <c r="U664" s="69"/>
    </row>
    <row r="665" spans="1:21" ht="15.75">
      <c r="A665" s="69"/>
      <c r="B665" s="82"/>
      <c r="C665" s="81"/>
      <c r="D665" s="83"/>
      <c r="E665" s="123"/>
      <c r="F665" s="69"/>
      <c r="G665" s="69"/>
      <c r="H665" s="69"/>
      <c r="I665" s="69"/>
      <c r="J665" s="69"/>
      <c r="K665" s="69"/>
      <c r="L665" s="69"/>
      <c r="M665" s="69"/>
      <c r="N665" s="69"/>
      <c r="O665" s="69"/>
      <c r="P665" s="69"/>
      <c r="Q665" s="69"/>
      <c r="R665" s="69"/>
      <c r="S665" s="69"/>
      <c r="T665" s="69"/>
      <c r="U665" s="69"/>
    </row>
    <row r="666" spans="1:21" ht="15.75">
      <c r="A666" s="69"/>
      <c r="B666" s="82"/>
      <c r="C666" s="81"/>
      <c r="D666" s="83"/>
      <c r="E666" s="123"/>
      <c r="F666" s="69"/>
      <c r="G666" s="69"/>
      <c r="H666" s="69"/>
      <c r="I666" s="69"/>
      <c r="J666" s="69"/>
      <c r="K666" s="69"/>
      <c r="L666" s="69"/>
      <c r="M666" s="69"/>
      <c r="N666" s="69"/>
      <c r="O666" s="69"/>
      <c r="P666" s="69"/>
      <c r="Q666" s="69"/>
      <c r="R666" s="69"/>
      <c r="S666" s="69"/>
      <c r="T666" s="69"/>
      <c r="U666" s="69"/>
    </row>
    <row r="667" spans="1:21" ht="15.75">
      <c r="A667" s="69"/>
      <c r="B667" s="82"/>
      <c r="C667" s="81"/>
      <c r="D667" s="83"/>
      <c r="E667" s="123"/>
      <c r="F667" s="69"/>
      <c r="G667" s="69"/>
      <c r="H667" s="69"/>
      <c r="I667" s="69"/>
      <c r="J667" s="69"/>
      <c r="K667" s="69"/>
      <c r="L667" s="69"/>
      <c r="M667" s="69"/>
      <c r="N667" s="69"/>
      <c r="O667" s="69"/>
      <c r="P667" s="69"/>
      <c r="Q667" s="69"/>
      <c r="R667" s="69"/>
      <c r="S667" s="69"/>
      <c r="T667" s="69"/>
      <c r="U667" s="69"/>
    </row>
    <row r="668" spans="1:21" ht="15.75">
      <c r="A668" s="69"/>
      <c r="B668" s="82"/>
      <c r="C668" s="81"/>
      <c r="D668" s="83"/>
      <c r="E668" s="123"/>
      <c r="F668" s="69"/>
      <c r="G668" s="69"/>
      <c r="H668" s="69"/>
      <c r="I668" s="69"/>
      <c r="J668" s="69"/>
      <c r="K668" s="69"/>
      <c r="L668" s="69"/>
      <c r="M668" s="69"/>
      <c r="N668" s="69"/>
      <c r="O668" s="69"/>
      <c r="P668" s="69"/>
      <c r="Q668" s="69"/>
      <c r="R668" s="69"/>
      <c r="S668" s="69"/>
      <c r="T668" s="69"/>
      <c r="U668" s="69"/>
    </row>
    <row r="669" spans="1:21" ht="15.75">
      <c r="A669" s="69"/>
      <c r="B669" s="82"/>
      <c r="C669" s="81"/>
      <c r="D669" s="83"/>
      <c r="E669" s="123"/>
      <c r="F669" s="69"/>
      <c r="G669" s="69"/>
      <c r="H669" s="69"/>
      <c r="I669" s="69"/>
      <c r="J669" s="69"/>
      <c r="K669" s="69"/>
      <c r="L669" s="69"/>
      <c r="M669" s="69"/>
      <c r="N669" s="69"/>
      <c r="O669" s="69"/>
      <c r="P669" s="69"/>
      <c r="Q669" s="69"/>
      <c r="R669" s="69"/>
      <c r="S669" s="69"/>
      <c r="T669" s="69"/>
      <c r="U669" s="69"/>
    </row>
    <row r="670" spans="1:21" ht="15.75">
      <c r="A670" s="69"/>
      <c r="B670" s="82"/>
      <c r="C670" s="81"/>
      <c r="D670" s="83"/>
      <c r="E670" s="123"/>
      <c r="F670" s="69"/>
      <c r="G670" s="69"/>
      <c r="H670" s="69"/>
      <c r="I670" s="69"/>
      <c r="J670" s="69"/>
      <c r="K670" s="69"/>
      <c r="L670" s="69"/>
      <c r="M670" s="69"/>
      <c r="N670" s="69"/>
      <c r="O670" s="69"/>
      <c r="P670" s="69"/>
      <c r="Q670" s="69"/>
      <c r="R670" s="69"/>
      <c r="S670" s="69"/>
      <c r="T670" s="69"/>
      <c r="U670" s="69"/>
    </row>
    <row r="671" spans="1:21" ht="15.75">
      <c r="A671" s="69"/>
      <c r="B671" s="82"/>
      <c r="C671" s="81"/>
      <c r="D671" s="83"/>
      <c r="E671" s="123"/>
      <c r="F671" s="69"/>
      <c r="G671" s="69"/>
      <c r="H671" s="69"/>
      <c r="I671" s="69"/>
      <c r="J671" s="69"/>
      <c r="K671" s="69"/>
      <c r="L671" s="69"/>
      <c r="M671" s="69"/>
      <c r="N671" s="69"/>
      <c r="O671" s="69"/>
      <c r="P671" s="69"/>
      <c r="Q671" s="69"/>
      <c r="R671" s="69"/>
      <c r="S671" s="69"/>
      <c r="T671" s="69"/>
      <c r="U671" s="69"/>
    </row>
    <row r="672" spans="1:21" ht="15.75">
      <c r="A672" s="69"/>
      <c r="B672" s="82"/>
      <c r="C672" s="81"/>
      <c r="D672" s="83"/>
      <c r="E672" s="123"/>
      <c r="F672" s="69"/>
      <c r="G672" s="69"/>
      <c r="H672" s="69"/>
      <c r="I672" s="69"/>
      <c r="J672" s="69"/>
      <c r="K672" s="69"/>
      <c r="L672" s="69"/>
      <c r="M672" s="69"/>
      <c r="N672" s="69"/>
      <c r="O672" s="69"/>
      <c r="P672" s="69"/>
      <c r="Q672" s="69"/>
      <c r="R672" s="69"/>
      <c r="S672" s="69"/>
      <c r="T672" s="69"/>
      <c r="U672" s="69"/>
    </row>
    <row r="673" spans="1:21" ht="15.75">
      <c r="A673" s="69"/>
      <c r="B673" s="82"/>
      <c r="C673" s="81"/>
      <c r="D673" s="83"/>
      <c r="E673" s="123"/>
      <c r="F673" s="69"/>
      <c r="G673" s="69"/>
      <c r="H673" s="69"/>
      <c r="I673" s="69"/>
      <c r="J673" s="69"/>
      <c r="K673" s="69"/>
      <c r="L673" s="69"/>
      <c r="M673" s="69"/>
      <c r="N673" s="69"/>
      <c r="O673" s="69"/>
      <c r="P673" s="69"/>
      <c r="Q673" s="69"/>
      <c r="R673" s="69"/>
      <c r="S673" s="69"/>
      <c r="T673" s="69"/>
      <c r="U673" s="69"/>
    </row>
    <row r="674" spans="1:21" ht="15.75">
      <c r="A674" s="69"/>
      <c r="B674" s="82"/>
      <c r="C674" s="81"/>
      <c r="D674" s="83"/>
      <c r="E674" s="123"/>
      <c r="F674" s="69"/>
      <c r="G674" s="69"/>
      <c r="H674" s="69"/>
      <c r="I674" s="69"/>
      <c r="J674" s="69"/>
      <c r="K674" s="69"/>
      <c r="L674" s="69"/>
      <c r="M674" s="69"/>
      <c r="N674" s="69"/>
      <c r="O674" s="69"/>
      <c r="P674" s="69"/>
      <c r="Q674" s="69"/>
      <c r="R674" s="69"/>
      <c r="S674" s="69"/>
      <c r="T674" s="69"/>
      <c r="U674" s="69"/>
    </row>
    <row r="675" spans="1:21" ht="15.75">
      <c r="A675" s="69"/>
      <c r="B675" s="82"/>
      <c r="C675" s="81"/>
      <c r="D675" s="83"/>
      <c r="E675" s="123"/>
      <c r="F675" s="69"/>
      <c r="G675" s="69"/>
      <c r="H675" s="69"/>
      <c r="I675" s="69"/>
      <c r="J675" s="69"/>
      <c r="K675" s="69"/>
      <c r="L675" s="69"/>
      <c r="M675" s="69"/>
      <c r="N675" s="69"/>
      <c r="O675" s="69"/>
      <c r="P675" s="69"/>
      <c r="Q675" s="69"/>
      <c r="R675" s="69"/>
      <c r="S675" s="69"/>
      <c r="T675" s="69"/>
      <c r="U675" s="69"/>
    </row>
    <row r="676" spans="1:21" ht="15.75">
      <c r="A676" s="69"/>
      <c r="B676" s="82"/>
      <c r="C676" s="81"/>
      <c r="D676" s="83"/>
      <c r="E676" s="123"/>
      <c r="F676" s="69"/>
      <c r="G676" s="69"/>
      <c r="H676" s="69"/>
      <c r="I676" s="69"/>
      <c r="J676" s="69"/>
      <c r="K676" s="69"/>
      <c r="L676" s="69"/>
      <c r="M676" s="69"/>
      <c r="N676" s="69"/>
      <c r="O676" s="69"/>
      <c r="P676" s="69"/>
      <c r="Q676" s="69"/>
      <c r="R676" s="69"/>
      <c r="S676" s="69"/>
      <c r="T676" s="69"/>
      <c r="U676" s="69"/>
    </row>
    <row r="677" spans="1:21" ht="15.75">
      <c r="A677" s="69"/>
      <c r="B677" s="82"/>
      <c r="C677" s="81"/>
      <c r="D677" s="83"/>
      <c r="E677" s="123"/>
      <c r="F677" s="69"/>
      <c r="G677" s="69"/>
      <c r="H677" s="69"/>
      <c r="I677" s="69"/>
      <c r="J677" s="69"/>
      <c r="K677" s="69"/>
      <c r="L677" s="69"/>
      <c r="M677" s="69"/>
      <c r="N677" s="69"/>
      <c r="O677" s="69"/>
      <c r="P677" s="69"/>
      <c r="Q677" s="69"/>
      <c r="R677" s="69"/>
      <c r="S677" s="69"/>
      <c r="T677" s="69"/>
      <c r="U677" s="69"/>
    </row>
    <row r="678" spans="1:21" ht="15.75">
      <c r="A678" s="69"/>
      <c r="B678" s="82"/>
      <c r="C678" s="81"/>
      <c r="D678" s="83"/>
      <c r="E678" s="123"/>
      <c r="F678" s="69"/>
      <c r="G678" s="69"/>
      <c r="H678" s="69"/>
      <c r="I678" s="69"/>
      <c r="J678" s="69"/>
      <c r="K678" s="69"/>
      <c r="L678" s="69"/>
      <c r="M678" s="69"/>
      <c r="N678" s="69"/>
      <c r="O678" s="69"/>
      <c r="P678" s="69"/>
      <c r="Q678" s="69"/>
      <c r="R678" s="69"/>
      <c r="S678" s="69"/>
      <c r="T678" s="69"/>
      <c r="U678" s="69"/>
    </row>
    <row r="679" spans="1:21" ht="15.75">
      <c r="A679" s="69"/>
      <c r="B679" s="82"/>
      <c r="C679" s="81"/>
      <c r="D679" s="83"/>
      <c r="E679" s="123"/>
      <c r="F679" s="69"/>
      <c r="G679" s="69"/>
      <c r="H679" s="69"/>
      <c r="I679" s="69"/>
      <c r="J679" s="69"/>
      <c r="K679" s="69"/>
      <c r="L679" s="69"/>
      <c r="M679" s="69"/>
      <c r="N679" s="69"/>
      <c r="O679" s="69"/>
      <c r="P679" s="69"/>
      <c r="Q679" s="69"/>
      <c r="R679" s="69"/>
      <c r="S679" s="69"/>
      <c r="T679" s="69"/>
      <c r="U679" s="69"/>
    </row>
    <row r="680" spans="1:21" ht="15.75">
      <c r="A680" s="69"/>
      <c r="B680" s="82"/>
      <c r="C680" s="81"/>
      <c r="D680" s="83"/>
      <c r="E680" s="123"/>
      <c r="F680" s="69"/>
      <c r="G680" s="69"/>
      <c r="H680" s="69"/>
      <c r="I680" s="69"/>
      <c r="J680" s="69"/>
      <c r="K680" s="69"/>
      <c r="L680" s="69"/>
      <c r="M680" s="69"/>
      <c r="N680" s="69"/>
      <c r="O680" s="69"/>
      <c r="P680" s="69"/>
      <c r="Q680" s="69"/>
      <c r="R680" s="69"/>
      <c r="S680" s="69"/>
      <c r="T680" s="69"/>
      <c r="U680" s="69"/>
    </row>
    <row r="681" spans="1:21" ht="15.75">
      <c r="A681" s="69"/>
      <c r="B681" s="82"/>
      <c r="C681" s="81"/>
      <c r="D681" s="83"/>
      <c r="E681" s="123"/>
      <c r="F681" s="69"/>
      <c r="G681" s="69"/>
      <c r="H681" s="69"/>
      <c r="I681" s="69"/>
      <c r="J681" s="69"/>
      <c r="K681" s="69"/>
      <c r="L681" s="69"/>
      <c r="M681" s="69"/>
      <c r="N681" s="69"/>
      <c r="O681" s="69"/>
      <c r="P681" s="69"/>
      <c r="Q681" s="69"/>
      <c r="R681" s="69"/>
      <c r="S681" s="69"/>
      <c r="T681" s="69"/>
      <c r="U681" s="69"/>
    </row>
    <row r="682" spans="1:21" ht="15.75">
      <c r="A682" s="69"/>
      <c r="B682" s="82"/>
      <c r="C682" s="81"/>
      <c r="D682" s="83"/>
      <c r="E682" s="123"/>
      <c r="F682" s="69"/>
      <c r="G682" s="69"/>
      <c r="H682" s="69"/>
      <c r="I682" s="69"/>
      <c r="J682" s="69"/>
      <c r="K682" s="69"/>
      <c r="L682" s="69"/>
      <c r="M682" s="69"/>
      <c r="N682" s="69"/>
      <c r="O682" s="69"/>
      <c r="P682" s="69"/>
      <c r="Q682" s="69"/>
      <c r="R682" s="69"/>
      <c r="S682" s="69"/>
      <c r="T682" s="69"/>
      <c r="U682" s="69"/>
    </row>
    <row r="683" spans="1:21" ht="15.75">
      <c r="A683" s="69"/>
      <c r="B683" s="82"/>
      <c r="C683" s="81"/>
      <c r="D683" s="83"/>
      <c r="E683" s="123"/>
      <c r="F683" s="69"/>
      <c r="G683" s="69"/>
      <c r="H683" s="69"/>
      <c r="I683" s="69"/>
      <c r="J683" s="69"/>
      <c r="K683" s="69"/>
      <c r="L683" s="69"/>
      <c r="M683" s="69"/>
      <c r="N683" s="69"/>
      <c r="O683" s="69"/>
      <c r="P683" s="69"/>
      <c r="Q683" s="69"/>
      <c r="R683" s="69"/>
      <c r="S683" s="69"/>
      <c r="T683" s="69"/>
      <c r="U683" s="69"/>
    </row>
    <row r="684" spans="1:21" ht="15.75">
      <c r="A684" s="69"/>
      <c r="B684" s="82"/>
      <c r="C684" s="81"/>
      <c r="D684" s="83"/>
      <c r="E684" s="123"/>
      <c r="F684" s="69"/>
      <c r="G684" s="69"/>
      <c r="H684" s="69"/>
      <c r="I684" s="69"/>
      <c r="J684" s="69"/>
      <c r="K684" s="69"/>
      <c r="L684" s="69"/>
      <c r="M684" s="69"/>
      <c r="N684" s="69"/>
      <c r="O684" s="69"/>
      <c r="P684" s="69"/>
      <c r="Q684" s="69"/>
      <c r="R684" s="69"/>
      <c r="S684" s="69"/>
      <c r="T684" s="69"/>
      <c r="U684" s="69"/>
    </row>
    <row r="685" spans="1:21" ht="15.75">
      <c r="A685" s="69"/>
      <c r="B685" s="82"/>
      <c r="C685" s="81"/>
      <c r="D685" s="83"/>
      <c r="E685" s="123"/>
      <c r="F685" s="69"/>
      <c r="G685" s="69"/>
      <c r="H685" s="69"/>
      <c r="I685" s="69"/>
      <c r="J685" s="69"/>
      <c r="K685" s="69"/>
      <c r="L685" s="69"/>
      <c r="M685" s="69"/>
      <c r="N685" s="69"/>
      <c r="O685" s="69"/>
      <c r="P685" s="69"/>
      <c r="Q685" s="69"/>
      <c r="R685" s="69"/>
      <c r="S685" s="69"/>
      <c r="T685" s="69"/>
      <c r="U685" s="69"/>
    </row>
    <row r="686" spans="1:21" ht="15.75">
      <c r="A686" s="69"/>
      <c r="B686" s="82"/>
      <c r="C686" s="81"/>
      <c r="D686" s="83"/>
      <c r="E686" s="123"/>
      <c r="F686" s="69"/>
      <c r="G686" s="69"/>
      <c r="H686" s="69"/>
      <c r="I686" s="69"/>
      <c r="J686" s="69"/>
      <c r="K686" s="69"/>
      <c r="L686" s="69"/>
      <c r="M686" s="69"/>
      <c r="N686" s="69"/>
      <c r="O686" s="69"/>
      <c r="P686" s="69"/>
      <c r="Q686" s="69"/>
      <c r="R686" s="69"/>
      <c r="S686" s="69"/>
      <c r="T686" s="69"/>
      <c r="U686" s="69"/>
    </row>
    <row r="687" spans="1:21" ht="15.75">
      <c r="A687" s="69"/>
      <c r="B687" s="82"/>
      <c r="C687" s="81"/>
      <c r="D687" s="83"/>
      <c r="E687" s="123"/>
      <c r="F687" s="69"/>
      <c r="G687" s="69"/>
      <c r="H687" s="69"/>
      <c r="I687" s="69"/>
      <c r="J687" s="69"/>
      <c r="K687" s="69"/>
      <c r="L687" s="69"/>
      <c r="M687" s="69"/>
      <c r="N687" s="69"/>
      <c r="O687" s="69"/>
      <c r="P687" s="69"/>
      <c r="Q687" s="69"/>
      <c r="R687" s="69"/>
      <c r="S687" s="69"/>
      <c r="T687" s="69"/>
      <c r="U687" s="69"/>
    </row>
    <row r="688" spans="1:21" ht="15.75">
      <c r="A688" s="69"/>
      <c r="B688" s="82"/>
      <c r="C688" s="81"/>
      <c r="D688" s="83"/>
      <c r="E688" s="123"/>
      <c r="F688" s="69"/>
      <c r="G688" s="69"/>
      <c r="H688" s="69"/>
      <c r="I688" s="69"/>
      <c r="J688" s="69"/>
      <c r="K688" s="69"/>
      <c r="L688" s="69"/>
      <c r="M688" s="69"/>
      <c r="N688" s="69"/>
      <c r="O688" s="69"/>
      <c r="P688" s="69"/>
      <c r="Q688" s="69"/>
      <c r="R688" s="69"/>
      <c r="S688" s="69"/>
      <c r="T688" s="69"/>
      <c r="U688" s="69"/>
    </row>
    <row r="689" spans="1:21" ht="15.75">
      <c r="A689" s="69"/>
      <c r="B689" s="82"/>
      <c r="C689" s="81"/>
      <c r="D689" s="83"/>
      <c r="E689" s="123"/>
      <c r="F689" s="69"/>
      <c r="G689" s="69"/>
      <c r="H689" s="69"/>
      <c r="I689" s="69"/>
      <c r="J689" s="69"/>
      <c r="K689" s="69"/>
      <c r="L689" s="69"/>
      <c r="M689" s="69"/>
      <c r="N689" s="69"/>
      <c r="O689" s="69"/>
      <c r="P689" s="69"/>
      <c r="Q689" s="69"/>
      <c r="R689" s="69"/>
      <c r="S689" s="69"/>
      <c r="T689" s="69"/>
      <c r="U689" s="69"/>
    </row>
    <row r="690" spans="1:21" ht="15.75">
      <c r="A690" s="69"/>
      <c r="B690" s="82"/>
      <c r="C690" s="81"/>
      <c r="D690" s="83"/>
      <c r="E690" s="123"/>
      <c r="F690" s="69"/>
      <c r="G690" s="69"/>
      <c r="H690" s="69"/>
      <c r="I690" s="69"/>
      <c r="J690" s="69"/>
      <c r="K690" s="69"/>
      <c r="L690" s="69"/>
      <c r="M690" s="69"/>
      <c r="N690" s="69"/>
      <c r="O690" s="69"/>
      <c r="P690" s="69"/>
      <c r="Q690" s="69"/>
      <c r="R690" s="69"/>
      <c r="S690" s="69"/>
      <c r="T690" s="69"/>
      <c r="U690" s="69"/>
    </row>
    <row r="691" spans="1:21" ht="15.75">
      <c r="A691" s="69"/>
      <c r="B691" s="82"/>
      <c r="C691" s="81"/>
      <c r="D691" s="83"/>
      <c r="E691" s="123"/>
      <c r="F691" s="69"/>
      <c r="G691" s="69"/>
      <c r="H691" s="69"/>
      <c r="I691" s="69"/>
      <c r="J691" s="69"/>
      <c r="K691" s="69"/>
      <c r="L691" s="69"/>
      <c r="M691" s="69"/>
      <c r="N691" s="69"/>
      <c r="O691" s="69"/>
      <c r="P691" s="69"/>
      <c r="Q691" s="69"/>
      <c r="R691" s="69"/>
      <c r="S691" s="69"/>
      <c r="T691" s="69"/>
      <c r="U691" s="69"/>
    </row>
    <row r="692" spans="1:21" ht="15.75">
      <c r="A692" s="69"/>
      <c r="B692" s="82"/>
      <c r="C692" s="81"/>
      <c r="D692" s="83"/>
      <c r="E692" s="123"/>
      <c r="F692" s="69"/>
      <c r="G692" s="69"/>
      <c r="H692" s="69"/>
      <c r="I692" s="69"/>
      <c r="J692" s="69"/>
      <c r="K692" s="69"/>
      <c r="L692" s="69"/>
      <c r="M692" s="69"/>
      <c r="N692" s="69"/>
      <c r="O692" s="69"/>
      <c r="P692" s="69"/>
      <c r="Q692" s="69"/>
      <c r="R692" s="69"/>
      <c r="S692" s="69"/>
      <c r="T692" s="69"/>
      <c r="U692" s="69"/>
    </row>
    <row r="693" spans="1:21" ht="15.75">
      <c r="A693" s="69"/>
      <c r="B693" s="82"/>
      <c r="C693" s="81"/>
      <c r="D693" s="83"/>
      <c r="E693" s="123"/>
      <c r="F693" s="69"/>
      <c r="G693" s="69"/>
      <c r="H693" s="69"/>
      <c r="I693" s="69"/>
      <c r="J693" s="69"/>
      <c r="K693" s="69"/>
      <c r="L693" s="69"/>
      <c r="M693" s="69"/>
      <c r="N693" s="69"/>
      <c r="O693" s="69"/>
      <c r="P693" s="69"/>
      <c r="Q693" s="69"/>
      <c r="R693" s="69"/>
      <c r="S693" s="69"/>
      <c r="T693" s="69"/>
      <c r="U693" s="69"/>
    </row>
    <row r="694" spans="1:21" ht="15.75">
      <c r="A694" s="69"/>
      <c r="B694" s="82"/>
      <c r="C694" s="81"/>
      <c r="D694" s="83"/>
      <c r="E694" s="123"/>
      <c r="F694" s="69"/>
      <c r="G694" s="69"/>
      <c r="H694" s="69"/>
      <c r="I694" s="69"/>
      <c r="J694" s="69"/>
      <c r="K694" s="69"/>
      <c r="L694" s="69"/>
      <c r="M694" s="69"/>
      <c r="N694" s="69"/>
      <c r="O694" s="69"/>
      <c r="P694" s="69"/>
      <c r="Q694" s="69"/>
      <c r="R694" s="69"/>
      <c r="S694" s="69"/>
      <c r="T694" s="69"/>
      <c r="U694" s="69"/>
    </row>
    <row r="695" spans="1:21" ht="15.75">
      <c r="A695" s="69"/>
      <c r="B695" s="82"/>
      <c r="C695" s="81"/>
      <c r="D695" s="83"/>
      <c r="E695" s="123"/>
      <c r="F695" s="69"/>
      <c r="G695" s="69"/>
      <c r="H695" s="69"/>
      <c r="I695" s="69"/>
      <c r="J695" s="69"/>
      <c r="K695" s="69"/>
      <c r="L695" s="69"/>
      <c r="M695" s="69"/>
      <c r="N695" s="69"/>
      <c r="O695" s="69"/>
      <c r="P695" s="69"/>
      <c r="Q695" s="69"/>
      <c r="R695" s="69"/>
      <c r="S695" s="69"/>
      <c r="T695" s="69"/>
      <c r="U695" s="69"/>
    </row>
    <row r="696" spans="1:21" ht="15.75">
      <c r="A696" s="69"/>
      <c r="B696" s="82"/>
      <c r="C696" s="81"/>
      <c r="D696" s="83"/>
      <c r="E696" s="123"/>
      <c r="F696" s="69"/>
      <c r="G696" s="69"/>
      <c r="H696" s="69"/>
      <c r="I696" s="69"/>
      <c r="J696" s="69"/>
      <c r="K696" s="69"/>
      <c r="L696" s="69"/>
      <c r="M696" s="69"/>
      <c r="N696" s="69"/>
      <c r="O696" s="69"/>
      <c r="P696" s="69"/>
      <c r="Q696" s="69"/>
      <c r="R696" s="69"/>
      <c r="S696" s="69"/>
      <c r="T696" s="69"/>
      <c r="U696" s="69"/>
    </row>
    <row r="697" spans="1:21" ht="15.75">
      <c r="A697" s="69"/>
      <c r="B697" s="82"/>
      <c r="C697" s="81"/>
      <c r="D697" s="83"/>
      <c r="E697" s="123"/>
      <c r="F697" s="69"/>
      <c r="G697" s="69"/>
      <c r="H697" s="69"/>
      <c r="I697" s="69"/>
      <c r="J697" s="69"/>
      <c r="K697" s="69"/>
      <c r="L697" s="69"/>
      <c r="M697" s="69"/>
      <c r="N697" s="69"/>
      <c r="O697" s="69"/>
      <c r="P697" s="69"/>
      <c r="Q697" s="69"/>
      <c r="R697" s="69"/>
      <c r="S697" s="69"/>
      <c r="T697" s="69"/>
      <c r="U697" s="69"/>
    </row>
    <row r="698" spans="1:21" ht="15.75">
      <c r="A698" s="69"/>
      <c r="B698" s="82"/>
      <c r="C698" s="81"/>
      <c r="D698" s="83"/>
      <c r="E698" s="123"/>
      <c r="F698" s="69"/>
      <c r="G698" s="69"/>
      <c r="H698" s="69"/>
      <c r="I698" s="69"/>
      <c r="J698" s="69"/>
      <c r="K698" s="69"/>
      <c r="L698" s="69"/>
      <c r="M698" s="69"/>
      <c r="N698" s="69"/>
      <c r="O698" s="69"/>
      <c r="P698" s="69"/>
      <c r="Q698" s="69"/>
      <c r="R698" s="69"/>
      <c r="S698" s="69"/>
      <c r="T698" s="69"/>
      <c r="U698" s="69"/>
    </row>
    <row r="699" spans="1:21" ht="15.75">
      <c r="A699" s="69"/>
      <c r="B699" s="82"/>
      <c r="C699" s="81"/>
      <c r="D699" s="83"/>
      <c r="E699" s="123"/>
      <c r="F699" s="69"/>
      <c r="G699" s="69"/>
      <c r="H699" s="69"/>
      <c r="I699" s="69"/>
      <c r="J699" s="69"/>
      <c r="K699" s="69"/>
      <c r="L699" s="69"/>
      <c r="M699" s="69"/>
      <c r="N699" s="69"/>
      <c r="O699" s="69"/>
      <c r="P699" s="69"/>
      <c r="Q699" s="69"/>
      <c r="R699" s="69"/>
      <c r="S699" s="69"/>
      <c r="T699" s="69"/>
      <c r="U699" s="69"/>
    </row>
    <row r="700" spans="1:21" ht="15.75">
      <c r="A700" s="69"/>
      <c r="B700" s="82"/>
      <c r="C700" s="81"/>
      <c r="D700" s="83"/>
      <c r="E700" s="123"/>
      <c r="F700" s="69"/>
      <c r="G700" s="69"/>
      <c r="H700" s="69"/>
      <c r="I700" s="69"/>
      <c r="J700" s="69"/>
      <c r="K700" s="69"/>
      <c r="L700" s="69"/>
      <c r="M700" s="69"/>
      <c r="N700" s="69"/>
      <c r="O700" s="69"/>
      <c r="P700" s="69"/>
      <c r="Q700" s="69"/>
      <c r="R700" s="69"/>
      <c r="S700" s="69"/>
      <c r="T700" s="69"/>
      <c r="U700" s="69"/>
    </row>
    <row r="701" spans="1:21" ht="15.75">
      <c r="A701" s="69"/>
      <c r="B701" s="82"/>
      <c r="C701" s="81"/>
      <c r="D701" s="83"/>
      <c r="E701" s="123"/>
      <c r="F701" s="69"/>
      <c r="G701" s="69"/>
      <c r="H701" s="69"/>
      <c r="I701" s="69"/>
      <c r="J701" s="69"/>
      <c r="K701" s="69"/>
      <c r="L701" s="69"/>
      <c r="M701" s="69"/>
      <c r="N701" s="69"/>
      <c r="O701" s="69"/>
      <c r="P701" s="69"/>
      <c r="Q701" s="69"/>
      <c r="R701" s="69"/>
      <c r="S701" s="69"/>
      <c r="T701" s="69"/>
      <c r="U701" s="69"/>
    </row>
    <row r="702" spans="1:21" ht="15.75">
      <c r="A702" s="69"/>
      <c r="B702" s="82"/>
      <c r="C702" s="81"/>
      <c r="D702" s="83"/>
      <c r="E702" s="123"/>
      <c r="F702" s="69"/>
      <c r="G702" s="69"/>
      <c r="H702" s="69"/>
      <c r="I702" s="69"/>
      <c r="J702" s="69"/>
      <c r="K702" s="69"/>
      <c r="L702" s="69"/>
      <c r="M702" s="69"/>
      <c r="N702" s="69"/>
      <c r="O702" s="69"/>
      <c r="P702" s="69"/>
      <c r="Q702" s="69"/>
      <c r="R702" s="69"/>
      <c r="S702" s="69"/>
      <c r="T702" s="69"/>
      <c r="U702" s="69"/>
    </row>
    <row r="703" spans="1:21" ht="15.75">
      <c r="A703" s="69"/>
      <c r="B703" s="82"/>
      <c r="C703" s="81"/>
      <c r="D703" s="83"/>
      <c r="E703" s="123"/>
      <c r="F703" s="69"/>
      <c r="G703" s="69"/>
      <c r="H703" s="69"/>
      <c r="I703" s="69"/>
      <c r="J703" s="69"/>
      <c r="K703" s="69"/>
      <c r="L703" s="69"/>
      <c r="M703" s="69"/>
      <c r="N703" s="69"/>
      <c r="O703" s="69"/>
      <c r="P703" s="69"/>
      <c r="Q703" s="69"/>
      <c r="R703" s="69"/>
      <c r="S703" s="69"/>
      <c r="T703" s="69"/>
      <c r="U703" s="69"/>
    </row>
    <row r="704" spans="1:21" ht="15.75">
      <c r="A704" s="69"/>
      <c r="B704" s="82"/>
      <c r="C704" s="81"/>
      <c r="D704" s="83"/>
      <c r="E704" s="123"/>
      <c r="F704" s="69"/>
      <c r="G704" s="69"/>
      <c r="H704" s="69"/>
      <c r="I704" s="69"/>
      <c r="J704" s="69"/>
      <c r="K704" s="69"/>
      <c r="L704" s="69"/>
      <c r="M704" s="69"/>
      <c r="N704" s="69"/>
      <c r="O704" s="69"/>
      <c r="P704" s="69"/>
      <c r="Q704" s="69"/>
      <c r="R704" s="69"/>
      <c r="S704" s="69"/>
      <c r="T704" s="69"/>
      <c r="U704" s="69"/>
    </row>
    <row r="705" spans="1:21" ht="15.75">
      <c r="A705" s="69"/>
      <c r="B705" s="82"/>
      <c r="C705" s="81"/>
      <c r="D705" s="83"/>
      <c r="E705" s="123"/>
      <c r="F705" s="69"/>
      <c r="G705" s="69"/>
      <c r="H705" s="69"/>
      <c r="I705" s="69"/>
      <c r="J705" s="69"/>
      <c r="K705" s="69"/>
      <c r="L705" s="69"/>
      <c r="M705" s="69"/>
      <c r="N705" s="69"/>
      <c r="O705" s="69"/>
      <c r="P705" s="69"/>
      <c r="Q705" s="69"/>
      <c r="R705" s="69"/>
      <c r="S705" s="69"/>
      <c r="T705" s="69"/>
      <c r="U705" s="69"/>
    </row>
    <row r="706" spans="1:21" ht="15.75">
      <c r="A706" s="69"/>
      <c r="B706" s="82"/>
      <c r="C706" s="81"/>
      <c r="D706" s="83"/>
      <c r="E706" s="123"/>
      <c r="F706" s="69"/>
      <c r="G706" s="69"/>
      <c r="H706" s="69"/>
      <c r="I706" s="69"/>
      <c r="J706" s="69"/>
      <c r="K706" s="69"/>
      <c r="L706" s="69"/>
      <c r="M706" s="69"/>
      <c r="N706" s="69"/>
      <c r="O706" s="69"/>
      <c r="P706" s="69"/>
      <c r="Q706" s="69"/>
      <c r="R706" s="69"/>
      <c r="S706" s="69"/>
      <c r="T706" s="69"/>
      <c r="U706" s="69"/>
    </row>
    <row r="707" spans="1:21" ht="15.75">
      <c r="A707" s="69"/>
      <c r="B707" s="82"/>
      <c r="C707" s="81"/>
      <c r="D707" s="83"/>
      <c r="E707" s="123"/>
      <c r="F707" s="69"/>
      <c r="G707" s="69"/>
      <c r="H707" s="69"/>
      <c r="I707" s="69"/>
      <c r="J707" s="69"/>
      <c r="K707" s="69"/>
      <c r="L707" s="69"/>
      <c r="M707" s="69"/>
      <c r="N707" s="69"/>
      <c r="O707" s="69"/>
      <c r="P707" s="69"/>
      <c r="Q707" s="69"/>
      <c r="R707" s="69"/>
      <c r="S707" s="69"/>
      <c r="T707" s="69"/>
      <c r="U707" s="69"/>
    </row>
    <row r="708" spans="1:21" ht="15.75">
      <c r="A708" s="69"/>
      <c r="B708" s="82"/>
      <c r="C708" s="81"/>
      <c r="D708" s="83"/>
      <c r="E708" s="123"/>
      <c r="F708" s="69"/>
      <c r="G708" s="69"/>
      <c r="H708" s="69"/>
      <c r="I708" s="69"/>
      <c r="J708" s="69"/>
      <c r="K708" s="69"/>
      <c r="L708" s="69"/>
      <c r="M708" s="69"/>
      <c r="N708" s="69"/>
      <c r="O708" s="69"/>
      <c r="P708" s="69"/>
      <c r="Q708" s="69"/>
      <c r="R708" s="69"/>
      <c r="S708" s="69"/>
      <c r="T708" s="69"/>
      <c r="U708" s="69"/>
    </row>
    <row r="709" spans="1:21" ht="15.75">
      <c r="A709" s="69"/>
      <c r="B709" s="82"/>
      <c r="C709" s="81"/>
      <c r="D709" s="83"/>
      <c r="E709" s="123"/>
      <c r="F709" s="69"/>
      <c r="G709" s="69"/>
      <c r="H709" s="69"/>
      <c r="I709" s="69"/>
      <c r="J709" s="69"/>
      <c r="K709" s="69"/>
      <c r="L709" s="69"/>
      <c r="M709" s="69"/>
      <c r="N709" s="69"/>
      <c r="O709" s="69"/>
      <c r="P709" s="69"/>
      <c r="Q709" s="69"/>
      <c r="R709" s="69"/>
      <c r="S709" s="69"/>
      <c r="T709" s="69"/>
      <c r="U709" s="69"/>
    </row>
    <row r="710" spans="1:21" ht="15.75">
      <c r="A710" s="69"/>
      <c r="B710" s="82"/>
      <c r="C710" s="81"/>
      <c r="D710" s="83"/>
      <c r="E710" s="123"/>
      <c r="F710" s="69"/>
      <c r="G710" s="69"/>
      <c r="H710" s="69"/>
      <c r="I710" s="69"/>
      <c r="J710" s="69"/>
      <c r="K710" s="69"/>
      <c r="L710" s="69"/>
      <c r="M710" s="69"/>
      <c r="N710" s="69"/>
      <c r="O710" s="69"/>
      <c r="P710" s="69"/>
      <c r="Q710" s="69"/>
      <c r="R710" s="69"/>
      <c r="S710" s="69"/>
      <c r="T710" s="69"/>
      <c r="U710" s="69"/>
    </row>
    <row r="711" spans="1:21" ht="15.75">
      <c r="A711" s="69"/>
      <c r="B711" s="82"/>
      <c r="C711" s="81"/>
      <c r="D711" s="83"/>
      <c r="E711" s="123"/>
      <c r="F711" s="69"/>
      <c r="G711" s="69"/>
      <c r="H711" s="69"/>
      <c r="I711" s="69"/>
      <c r="J711" s="69"/>
      <c r="K711" s="69"/>
      <c r="L711" s="69"/>
      <c r="M711" s="69"/>
      <c r="N711" s="69"/>
      <c r="O711" s="69"/>
      <c r="P711" s="69"/>
      <c r="Q711" s="69"/>
      <c r="R711" s="69"/>
      <c r="S711" s="69"/>
      <c r="T711" s="69"/>
      <c r="U711" s="69"/>
    </row>
    <row r="712" spans="1:21" ht="15.75">
      <c r="A712" s="69"/>
      <c r="B712" s="82"/>
      <c r="C712" s="81"/>
      <c r="D712" s="83"/>
      <c r="E712" s="123"/>
      <c r="F712" s="69"/>
      <c r="G712" s="69"/>
      <c r="H712" s="69"/>
      <c r="I712" s="69"/>
      <c r="J712" s="69"/>
      <c r="K712" s="69"/>
      <c r="L712" s="69"/>
      <c r="M712" s="69"/>
      <c r="N712" s="69"/>
      <c r="O712" s="69"/>
      <c r="P712" s="69"/>
      <c r="Q712" s="69"/>
      <c r="R712" s="69"/>
      <c r="S712" s="69"/>
      <c r="T712" s="69"/>
      <c r="U712" s="69"/>
    </row>
    <row r="713" spans="1:21" ht="15.75">
      <c r="A713" s="69"/>
      <c r="B713" s="82"/>
      <c r="C713" s="81"/>
      <c r="D713" s="83"/>
      <c r="E713" s="123"/>
      <c r="F713" s="69"/>
      <c r="G713" s="69"/>
      <c r="H713" s="69"/>
      <c r="I713" s="69"/>
      <c r="J713" s="69"/>
      <c r="K713" s="69"/>
      <c r="L713" s="69"/>
      <c r="M713" s="69"/>
      <c r="N713" s="69"/>
      <c r="O713" s="69"/>
      <c r="P713" s="69"/>
      <c r="Q713" s="69"/>
      <c r="R713" s="69"/>
      <c r="S713" s="69"/>
      <c r="T713" s="69"/>
      <c r="U713" s="69"/>
    </row>
    <row r="714" spans="1:21" ht="15.75">
      <c r="A714" s="69"/>
      <c r="B714" s="82"/>
      <c r="C714" s="81"/>
      <c r="D714" s="83"/>
      <c r="E714" s="123"/>
      <c r="F714" s="69"/>
      <c r="G714" s="69"/>
      <c r="H714" s="69"/>
      <c r="I714" s="69"/>
      <c r="J714" s="69"/>
      <c r="K714" s="69"/>
      <c r="L714" s="69"/>
      <c r="M714" s="69"/>
      <c r="N714" s="69"/>
      <c r="O714" s="69"/>
      <c r="P714" s="69"/>
      <c r="Q714" s="69"/>
      <c r="R714" s="69"/>
      <c r="S714" s="69"/>
      <c r="T714" s="69"/>
      <c r="U714" s="69"/>
    </row>
    <row r="715" spans="1:21" ht="15.75">
      <c r="A715" s="69"/>
      <c r="B715" s="82"/>
      <c r="C715" s="81"/>
      <c r="D715" s="83"/>
      <c r="E715" s="123"/>
      <c r="F715" s="69"/>
      <c r="G715" s="69"/>
      <c r="H715" s="69"/>
      <c r="I715" s="69"/>
      <c r="J715" s="69"/>
      <c r="K715" s="69"/>
      <c r="L715" s="69"/>
      <c r="M715" s="69"/>
      <c r="N715" s="69"/>
      <c r="O715" s="69"/>
      <c r="P715" s="69"/>
      <c r="Q715" s="69"/>
      <c r="R715" s="69"/>
      <c r="S715" s="69"/>
      <c r="T715" s="69"/>
      <c r="U715" s="69"/>
    </row>
    <row r="716" spans="1:21" ht="15.75">
      <c r="A716" s="69"/>
      <c r="B716" s="82"/>
      <c r="C716" s="81"/>
      <c r="D716" s="83"/>
      <c r="E716" s="123"/>
      <c r="F716" s="69"/>
      <c r="G716" s="69"/>
      <c r="H716" s="69"/>
      <c r="I716" s="69"/>
      <c r="J716" s="69"/>
      <c r="K716" s="69"/>
      <c r="L716" s="69"/>
      <c r="M716" s="69"/>
      <c r="N716" s="69"/>
      <c r="O716" s="69"/>
      <c r="P716" s="69"/>
      <c r="Q716" s="69"/>
      <c r="R716" s="69"/>
      <c r="S716" s="69"/>
      <c r="T716" s="69"/>
      <c r="U716" s="69"/>
    </row>
    <row r="717" spans="1:21" ht="15.75">
      <c r="A717" s="69"/>
      <c r="B717" s="82"/>
      <c r="C717" s="81"/>
      <c r="D717" s="83"/>
      <c r="E717" s="123"/>
      <c r="F717" s="69"/>
      <c r="G717" s="69"/>
      <c r="H717" s="69"/>
      <c r="I717" s="69"/>
      <c r="J717" s="69"/>
      <c r="K717" s="69"/>
      <c r="L717" s="69"/>
      <c r="M717" s="69"/>
      <c r="N717" s="69"/>
      <c r="O717" s="69"/>
      <c r="P717" s="69"/>
      <c r="Q717" s="69"/>
      <c r="R717" s="69"/>
      <c r="S717" s="69"/>
      <c r="T717" s="69"/>
      <c r="U717" s="69"/>
    </row>
    <row r="718" spans="1:21" ht="15.75">
      <c r="A718" s="69"/>
      <c r="B718" s="82"/>
      <c r="C718" s="81"/>
      <c r="D718" s="83"/>
      <c r="E718" s="123"/>
      <c r="F718" s="69"/>
      <c r="G718" s="69"/>
      <c r="H718" s="69"/>
      <c r="I718" s="69"/>
      <c r="J718" s="69"/>
      <c r="K718" s="69"/>
      <c r="L718" s="69"/>
      <c r="M718" s="69"/>
      <c r="N718" s="69"/>
      <c r="O718" s="69"/>
      <c r="P718" s="69"/>
      <c r="Q718" s="69"/>
      <c r="R718" s="69"/>
      <c r="S718" s="69"/>
      <c r="T718" s="69"/>
      <c r="U718" s="69"/>
    </row>
    <row r="719" spans="1:21" ht="15.75">
      <c r="A719" s="69"/>
      <c r="B719" s="82"/>
      <c r="C719" s="81"/>
      <c r="D719" s="83"/>
      <c r="E719" s="123"/>
      <c r="F719" s="69"/>
      <c r="G719" s="69"/>
      <c r="H719" s="69"/>
      <c r="I719" s="69"/>
      <c r="J719" s="69"/>
      <c r="K719" s="69"/>
      <c r="L719" s="69"/>
      <c r="M719" s="69"/>
      <c r="N719" s="69"/>
      <c r="O719" s="69"/>
      <c r="P719" s="69"/>
      <c r="Q719" s="69"/>
      <c r="R719" s="69"/>
      <c r="S719" s="69"/>
      <c r="T719" s="69"/>
      <c r="U719" s="69"/>
    </row>
    <row r="720" spans="1:21" ht="15.75">
      <c r="A720" s="69"/>
      <c r="B720" s="82"/>
      <c r="C720" s="81"/>
      <c r="D720" s="83"/>
      <c r="E720" s="123"/>
      <c r="F720" s="69"/>
      <c r="G720" s="69"/>
      <c r="H720" s="69"/>
      <c r="I720" s="69"/>
      <c r="J720" s="69"/>
      <c r="K720" s="69"/>
      <c r="L720" s="69"/>
      <c r="M720" s="69"/>
      <c r="N720" s="69"/>
      <c r="O720" s="69"/>
      <c r="P720" s="69"/>
      <c r="Q720" s="69"/>
      <c r="R720" s="69"/>
      <c r="S720" s="69"/>
      <c r="T720" s="69"/>
      <c r="U720" s="69"/>
    </row>
    <row r="721" spans="1:21" ht="15.75">
      <c r="A721" s="69"/>
      <c r="B721" s="82"/>
      <c r="C721" s="81"/>
      <c r="D721" s="83"/>
      <c r="E721" s="123"/>
      <c r="F721" s="69"/>
      <c r="G721" s="69"/>
      <c r="H721" s="69"/>
      <c r="I721" s="69"/>
      <c r="J721" s="69"/>
      <c r="K721" s="69"/>
      <c r="L721" s="69"/>
      <c r="M721" s="69"/>
      <c r="N721" s="69"/>
      <c r="O721" s="69"/>
      <c r="P721" s="69"/>
      <c r="Q721" s="69"/>
      <c r="R721" s="69"/>
      <c r="S721" s="69"/>
      <c r="T721" s="69"/>
      <c r="U721" s="69"/>
    </row>
    <row r="722" spans="1:21" ht="15.75">
      <c r="A722" s="69"/>
      <c r="B722" s="82"/>
      <c r="C722" s="81"/>
      <c r="D722" s="83"/>
      <c r="E722" s="123"/>
      <c r="F722" s="69"/>
      <c r="G722" s="69"/>
      <c r="H722" s="69"/>
      <c r="I722" s="69"/>
      <c r="J722" s="69"/>
      <c r="K722" s="69"/>
      <c r="L722" s="69"/>
      <c r="M722" s="69"/>
      <c r="N722" s="69"/>
      <c r="O722" s="69"/>
      <c r="P722" s="69"/>
      <c r="Q722" s="69"/>
      <c r="R722" s="69"/>
      <c r="S722" s="69"/>
      <c r="T722" s="69"/>
      <c r="U722" s="69"/>
    </row>
    <row r="723" spans="1:21" ht="15.75">
      <c r="A723" s="69"/>
      <c r="B723" s="82"/>
      <c r="C723" s="81"/>
      <c r="D723" s="83"/>
      <c r="E723" s="123"/>
      <c r="F723" s="69"/>
      <c r="G723" s="69"/>
      <c r="H723" s="69"/>
      <c r="I723" s="69"/>
      <c r="J723" s="69"/>
      <c r="K723" s="69"/>
      <c r="L723" s="69"/>
      <c r="M723" s="69"/>
      <c r="N723" s="69"/>
      <c r="O723" s="69"/>
      <c r="P723" s="69"/>
      <c r="Q723" s="69"/>
      <c r="R723" s="69"/>
      <c r="S723" s="69"/>
      <c r="T723" s="69"/>
      <c r="U723" s="69"/>
    </row>
    <row r="724" spans="1:21" ht="15.75">
      <c r="A724" s="69"/>
      <c r="B724" s="82"/>
      <c r="C724" s="81"/>
      <c r="D724" s="83"/>
      <c r="E724" s="123"/>
      <c r="F724" s="69"/>
      <c r="G724" s="69"/>
      <c r="H724" s="69"/>
      <c r="I724" s="69"/>
      <c r="J724" s="69"/>
      <c r="K724" s="69"/>
      <c r="L724" s="69"/>
      <c r="M724" s="69"/>
      <c r="N724" s="69"/>
      <c r="O724" s="69"/>
      <c r="P724" s="69"/>
      <c r="Q724" s="69"/>
      <c r="R724" s="69"/>
      <c r="S724" s="69"/>
      <c r="T724" s="69"/>
      <c r="U724" s="69"/>
    </row>
    <row r="725" spans="1:21" ht="15.75">
      <c r="A725" s="69"/>
      <c r="B725" s="82"/>
      <c r="C725" s="81"/>
      <c r="D725" s="83"/>
      <c r="E725" s="123"/>
      <c r="F725" s="69"/>
      <c r="G725" s="69"/>
      <c r="H725" s="69"/>
      <c r="I725" s="69"/>
      <c r="J725" s="69"/>
      <c r="K725" s="69"/>
      <c r="L725" s="69"/>
      <c r="M725" s="69"/>
      <c r="N725" s="69"/>
      <c r="O725" s="69"/>
      <c r="P725" s="69"/>
      <c r="Q725" s="69"/>
      <c r="R725" s="69"/>
      <c r="S725" s="69"/>
      <c r="T725" s="69"/>
      <c r="U725" s="69"/>
    </row>
    <row r="726" spans="1:21" ht="15.75">
      <c r="A726" s="69"/>
      <c r="B726" s="82"/>
      <c r="C726" s="81"/>
      <c r="D726" s="83"/>
      <c r="E726" s="123"/>
      <c r="F726" s="69"/>
      <c r="G726" s="69"/>
      <c r="H726" s="69"/>
      <c r="I726" s="69"/>
      <c r="J726" s="69"/>
      <c r="K726" s="69"/>
      <c r="L726" s="69"/>
      <c r="M726" s="69"/>
      <c r="N726" s="69"/>
      <c r="O726" s="69"/>
      <c r="P726" s="69"/>
      <c r="Q726" s="69"/>
      <c r="R726" s="69"/>
      <c r="S726" s="69"/>
      <c r="T726" s="69"/>
      <c r="U726" s="69"/>
    </row>
    <row r="727" spans="1:21" ht="15.75">
      <c r="A727" s="69"/>
      <c r="B727" s="82"/>
      <c r="C727" s="81"/>
      <c r="D727" s="83"/>
      <c r="E727" s="123"/>
      <c r="F727" s="69"/>
      <c r="G727" s="69"/>
      <c r="H727" s="69"/>
      <c r="I727" s="69"/>
      <c r="J727" s="69"/>
      <c r="K727" s="69"/>
      <c r="L727" s="69"/>
      <c r="M727" s="69"/>
      <c r="N727" s="69"/>
      <c r="O727" s="69"/>
      <c r="P727" s="69"/>
      <c r="Q727" s="69"/>
      <c r="R727" s="69"/>
      <c r="S727" s="69"/>
      <c r="T727" s="69"/>
      <c r="U727" s="69"/>
    </row>
    <row r="728" spans="1:21" ht="15.75">
      <c r="A728" s="69"/>
      <c r="B728" s="82"/>
      <c r="C728" s="81"/>
      <c r="D728" s="83"/>
      <c r="E728" s="123"/>
      <c r="F728" s="69"/>
      <c r="G728" s="69"/>
      <c r="H728" s="69"/>
      <c r="I728" s="69"/>
      <c r="J728" s="69"/>
      <c r="K728" s="69"/>
      <c r="L728" s="69"/>
      <c r="M728" s="69"/>
      <c r="N728" s="69"/>
      <c r="O728" s="69"/>
      <c r="P728" s="69"/>
      <c r="Q728" s="69"/>
      <c r="R728" s="69"/>
      <c r="S728" s="69"/>
      <c r="T728" s="69"/>
      <c r="U728" s="69"/>
    </row>
    <row r="729" spans="1:21" ht="15.75">
      <c r="A729" s="69"/>
      <c r="B729" s="82"/>
      <c r="C729" s="81"/>
      <c r="D729" s="83"/>
      <c r="E729" s="123"/>
      <c r="F729" s="69"/>
      <c r="G729" s="69"/>
      <c r="H729" s="69"/>
      <c r="I729" s="69"/>
      <c r="J729" s="69"/>
      <c r="K729" s="69"/>
      <c r="L729" s="69"/>
      <c r="M729" s="69"/>
      <c r="N729" s="69"/>
      <c r="O729" s="69"/>
      <c r="P729" s="69"/>
      <c r="Q729" s="69"/>
      <c r="R729" s="69"/>
      <c r="S729" s="69"/>
      <c r="T729" s="69"/>
      <c r="U729" s="69"/>
    </row>
    <row r="730" spans="1:21" ht="15.75">
      <c r="A730" s="69"/>
      <c r="B730" s="82"/>
      <c r="C730" s="81"/>
      <c r="D730" s="83"/>
      <c r="E730" s="123"/>
      <c r="F730" s="69"/>
      <c r="G730" s="69"/>
      <c r="H730" s="69"/>
      <c r="I730" s="69"/>
      <c r="J730" s="69"/>
      <c r="K730" s="69"/>
      <c r="L730" s="69"/>
      <c r="M730" s="69"/>
      <c r="N730" s="69"/>
      <c r="O730" s="69"/>
      <c r="P730" s="69"/>
      <c r="Q730" s="69"/>
      <c r="R730" s="69"/>
      <c r="S730" s="69"/>
      <c r="T730" s="69"/>
      <c r="U730" s="69"/>
    </row>
    <row r="731" spans="1:21" ht="15.75">
      <c r="A731" s="69"/>
      <c r="B731" s="82"/>
      <c r="C731" s="81"/>
      <c r="D731" s="83"/>
      <c r="E731" s="123"/>
      <c r="F731" s="69"/>
      <c r="G731" s="69"/>
      <c r="H731" s="69"/>
      <c r="I731" s="69"/>
      <c r="J731" s="69"/>
      <c r="K731" s="69"/>
      <c r="L731" s="69"/>
      <c r="M731" s="69"/>
      <c r="N731" s="69"/>
      <c r="O731" s="69"/>
      <c r="P731" s="69"/>
      <c r="Q731" s="69"/>
      <c r="R731" s="69"/>
      <c r="S731" s="69"/>
      <c r="T731" s="69"/>
      <c r="U731" s="69"/>
    </row>
    <row r="732" spans="1:21" ht="15.75">
      <c r="A732" s="69"/>
      <c r="B732" s="82"/>
      <c r="C732" s="81"/>
      <c r="D732" s="83"/>
      <c r="E732" s="123"/>
      <c r="F732" s="69"/>
      <c r="G732" s="69"/>
      <c r="H732" s="69"/>
      <c r="I732" s="69"/>
      <c r="J732" s="69"/>
      <c r="K732" s="69"/>
      <c r="L732" s="69"/>
      <c r="M732" s="69"/>
      <c r="N732" s="69"/>
      <c r="O732" s="69"/>
      <c r="P732" s="69"/>
      <c r="Q732" s="69"/>
      <c r="R732" s="69"/>
      <c r="S732" s="69"/>
      <c r="T732" s="69"/>
      <c r="U732" s="69"/>
    </row>
    <row r="733" spans="1:21" ht="15.75">
      <c r="A733" s="69"/>
      <c r="B733" s="82"/>
      <c r="C733" s="81"/>
      <c r="D733" s="83"/>
      <c r="E733" s="123"/>
      <c r="F733" s="69"/>
      <c r="G733" s="69"/>
      <c r="H733" s="69"/>
      <c r="I733" s="69"/>
      <c r="J733" s="69"/>
      <c r="K733" s="69"/>
      <c r="L733" s="69"/>
      <c r="M733" s="69"/>
      <c r="N733" s="69"/>
      <c r="O733" s="69"/>
      <c r="P733" s="69"/>
      <c r="Q733" s="69"/>
      <c r="R733" s="69"/>
      <c r="S733" s="69"/>
      <c r="T733" s="69"/>
      <c r="U733" s="69"/>
    </row>
    <row r="734" spans="1:21" ht="15.75">
      <c r="A734" s="69"/>
      <c r="B734" s="82"/>
      <c r="C734" s="81"/>
      <c r="D734" s="83"/>
      <c r="E734" s="123"/>
      <c r="F734" s="69"/>
      <c r="G734" s="69"/>
      <c r="H734" s="69"/>
      <c r="I734" s="69"/>
      <c r="J734" s="69"/>
      <c r="K734" s="69"/>
      <c r="L734" s="69"/>
      <c r="M734" s="69"/>
      <c r="N734" s="69"/>
      <c r="O734" s="69"/>
      <c r="P734" s="69"/>
      <c r="Q734" s="69"/>
      <c r="R734" s="69"/>
      <c r="S734" s="69"/>
      <c r="T734" s="69"/>
      <c r="U734" s="69"/>
    </row>
    <row r="735" spans="1:21" ht="15.75">
      <c r="A735" s="69"/>
      <c r="B735" s="82"/>
      <c r="C735" s="81"/>
      <c r="D735" s="83"/>
      <c r="E735" s="123"/>
      <c r="F735" s="69"/>
      <c r="G735" s="69"/>
      <c r="H735" s="69"/>
      <c r="I735" s="69"/>
      <c r="J735" s="69"/>
      <c r="K735" s="69"/>
      <c r="L735" s="69"/>
      <c r="M735" s="69"/>
      <c r="N735" s="69"/>
      <c r="O735" s="69"/>
      <c r="P735" s="69"/>
      <c r="Q735" s="69"/>
      <c r="R735" s="69"/>
      <c r="S735" s="69"/>
      <c r="T735" s="69"/>
      <c r="U735" s="69"/>
    </row>
    <row r="736" spans="1:21" ht="15.75">
      <c r="A736" s="69"/>
      <c r="B736" s="82"/>
      <c r="C736" s="81"/>
      <c r="D736" s="83"/>
      <c r="E736" s="123"/>
      <c r="F736" s="69"/>
      <c r="G736" s="69"/>
      <c r="H736" s="69"/>
      <c r="I736" s="69"/>
      <c r="J736" s="69"/>
      <c r="K736" s="69"/>
      <c r="L736" s="69"/>
      <c r="M736" s="69"/>
      <c r="N736" s="69"/>
      <c r="O736" s="69"/>
      <c r="P736" s="69"/>
      <c r="Q736" s="69"/>
      <c r="R736" s="69"/>
      <c r="S736" s="69"/>
      <c r="T736" s="69"/>
      <c r="U736" s="69"/>
    </row>
    <row r="737" spans="1:21" ht="15.75">
      <c r="A737" s="69"/>
      <c r="B737" s="82"/>
      <c r="C737" s="81"/>
      <c r="D737" s="83"/>
      <c r="E737" s="123"/>
      <c r="F737" s="69"/>
      <c r="G737" s="69"/>
      <c r="H737" s="69"/>
      <c r="I737" s="69"/>
      <c r="J737" s="69"/>
      <c r="K737" s="69"/>
      <c r="L737" s="69"/>
      <c r="M737" s="69"/>
      <c r="N737" s="69"/>
      <c r="O737" s="69"/>
      <c r="P737" s="69"/>
      <c r="Q737" s="69"/>
      <c r="R737" s="69"/>
      <c r="S737" s="69"/>
      <c r="T737" s="69"/>
      <c r="U737" s="69"/>
    </row>
    <row r="738" spans="1:21" ht="15.75">
      <c r="A738" s="69"/>
      <c r="B738" s="82"/>
      <c r="C738" s="81"/>
      <c r="D738" s="83"/>
      <c r="E738" s="123"/>
      <c r="F738" s="69"/>
      <c r="G738" s="69"/>
      <c r="H738" s="69"/>
      <c r="I738" s="69"/>
      <c r="J738" s="69"/>
      <c r="K738" s="69"/>
      <c r="L738" s="69"/>
      <c r="M738" s="69"/>
      <c r="N738" s="69"/>
      <c r="O738" s="69"/>
      <c r="P738" s="69"/>
      <c r="Q738" s="69"/>
      <c r="R738" s="69"/>
      <c r="S738" s="69"/>
      <c r="T738" s="69"/>
      <c r="U738" s="69"/>
    </row>
    <row r="739" spans="1:21" ht="15.75">
      <c r="A739" s="69"/>
      <c r="B739" s="82"/>
      <c r="C739" s="81"/>
      <c r="D739" s="83"/>
      <c r="E739" s="123"/>
      <c r="F739" s="69"/>
      <c r="G739" s="69"/>
      <c r="H739" s="69"/>
      <c r="I739" s="69"/>
      <c r="J739" s="69"/>
      <c r="K739" s="69"/>
      <c r="L739" s="69"/>
      <c r="M739" s="69"/>
      <c r="N739" s="69"/>
      <c r="O739" s="69"/>
      <c r="P739" s="69"/>
      <c r="Q739" s="69"/>
      <c r="R739" s="69"/>
      <c r="S739" s="69"/>
      <c r="T739" s="69"/>
      <c r="U739" s="69"/>
    </row>
    <row r="740" spans="1:21" ht="15.75">
      <c r="A740" s="69"/>
      <c r="B740" s="82"/>
      <c r="C740" s="81"/>
      <c r="D740" s="83"/>
      <c r="E740" s="123"/>
      <c r="F740" s="69"/>
      <c r="G740" s="69"/>
      <c r="H740" s="69"/>
      <c r="I740" s="69"/>
      <c r="J740" s="69"/>
      <c r="K740" s="69"/>
      <c r="L740" s="69"/>
      <c r="M740" s="69"/>
      <c r="N740" s="69"/>
      <c r="O740" s="69"/>
      <c r="P740" s="69"/>
      <c r="Q740" s="69"/>
      <c r="R740" s="69"/>
      <c r="S740" s="69"/>
      <c r="T740" s="69"/>
      <c r="U740" s="69"/>
    </row>
    <row r="741" spans="1:21" ht="15.75">
      <c r="A741" s="69"/>
      <c r="B741" s="82"/>
      <c r="C741" s="81"/>
      <c r="D741" s="83"/>
      <c r="E741" s="123"/>
      <c r="F741" s="69"/>
      <c r="G741" s="69"/>
      <c r="H741" s="69"/>
      <c r="I741" s="69"/>
      <c r="J741" s="69"/>
      <c r="K741" s="69"/>
      <c r="L741" s="69"/>
      <c r="M741" s="69"/>
      <c r="N741" s="69"/>
      <c r="O741" s="69"/>
      <c r="P741" s="69"/>
      <c r="Q741" s="69"/>
      <c r="R741" s="69"/>
      <c r="S741" s="69"/>
      <c r="T741" s="69"/>
      <c r="U741" s="69"/>
    </row>
    <row r="742" spans="1:21" ht="15.75">
      <c r="A742" s="69"/>
      <c r="B742" s="82"/>
      <c r="C742" s="81"/>
      <c r="D742" s="83"/>
      <c r="E742" s="123"/>
      <c r="F742" s="69"/>
      <c r="G742" s="69"/>
      <c r="H742" s="69"/>
      <c r="I742" s="69"/>
      <c r="J742" s="69"/>
      <c r="K742" s="69"/>
      <c r="L742" s="69"/>
      <c r="M742" s="69"/>
      <c r="N742" s="69"/>
      <c r="O742" s="69"/>
      <c r="P742" s="69"/>
      <c r="Q742" s="69"/>
      <c r="R742" s="69"/>
      <c r="S742" s="69"/>
      <c r="T742" s="69"/>
      <c r="U742" s="69"/>
    </row>
    <row r="743" spans="1:21" ht="15.75">
      <c r="A743" s="69"/>
      <c r="B743" s="82"/>
      <c r="C743" s="81"/>
      <c r="D743" s="83"/>
      <c r="E743" s="123"/>
      <c r="F743" s="69"/>
      <c r="G743" s="69"/>
      <c r="H743" s="69"/>
      <c r="I743" s="69"/>
      <c r="J743" s="69"/>
      <c r="K743" s="69"/>
      <c r="L743" s="69"/>
      <c r="M743" s="69"/>
      <c r="N743" s="69"/>
      <c r="O743" s="69"/>
      <c r="P743" s="69"/>
      <c r="Q743" s="69"/>
      <c r="R743" s="69"/>
      <c r="S743" s="69"/>
      <c r="T743" s="69"/>
      <c r="U743" s="69"/>
    </row>
    <row r="744" spans="1:21" ht="15.75">
      <c r="A744" s="69"/>
      <c r="B744" s="82"/>
      <c r="C744" s="81"/>
      <c r="D744" s="83"/>
      <c r="E744" s="123"/>
      <c r="F744" s="69"/>
      <c r="G744" s="69"/>
      <c r="H744" s="69"/>
      <c r="I744" s="69"/>
      <c r="J744" s="69"/>
      <c r="K744" s="69"/>
      <c r="L744" s="69"/>
      <c r="M744" s="69"/>
      <c r="N744" s="69"/>
      <c r="O744" s="69"/>
      <c r="P744" s="69"/>
      <c r="Q744" s="69"/>
      <c r="R744" s="69"/>
      <c r="S744" s="69"/>
      <c r="T744" s="69"/>
      <c r="U744" s="69"/>
    </row>
    <row r="745" spans="1:21" ht="15.75">
      <c r="A745" s="69"/>
      <c r="B745" s="82"/>
      <c r="C745" s="81"/>
      <c r="D745" s="83"/>
      <c r="E745" s="123"/>
      <c r="F745" s="69"/>
      <c r="G745" s="69"/>
      <c r="H745" s="69"/>
      <c r="I745" s="69"/>
      <c r="J745" s="69"/>
      <c r="K745" s="69"/>
      <c r="L745" s="69"/>
      <c r="M745" s="69"/>
      <c r="N745" s="69"/>
      <c r="O745" s="69"/>
      <c r="P745" s="69"/>
      <c r="Q745" s="69"/>
      <c r="R745" s="69"/>
      <c r="S745" s="69"/>
      <c r="T745" s="69"/>
      <c r="U745" s="69"/>
    </row>
    <row r="746" spans="1:21" ht="15.75">
      <c r="A746" s="69"/>
      <c r="B746" s="82"/>
      <c r="C746" s="81"/>
      <c r="D746" s="83"/>
      <c r="E746" s="123"/>
      <c r="F746" s="69"/>
      <c r="G746" s="69"/>
      <c r="H746" s="69"/>
      <c r="I746" s="69"/>
      <c r="J746" s="69"/>
      <c r="K746" s="69"/>
      <c r="L746" s="69"/>
      <c r="M746" s="69"/>
      <c r="N746" s="69"/>
      <c r="O746" s="69"/>
      <c r="P746" s="69"/>
      <c r="Q746" s="69"/>
      <c r="R746" s="69"/>
      <c r="S746" s="69"/>
      <c r="T746" s="69"/>
      <c r="U746" s="69"/>
    </row>
    <row r="747" spans="1:21" ht="15.75">
      <c r="A747" s="69"/>
      <c r="B747" s="82"/>
      <c r="C747" s="81"/>
      <c r="D747" s="83"/>
      <c r="E747" s="123"/>
      <c r="F747" s="69"/>
      <c r="G747" s="69"/>
      <c r="H747" s="69"/>
      <c r="I747" s="69"/>
      <c r="J747" s="69"/>
      <c r="K747" s="69"/>
      <c r="L747" s="69"/>
      <c r="M747" s="69"/>
      <c r="N747" s="69"/>
      <c r="O747" s="69"/>
      <c r="P747" s="69"/>
      <c r="Q747" s="69"/>
      <c r="R747" s="69"/>
      <c r="S747" s="69"/>
      <c r="T747" s="69"/>
      <c r="U747" s="69"/>
    </row>
    <row r="748" spans="1:21" ht="15.75">
      <c r="A748" s="69"/>
      <c r="B748" s="82"/>
      <c r="C748" s="81"/>
      <c r="D748" s="83"/>
      <c r="E748" s="123"/>
      <c r="F748" s="69"/>
      <c r="G748" s="69"/>
      <c r="H748" s="69"/>
      <c r="I748" s="69"/>
      <c r="J748" s="69"/>
      <c r="K748" s="69"/>
      <c r="L748" s="69"/>
      <c r="M748" s="69"/>
      <c r="N748" s="69"/>
      <c r="O748" s="69"/>
      <c r="P748" s="69"/>
      <c r="Q748" s="69"/>
      <c r="R748" s="69"/>
      <c r="S748" s="69"/>
      <c r="T748" s="69"/>
      <c r="U748" s="69"/>
    </row>
    <row r="749" spans="1:21" ht="15.75">
      <c r="A749" s="69"/>
      <c r="B749" s="82"/>
      <c r="C749" s="81"/>
      <c r="D749" s="83"/>
      <c r="E749" s="123"/>
      <c r="F749" s="69"/>
      <c r="G749" s="69"/>
      <c r="H749" s="69"/>
      <c r="I749" s="69"/>
      <c r="J749" s="69"/>
      <c r="K749" s="69"/>
      <c r="L749" s="69"/>
      <c r="M749" s="69"/>
      <c r="N749" s="69"/>
      <c r="O749" s="69"/>
      <c r="P749" s="69"/>
      <c r="Q749" s="69"/>
      <c r="R749" s="69"/>
      <c r="S749" s="69"/>
      <c r="T749" s="69"/>
      <c r="U749" s="69"/>
    </row>
    <row r="750" spans="1:21" ht="15.75">
      <c r="A750" s="69"/>
      <c r="B750" s="82"/>
      <c r="C750" s="81"/>
      <c r="D750" s="83"/>
      <c r="E750" s="123"/>
      <c r="F750" s="69"/>
      <c r="G750" s="69"/>
      <c r="H750" s="69"/>
      <c r="I750" s="69"/>
      <c r="J750" s="69"/>
      <c r="K750" s="69"/>
      <c r="L750" s="69"/>
      <c r="M750" s="69"/>
      <c r="N750" s="69"/>
      <c r="O750" s="69"/>
      <c r="P750" s="69"/>
      <c r="Q750" s="69"/>
      <c r="R750" s="69"/>
      <c r="S750" s="69"/>
      <c r="T750" s="69"/>
      <c r="U750" s="69"/>
    </row>
    <row r="751" spans="1:21" ht="15.75">
      <c r="A751" s="69"/>
      <c r="B751" s="82"/>
      <c r="C751" s="81"/>
      <c r="D751" s="83"/>
      <c r="E751" s="123"/>
      <c r="F751" s="69"/>
      <c r="G751" s="69"/>
      <c r="H751" s="69"/>
      <c r="I751" s="69"/>
      <c r="J751" s="69"/>
      <c r="K751" s="69"/>
      <c r="L751" s="69"/>
      <c r="M751" s="69"/>
      <c r="N751" s="69"/>
      <c r="O751" s="69"/>
      <c r="P751" s="69"/>
      <c r="Q751" s="69"/>
      <c r="R751" s="69"/>
      <c r="S751" s="69"/>
      <c r="T751" s="69"/>
      <c r="U751" s="69"/>
    </row>
    <row r="752" spans="1:21" ht="15.75">
      <c r="A752" s="69"/>
      <c r="B752" s="82"/>
      <c r="C752" s="81"/>
      <c r="D752" s="83"/>
      <c r="E752" s="123"/>
      <c r="F752" s="69"/>
      <c r="G752" s="69"/>
      <c r="H752" s="69"/>
      <c r="I752" s="69"/>
      <c r="J752" s="69"/>
      <c r="K752" s="69"/>
      <c r="L752" s="69"/>
      <c r="M752" s="69"/>
      <c r="N752" s="69"/>
      <c r="O752" s="69"/>
      <c r="P752" s="69"/>
      <c r="Q752" s="69"/>
      <c r="R752" s="69"/>
      <c r="S752" s="69"/>
      <c r="T752" s="69"/>
      <c r="U752" s="69"/>
    </row>
    <row r="753" spans="1:21" ht="15.75">
      <c r="A753" s="69"/>
      <c r="B753" s="82"/>
      <c r="C753" s="81"/>
      <c r="D753" s="83"/>
      <c r="E753" s="123"/>
      <c r="F753" s="69"/>
      <c r="G753" s="69"/>
      <c r="H753" s="69"/>
      <c r="I753" s="69"/>
      <c r="J753" s="69"/>
      <c r="K753" s="69"/>
      <c r="L753" s="69"/>
      <c r="M753" s="69"/>
      <c r="N753" s="69"/>
      <c r="O753" s="69"/>
      <c r="P753" s="69"/>
      <c r="Q753" s="69"/>
      <c r="R753" s="69"/>
      <c r="S753" s="69"/>
      <c r="T753" s="69"/>
      <c r="U753" s="69"/>
    </row>
    <row r="754" spans="1:21" ht="15.75">
      <c r="A754" s="69"/>
      <c r="B754" s="82"/>
      <c r="C754" s="81"/>
      <c r="D754" s="83"/>
      <c r="E754" s="123"/>
      <c r="F754" s="69"/>
      <c r="G754" s="69"/>
      <c r="H754" s="69"/>
      <c r="I754" s="69"/>
      <c r="J754" s="69"/>
      <c r="K754" s="69"/>
      <c r="L754" s="69"/>
      <c r="M754" s="69"/>
      <c r="N754" s="69"/>
      <c r="O754" s="69"/>
      <c r="P754" s="69"/>
      <c r="Q754" s="69"/>
      <c r="R754" s="69"/>
      <c r="S754" s="69"/>
      <c r="T754" s="69"/>
      <c r="U754" s="69"/>
    </row>
    <row r="755" spans="1:21" ht="15.75">
      <c r="A755" s="69"/>
      <c r="B755" s="82"/>
      <c r="C755" s="81"/>
      <c r="D755" s="83"/>
      <c r="E755" s="123"/>
      <c r="F755" s="69"/>
      <c r="G755" s="69"/>
      <c r="H755" s="69"/>
      <c r="I755" s="69"/>
      <c r="J755" s="69"/>
      <c r="K755" s="69"/>
      <c r="L755" s="69"/>
      <c r="M755" s="69"/>
      <c r="N755" s="69"/>
      <c r="O755" s="69"/>
      <c r="P755" s="69"/>
      <c r="Q755" s="69"/>
      <c r="R755" s="69"/>
      <c r="S755" s="69"/>
      <c r="T755" s="69"/>
      <c r="U755" s="69"/>
    </row>
    <row r="756" spans="1:21" ht="15.75">
      <c r="A756" s="69"/>
      <c r="B756" s="82"/>
      <c r="C756" s="81"/>
      <c r="D756" s="83"/>
      <c r="E756" s="123"/>
      <c r="F756" s="69"/>
      <c r="G756" s="69"/>
      <c r="H756" s="69"/>
      <c r="I756" s="69"/>
      <c r="J756" s="69"/>
      <c r="K756" s="69"/>
      <c r="L756" s="69"/>
      <c r="M756" s="69"/>
      <c r="N756" s="69"/>
      <c r="O756" s="69"/>
      <c r="P756" s="69"/>
      <c r="Q756" s="69"/>
      <c r="R756" s="69"/>
      <c r="S756" s="69"/>
      <c r="T756" s="69"/>
      <c r="U756" s="69"/>
    </row>
    <row r="757" spans="1:21" ht="15.75">
      <c r="A757" s="69"/>
      <c r="B757" s="82"/>
      <c r="C757" s="81"/>
      <c r="D757" s="83"/>
      <c r="E757" s="123"/>
      <c r="F757" s="69"/>
      <c r="G757" s="69"/>
      <c r="H757" s="69"/>
      <c r="I757" s="69"/>
      <c r="J757" s="69"/>
      <c r="K757" s="69"/>
      <c r="L757" s="69"/>
      <c r="M757" s="69"/>
      <c r="N757" s="69"/>
      <c r="O757" s="69"/>
      <c r="P757" s="69"/>
      <c r="Q757" s="69"/>
      <c r="R757" s="69"/>
      <c r="S757" s="69"/>
      <c r="T757" s="69"/>
      <c r="U757" s="69"/>
    </row>
    <row r="758" spans="1:21" ht="15.75">
      <c r="A758" s="69"/>
      <c r="B758" s="82"/>
      <c r="C758" s="81"/>
      <c r="D758" s="83"/>
      <c r="E758" s="123"/>
      <c r="F758" s="69"/>
      <c r="G758" s="69"/>
      <c r="H758" s="69"/>
      <c r="I758" s="69"/>
      <c r="J758" s="69"/>
      <c r="K758" s="69"/>
      <c r="L758" s="69"/>
      <c r="M758" s="69"/>
      <c r="N758" s="69"/>
      <c r="O758" s="69"/>
      <c r="P758" s="69"/>
      <c r="Q758" s="69"/>
      <c r="R758" s="69"/>
      <c r="S758" s="69"/>
      <c r="T758" s="69"/>
      <c r="U758" s="69"/>
    </row>
    <row r="759" spans="1:21" ht="15.75">
      <c r="A759" s="69"/>
      <c r="B759" s="82"/>
      <c r="C759" s="81"/>
      <c r="D759" s="83"/>
      <c r="E759" s="123"/>
      <c r="F759" s="69"/>
      <c r="G759" s="69"/>
      <c r="H759" s="69"/>
      <c r="I759" s="69"/>
      <c r="J759" s="69"/>
      <c r="K759" s="69"/>
      <c r="L759" s="69"/>
      <c r="M759" s="69"/>
      <c r="N759" s="69"/>
      <c r="O759" s="69"/>
      <c r="P759" s="69"/>
      <c r="Q759" s="69"/>
      <c r="R759" s="69"/>
      <c r="S759" s="69"/>
      <c r="T759" s="69"/>
      <c r="U759" s="69"/>
    </row>
    <row r="760" spans="1:21" ht="15.75">
      <c r="A760" s="69"/>
      <c r="B760" s="82"/>
      <c r="C760" s="81"/>
      <c r="D760" s="83"/>
      <c r="E760" s="123"/>
      <c r="F760" s="69"/>
      <c r="G760" s="69"/>
      <c r="H760" s="69"/>
      <c r="I760" s="69"/>
      <c r="J760" s="69"/>
      <c r="K760" s="69"/>
      <c r="L760" s="69"/>
      <c r="M760" s="69"/>
      <c r="N760" s="69"/>
      <c r="O760" s="69"/>
      <c r="P760" s="69"/>
      <c r="Q760" s="69"/>
      <c r="R760" s="69"/>
      <c r="S760" s="69"/>
      <c r="T760" s="69"/>
      <c r="U760" s="69"/>
    </row>
    <row r="761" spans="1:21" ht="15.75">
      <c r="A761" s="69"/>
      <c r="B761" s="82"/>
      <c r="C761" s="81"/>
      <c r="D761" s="83"/>
      <c r="E761" s="123"/>
      <c r="F761" s="69"/>
      <c r="G761" s="69"/>
      <c r="H761" s="69"/>
      <c r="I761" s="69"/>
      <c r="J761" s="69"/>
      <c r="K761" s="69"/>
      <c r="L761" s="69"/>
      <c r="M761" s="69"/>
      <c r="N761" s="69"/>
      <c r="O761" s="69"/>
      <c r="P761" s="69"/>
      <c r="Q761" s="69"/>
      <c r="R761" s="69"/>
      <c r="S761" s="69"/>
      <c r="T761" s="69"/>
      <c r="U761" s="69"/>
    </row>
    <row r="762" spans="1:21" ht="15.75">
      <c r="A762" s="69"/>
      <c r="B762" s="82"/>
      <c r="C762" s="81"/>
      <c r="D762" s="83"/>
      <c r="E762" s="123"/>
      <c r="F762" s="69"/>
      <c r="G762" s="69"/>
      <c r="H762" s="69"/>
      <c r="I762" s="69"/>
      <c r="J762" s="69"/>
      <c r="K762" s="69"/>
      <c r="L762" s="69"/>
      <c r="M762" s="69"/>
      <c r="N762" s="69"/>
      <c r="O762" s="69"/>
      <c r="P762" s="69"/>
      <c r="Q762" s="69"/>
      <c r="R762" s="69"/>
      <c r="S762" s="69"/>
      <c r="T762" s="69"/>
      <c r="U762" s="69"/>
    </row>
    <row r="763" spans="1:21" ht="15.75">
      <c r="A763" s="69"/>
      <c r="B763" s="82"/>
      <c r="C763" s="81"/>
      <c r="D763" s="83"/>
      <c r="E763" s="123"/>
      <c r="F763" s="69"/>
      <c r="G763" s="69"/>
      <c r="H763" s="69"/>
      <c r="I763" s="69"/>
      <c r="J763" s="69"/>
      <c r="K763" s="69"/>
      <c r="L763" s="69"/>
      <c r="M763" s="69"/>
      <c r="N763" s="69"/>
      <c r="O763" s="69"/>
      <c r="P763" s="69"/>
      <c r="Q763" s="69"/>
      <c r="R763" s="69"/>
      <c r="S763" s="69"/>
      <c r="T763" s="69"/>
      <c r="U763" s="69"/>
    </row>
    <row r="764" spans="1:21" ht="15.75">
      <c r="A764" s="69"/>
      <c r="B764" s="82"/>
      <c r="C764" s="81"/>
      <c r="D764" s="83"/>
      <c r="E764" s="123"/>
      <c r="F764" s="69"/>
      <c r="G764" s="69"/>
      <c r="H764" s="69"/>
      <c r="I764" s="69"/>
      <c r="J764" s="69"/>
      <c r="K764" s="69"/>
      <c r="L764" s="69"/>
      <c r="M764" s="69"/>
      <c r="N764" s="69"/>
      <c r="O764" s="69"/>
      <c r="P764" s="69"/>
      <c r="Q764" s="69"/>
      <c r="R764" s="69"/>
      <c r="S764" s="69"/>
      <c r="T764" s="69"/>
      <c r="U764" s="69"/>
    </row>
    <row r="765" spans="1:21" ht="15.75">
      <c r="A765" s="69"/>
      <c r="B765" s="82"/>
      <c r="C765" s="81"/>
      <c r="D765" s="83"/>
      <c r="E765" s="123"/>
      <c r="F765" s="69"/>
      <c r="G765" s="69"/>
      <c r="H765" s="69"/>
      <c r="I765" s="69"/>
      <c r="J765" s="69"/>
      <c r="K765" s="69"/>
      <c r="L765" s="69"/>
      <c r="M765" s="69"/>
      <c r="N765" s="69"/>
      <c r="O765" s="69"/>
      <c r="P765" s="69"/>
      <c r="Q765" s="69"/>
      <c r="R765" s="69"/>
      <c r="S765" s="69"/>
      <c r="T765" s="69"/>
      <c r="U765" s="69"/>
    </row>
    <row r="766" spans="1:21" ht="15.75">
      <c r="A766" s="69"/>
      <c r="B766" s="82"/>
      <c r="C766" s="81"/>
      <c r="D766" s="83"/>
      <c r="E766" s="123"/>
      <c r="F766" s="69"/>
      <c r="G766" s="69"/>
      <c r="H766" s="69"/>
      <c r="I766" s="69"/>
      <c r="J766" s="69"/>
      <c r="K766" s="69"/>
      <c r="L766" s="69"/>
      <c r="M766" s="69"/>
      <c r="N766" s="69"/>
      <c r="O766" s="69"/>
      <c r="P766" s="69"/>
      <c r="Q766" s="69"/>
      <c r="R766" s="69"/>
      <c r="S766" s="69"/>
      <c r="T766" s="69"/>
      <c r="U766" s="69"/>
    </row>
    <row r="767" spans="1:21" ht="15.75">
      <c r="A767" s="69"/>
      <c r="B767" s="82"/>
      <c r="C767" s="81"/>
      <c r="D767" s="83"/>
      <c r="E767" s="123"/>
      <c r="F767" s="69"/>
      <c r="G767" s="69"/>
      <c r="H767" s="69"/>
      <c r="I767" s="69"/>
      <c r="J767" s="69"/>
      <c r="K767" s="69"/>
      <c r="L767" s="69"/>
      <c r="M767" s="69"/>
      <c r="N767" s="69"/>
      <c r="O767" s="69"/>
      <c r="P767" s="69"/>
      <c r="Q767" s="69"/>
      <c r="R767" s="69"/>
      <c r="S767" s="69"/>
      <c r="T767" s="69"/>
      <c r="U767" s="69"/>
    </row>
    <row r="768" spans="1:21" ht="15.75">
      <c r="A768" s="69"/>
      <c r="B768" s="82"/>
      <c r="C768" s="81"/>
      <c r="D768" s="83"/>
      <c r="E768" s="123"/>
      <c r="F768" s="69"/>
      <c r="G768" s="69"/>
      <c r="H768" s="69"/>
      <c r="I768" s="69"/>
      <c r="J768" s="69"/>
      <c r="K768" s="69"/>
      <c r="L768" s="69"/>
      <c r="M768" s="69"/>
      <c r="N768" s="69"/>
      <c r="O768" s="69"/>
      <c r="P768" s="69"/>
      <c r="Q768" s="69"/>
      <c r="R768" s="69"/>
      <c r="S768" s="69"/>
      <c r="T768" s="69"/>
      <c r="U768" s="69"/>
    </row>
    <row r="769" spans="1:21" ht="15.75">
      <c r="A769" s="69"/>
      <c r="B769" s="82"/>
      <c r="C769" s="81"/>
      <c r="D769" s="83"/>
      <c r="E769" s="123"/>
      <c r="F769" s="69"/>
      <c r="G769" s="69"/>
      <c r="H769" s="69"/>
      <c r="I769" s="69"/>
      <c r="J769" s="69"/>
      <c r="K769" s="69"/>
      <c r="L769" s="69"/>
      <c r="M769" s="69"/>
      <c r="N769" s="69"/>
      <c r="O769" s="69"/>
      <c r="P769" s="69"/>
      <c r="Q769" s="69"/>
      <c r="R769" s="69"/>
      <c r="S769" s="69"/>
      <c r="T769" s="69"/>
      <c r="U769" s="69"/>
    </row>
    <row r="770" spans="1:21" ht="15.75">
      <c r="A770" s="69"/>
      <c r="B770" s="82"/>
      <c r="C770" s="81"/>
      <c r="D770" s="83"/>
      <c r="E770" s="123"/>
      <c r="F770" s="69"/>
      <c r="G770" s="69"/>
      <c r="H770" s="69"/>
      <c r="I770" s="69"/>
      <c r="J770" s="69"/>
      <c r="K770" s="69"/>
      <c r="L770" s="69"/>
      <c r="M770" s="69"/>
      <c r="N770" s="69"/>
      <c r="O770" s="69"/>
      <c r="P770" s="69"/>
      <c r="Q770" s="69"/>
      <c r="R770" s="69"/>
      <c r="S770" s="69"/>
      <c r="T770" s="69"/>
      <c r="U770" s="69"/>
    </row>
    <row r="771" spans="1:21" ht="15.75">
      <c r="A771" s="69"/>
      <c r="B771" s="82"/>
      <c r="C771" s="81"/>
      <c r="D771" s="83"/>
      <c r="E771" s="123"/>
      <c r="F771" s="69"/>
      <c r="G771" s="69"/>
      <c r="H771" s="69"/>
      <c r="I771" s="69"/>
      <c r="J771" s="69"/>
      <c r="K771" s="69"/>
      <c r="L771" s="69"/>
      <c r="M771" s="69"/>
      <c r="N771" s="69"/>
      <c r="O771" s="69"/>
      <c r="P771" s="69"/>
      <c r="Q771" s="69"/>
      <c r="R771" s="69"/>
      <c r="S771" s="69"/>
      <c r="T771" s="69"/>
      <c r="U771" s="69"/>
    </row>
    <row r="772" spans="1:21" ht="15.75">
      <c r="A772" s="69"/>
      <c r="B772" s="82"/>
      <c r="C772" s="81"/>
      <c r="D772" s="83"/>
      <c r="E772" s="123"/>
      <c r="F772" s="69"/>
      <c r="G772" s="69"/>
      <c r="H772" s="69"/>
      <c r="I772" s="69"/>
      <c r="J772" s="69"/>
      <c r="K772" s="69"/>
      <c r="L772" s="69"/>
      <c r="M772" s="69"/>
      <c r="N772" s="69"/>
      <c r="O772" s="69"/>
      <c r="P772" s="69"/>
      <c r="Q772" s="69"/>
      <c r="R772" s="69"/>
      <c r="S772" s="69"/>
      <c r="T772" s="69"/>
      <c r="U772" s="69"/>
    </row>
    <row r="773" spans="1:21" ht="15.75">
      <c r="A773" s="69"/>
      <c r="B773" s="82"/>
      <c r="C773" s="81"/>
      <c r="D773" s="83"/>
      <c r="E773" s="123"/>
      <c r="F773" s="69"/>
      <c r="G773" s="69"/>
      <c r="H773" s="69"/>
      <c r="I773" s="69"/>
      <c r="J773" s="69"/>
      <c r="K773" s="69"/>
      <c r="L773" s="69"/>
      <c r="M773" s="69"/>
      <c r="N773" s="69"/>
      <c r="O773" s="69"/>
      <c r="P773" s="69"/>
      <c r="Q773" s="69"/>
      <c r="R773" s="69"/>
      <c r="S773" s="69"/>
      <c r="T773" s="69"/>
      <c r="U773" s="69"/>
    </row>
    <row r="774" spans="1:21" ht="15.75">
      <c r="A774" s="69"/>
      <c r="B774" s="82"/>
      <c r="C774" s="81"/>
      <c r="D774" s="83"/>
      <c r="E774" s="123"/>
      <c r="F774" s="69"/>
      <c r="G774" s="69"/>
      <c r="H774" s="69"/>
      <c r="I774" s="69"/>
      <c r="J774" s="69"/>
      <c r="K774" s="69"/>
      <c r="L774" s="69"/>
      <c r="M774" s="69"/>
      <c r="N774" s="69"/>
      <c r="O774" s="69"/>
      <c r="P774" s="69"/>
      <c r="Q774" s="69"/>
      <c r="R774" s="69"/>
      <c r="S774" s="69"/>
      <c r="T774" s="69"/>
      <c r="U774" s="69"/>
    </row>
    <row r="775" spans="1:21" ht="15.75">
      <c r="A775" s="69"/>
      <c r="B775" s="82"/>
      <c r="C775" s="81"/>
      <c r="D775" s="83"/>
      <c r="E775" s="123"/>
      <c r="F775" s="69"/>
      <c r="G775" s="69"/>
      <c r="H775" s="69"/>
      <c r="I775" s="69"/>
      <c r="J775" s="69"/>
      <c r="K775" s="69"/>
      <c r="L775" s="69"/>
      <c r="M775" s="69"/>
      <c r="N775" s="69"/>
      <c r="O775" s="69"/>
      <c r="P775" s="69"/>
      <c r="Q775" s="69"/>
      <c r="R775" s="69"/>
      <c r="S775" s="69"/>
      <c r="T775" s="69"/>
      <c r="U775" s="69"/>
    </row>
    <row r="776" spans="1:21" ht="15.75">
      <c r="A776" s="69"/>
      <c r="B776" s="82"/>
      <c r="C776" s="81"/>
      <c r="D776" s="83"/>
      <c r="E776" s="123"/>
      <c r="F776" s="69"/>
      <c r="G776" s="69"/>
      <c r="H776" s="69"/>
      <c r="I776" s="69"/>
      <c r="J776" s="69"/>
      <c r="K776" s="69"/>
      <c r="L776" s="69"/>
      <c r="M776" s="69"/>
      <c r="N776" s="69"/>
      <c r="O776" s="69"/>
      <c r="P776" s="69"/>
      <c r="Q776" s="69"/>
      <c r="R776" s="69"/>
      <c r="S776" s="69"/>
      <c r="T776" s="69"/>
      <c r="U776" s="69"/>
    </row>
    <row r="777" spans="1:21" ht="15.75">
      <c r="A777" s="69"/>
      <c r="B777" s="82"/>
      <c r="C777" s="81"/>
      <c r="D777" s="83"/>
      <c r="E777" s="123"/>
      <c r="F777" s="69"/>
      <c r="G777" s="69"/>
      <c r="H777" s="69"/>
      <c r="I777" s="69"/>
      <c r="J777" s="69"/>
      <c r="K777" s="69"/>
      <c r="L777" s="69"/>
      <c r="M777" s="69"/>
      <c r="N777" s="69"/>
      <c r="O777" s="69"/>
      <c r="P777" s="69"/>
      <c r="Q777" s="69"/>
      <c r="R777" s="69"/>
      <c r="S777" s="69"/>
      <c r="T777" s="69"/>
      <c r="U777" s="69"/>
    </row>
    <row r="778" spans="1:21" ht="15.75">
      <c r="A778" s="69"/>
      <c r="B778" s="82"/>
      <c r="C778" s="81"/>
      <c r="D778" s="83"/>
      <c r="E778" s="123"/>
      <c r="F778" s="69"/>
      <c r="G778" s="69"/>
      <c r="H778" s="69"/>
      <c r="I778" s="69"/>
      <c r="J778" s="69"/>
      <c r="K778" s="69"/>
      <c r="L778" s="69"/>
      <c r="M778" s="69"/>
      <c r="N778" s="69"/>
      <c r="O778" s="69"/>
      <c r="P778" s="69"/>
      <c r="Q778" s="69"/>
      <c r="R778" s="69"/>
      <c r="S778" s="69"/>
      <c r="T778" s="69"/>
      <c r="U778" s="69"/>
    </row>
    <row r="779" spans="1:21" ht="15.75">
      <c r="A779" s="69"/>
      <c r="B779" s="82"/>
      <c r="C779" s="81"/>
      <c r="D779" s="83"/>
      <c r="E779" s="123"/>
      <c r="F779" s="69"/>
      <c r="G779" s="69"/>
      <c r="H779" s="69"/>
      <c r="I779" s="69"/>
      <c r="J779" s="69"/>
      <c r="K779" s="69"/>
      <c r="L779" s="69"/>
      <c r="M779" s="69"/>
      <c r="N779" s="69"/>
      <c r="O779" s="69"/>
      <c r="P779" s="69"/>
      <c r="Q779" s="69"/>
      <c r="R779" s="69"/>
      <c r="S779" s="69"/>
      <c r="T779" s="69"/>
      <c r="U779" s="69"/>
    </row>
    <row r="780" spans="1:21" ht="15.75">
      <c r="A780" s="69"/>
      <c r="B780" s="82"/>
      <c r="C780" s="81"/>
      <c r="D780" s="83"/>
      <c r="E780" s="123"/>
      <c r="F780" s="69"/>
      <c r="G780" s="69"/>
      <c r="H780" s="69"/>
      <c r="I780" s="69"/>
      <c r="J780" s="69"/>
      <c r="K780" s="69"/>
      <c r="L780" s="69"/>
      <c r="M780" s="69"/>
      <c r="N780" s="69"/>
      <c r="O780" s="69"/>
      <c r="P780" s="69"/>
      <c r="Q780" s="69"/>
      <c r="R780" s="69"/>
      <c r="S780" s="69"/>
      <c r="T780" s="69"/>
      <c r="U780" s="69"/>
    </row>
    <row r="781" spans="1:21" ht="15.75">
      <c r="A781" s="69"/>
      <c r="B781" s="82"/>
      <c r="C781" s="81"/>
      <c r="D781" s="83"/>
      <c r="E781" s="123"/>
      <c r="F781" s="69"/>
      <c r="G781" s="69"/>
      <c r="H781" s="69"/>
      <c r="I781" s="69"/>
      <c r="J781" s="69"/>
      <c r="K781" s="69"/>
      <c r="L781" s="69"/>
      <c r="M781" s="69"/>
      <c r="N781" s="69"/>
      <c r="O781" s="69"/>
      <c r="P781" s="69"/>
      <c r="Q781" s="69"/>
      <c r="R781" s="69"/>
      <c r="S781" s="69"/>
      <c r="T781" s="69"/>
      <c r="U781" s="69"/>
    </row>
    <row r="782" spans="1:21" ht="15.75">
      <c r="A782" s="69"/>
      <c r="B782" s="82"/>
      <c r="C782" s="81"/>
      <c r="D782" s="83"/>
      <c r="E782" s="123"/>
      <c r="F782" s="69"/>
      <c r="G782" s="69"/>
      <c r="H782" s="69"/>
      <c r="I782" s="69"/>
      <c r="J782" s="69"/>
      <c r="K782" s="69"/>
      <c r="L782" s="69"/>
      <c r="M782" s="69"/>
      <c r="N782" s="69"/>
      <c r="O782" s="69"/>
      <c r="P782" s="69"/>
      <c r="Q782" s="69"/>
      <c r="R782" s="69"/>
      <c r="S782" s="69"/>
      <c r="T782" s="69"/>
      <c r="U782" s="69"/>
    </row>
    <row r="783" spans="1:21" ht="15.75">
      <c r="A783" s="69"/>
      <c r="B783" s="82"/>
      <c r="C783" s="81"/>
      <c r="D783" s="83"/>
      <c r="E783" s="123"/>
      <c r="F783" s="69"/>
      <c r="G783" s="69"/>
      <c r="H783" s="69"/>
      <c r="I783" s="69"/>
      <c r="J783" s="69"/>
      <c r="K783" s="69"/>
      <c r="L783" s="69"/>
      <c r="M783" s="69"/>
      <c r="N783" s="69"/>
      <c r="O783" s="69"/>
      <c r="P783" s="69"/>
      <c r="Q783" s="69"/>
      <c r="R783" s="69"/>
      <c r="S783" s="69"/>
      <c r="T783" s="69"/>
      <c r="U783" s="69"/>
    </row>
    <row r="784" spans="1:21" ht="15.75">
      <c r="A784" s="69"/>
      <c r="B784" s="82"/>
      <c r="C784" s="81"/>
      <c r="D784" s="83"/>
      <c r="E784" s="123"/>
      <c r="F784" s="69"/>
      <c r="G784" s="69"/>
      <c r="H784" s="69"/>
      <c r="I784" s="69"/>
      <c r="J784" s="69"/>
      <c r="K784" s="69"/>
      <c r="L784" s="69"/>
      <c r="M784" s="69"/>
      <c r="N784" s="69"/>
      <c r="O784" s="69"/>
      <c r="P784" s="69"/>
      <c r="Q784" s="69"/>
      <c r="R784" s="69"/>
      <c r="S784" s="69"/>
      <c r="T784" s="69"/>
      <c r="U784" s="69"/>
    </row>
    <row r="785" spans="1:21" ht="15.75">
      <c r="A785" s="69"/>
      <c r="B785" s="82"/>
      <c r="C785" s="81"/>
      <c r="D785" s="83"/>
      <c r="E785" s="123"/>
      <c r="F785" s="69"/>
      <c r="G785" s="69"/>
      <c r="H785" s="69"/>
      <c r="I785" s="69"/>
      <c r="J785" s="69"/>
      <c r="K785" s="69"/>
      <c r="L785" s="69"/>
      <c r="M785" s="69"/>
      <c r="N785" s="69"/>
      <c r="O785" s="69"/>
      <c r="P785" s="69"/>
      <c r="Q785" s="69"/>
      <c r="R785" s="69"/>
      <c r="S785" s="69"/>
      <c r="T785" s="69"/>
      <c r="U785" s="69"/>
    </row>
    <row r="786" spans="1:21" ht="15.75">
      <c r="A786" s="69"/>
      <c r="B786" s="82"/>
      <c r="C786" s="81"/>
      <c r="D786" s="83"/>
      <c r="E786" s="123"/>
      <c r="F786" s="69"/>
      <c r="G786" s="69"/>
      <c r="H786" s="69"/>
      <c r="I786" s="69"/>
      <c r="J786" s="69"/>
      <c r="K786" s="69"/>
      <c r="L786" s="69"/>
      <c r="M786" s="69"/>
      <c r="N786" s="69"/>
      <c r="O786" s="69"/>
      <c r="P786" s="69"/>
      <c r="Q786" s="69"/>
      <c r="R786" s="69"/>
      <c r="S786" s="69"/>
      <c r="T786" s="69"/>
      <c r="U786" s="69"/>
    </row>
    <row r="787" spans="1:21" ht="15.75">
      <c r="A787" s="69"/>
      <c r="B787" s="82"/>
      <c r="C787" s="81"/>
      <c r="D787" s="83"/>
      <c r="E787" s="123"/>
      <c r="F787" s="69"/>
      <c r="G787" s="69"/>
      <c r="H787" s="69"/>
      <c r="I787" s="69"/>
      <c r="J787" s="69"/>
      <c r="K787" s="69"/>
      <c r="L787" s="69"/>
      <c r="M787" s="69"/>
      <c r="N787" s="69"/>
      <c r="O787" s="69"/>
      <c r="P787" s="69"/>
      <c r="Q787" s="69"/>
      <c r="R787" s="69"/>
      <c r="S787" s="69"/>
      <c r="T787" s="69"/>
      <c r="U787" s="69"/>
    </row>
    <row r="788" spans="1:21" ht="15.75">
      <c r="A788" s="69"/>
      <c r="B788" s="82"/>
      <c r="C788" s="81"/>
      <c r="D788" s="83"/>
      <c r="E788" s="123"/>
      <c r="F788" s="69"/>
      <c r="G788" s="69"/>
      <c r="H788" s="69"/>
      <c r="I788" s="69"/>
      <c r="J788" s="69"/>
      <c r="K788" s="69"/>
      <c r="L788" s="69"/>
      <c r="M788" s="69"/>
      <c r="N788" s="69"/>
      <c r="O788" s="69"/>
      <c r="P788" s="69"/>
      <c r="Q788" s="69"/>
      <c r="R788" s="69"/>
      <c r="S788" s="69"/>
      <c r="T788" s="69"/>
      <c r="U788" s="69"/>
    </row>
    <row r="789" spans="1:21" ht="15.75">
      <c r="A789" s="69"/>
      <c r="B789" s="82"/>
      <c r="C789" s="81"/>
      <c r="D789" s="83"/>
      <c r="E789" s="123"/>
      <c r="F789" s="69"/>
      <c r="G789" s="69"/>
      <c r="H789" s="69"/>
      <c r="I789" s="69"/>
      <c r="J789" s="69"/>
      <c r="K789" s="69"/>
      <c r="L789" s="69"/>
      <c r="M789" s="69"/>
      <c r="N789" s="69"/>
      <c r="O789" s="69"/>
      <c r="P789" s="69"/>
      <c r="Q789" s="69"/>
      <c r="R789" s="69"/>
      <c r="S789" s="69"/>
      <c r="T789" s="69"/>
      <c r="U789" s="69"/>
    </row>
    <row r="790" spans="1:21" ht="15.75">
      <c r="A790" s="69"/>
      <c r="B790" s="82"/>
      <c r="C790" s="81"/>
      <c r="D790" s="83"/>
      <c r="E790" s="123"/>
      <c r="F790" s="69"/>
      <c r="G790" s="69"/>
      <c r="H790" s="69"/>
      <c r="I790" s="69"/>
      <c r="J790" s="69"/>
      <c r="K790" s="69"/>
      <c r="L790" s="69"/>
      <c r="M790" s="69"/>
      <c r="N790" s="69"/>
      <c r="O790" s="69"/>
      <c r="P790" s="69"/>
      <c r="Q790" s="69"/>
      <c r="R790" s="69"/>
      <c r="S790" s="69"/>
      <c r="T790" s="69"/>
      <c r="U790" s="69"/>
    </row>
    <row r="791" spans="1:21" ht="15.75">
      <c r="A791" s="69"/>
      <c r="B791" s="82"/>
      <c r="C791" s="81"/>
      <c r="D791" s="83"/>
      <c r="E791" s="123"/>
      <c r="F791" s="69"/>
      <c r="G791" s="69"/>
      <c r="H791" s="69"/>
      <c r="I791" s="69"/>
      <c r="J791" s="69"/>
      <c r="K791" s="69"/>
      <c r="L791" s="69"/>
      <c r="M791" s="69"/>
      <c r="N791" s="69"/>
      <c r="O791" s="69"/>
      <c r="P791" s="69"/>
      <c r="Q791" s="69"/>
      <c r="R791" s="69"/>
      <c r="S791" s="69"/>
      <c r="T791" s="69"/>
      <c r="U791" s="69"/>
    </row>
    <row r="792" spans="1:21" ht="15.75">
      <c r="A792" s="69"/>
      <c r="B792" s="82"/>
      <c r="C792" s="81"/>
      <c r="D792" s="83"/>
      <c r="E792" s="123"/>
      <c r="F792" s="69"/>
      <c r="G792" s="69"/>
      <c r="H792" s="69"/>
      <c r="I792" s="69"/>
      <c r="J792" s="69"/>
      <c r="K792" s="69"/>
      <c r="L792" s="69"/>
      <c r="M792" s="69"/>
      <c r="N792" s="69"/>
      <c r="O792" s="69"/>
      <c r="P792" s="69"/>
      <c r="Q792" s="69"/>
      <c r="R792" s="69"/>
      <c r="S792" s="69"/>
      <c r="T792" s="69"/>
      <c r="U792" s="69"/>
    </row>
    <row r="793" spans="1:21" ht="15.75">
      <c r="A793" s="69"/>
      <c r="B793" s="82"/>
      <c r="C793" s="81"/>
      <c r="D793" s="83"/>
      <c r="E793" s="123"/>
      <c r="F793" s="69"/>
      <c r="G793" s="69"/>
      <c r="H793" s="69"/>
      <c r="I793" s="69"/>
      <c r="J793" s="69"/>
      <c r="K793" s="69"/>
      <c r="L793" s="69"/>
      <c r="M793" s="69"/>
      <c r="N793" s="69"/>
      <c r="O793" s="69"/>
      <c r="P793" s="69"/>
      <c r="Q793" s="69"/>
      <c r="R793" s="69"/>
      <c r="S793" s="69"/>
      <c r="T793" s="69"/>
      <c r="U793" s="69"/>
    </row>
    <row r="794" spans="1:21" ht="15.75">
      <c r="A794" s="69"/>
      <c r="B794" s="82"/>
      <c r="C794" s="81"/>
      <c r="D794" s="83"/>
      <c r="E794" s="123"/>
      <c r="F794" s="69"/>
      <c r="G794" s="69"/>
      <c r="H794" s="69"/>
      <c r="I794" s="69"/>
      <c r="J794" s="69"/>
      <c r="K794" s="69"/>
      <c r="L794" s="69"/>
      <c r="M794" s="69"/>
      <c r="N794" s="69"/>
      <c r="O794" s="69"/>
      <c r="P794" s="69"/>
      <c r="Q794" s="69"/>
      <c r="R794" s="69"/>
      <c r="S794" s="69"/>
      <c r="T794" s="69"/>
      <c r="U794" s="69"/>
    </row>
    <row r="795" spans="1:21" ht="15.75">
      <c r="A795" s="69"/>
      <c r="B795" s="82"/>
      <c r="C795" s="81"/>
      <c r="D795" s="83"/>
      <c r="E795" s="123"/>
      <c r="F795" s="69"/>
      <c r="G795" s="69"/>
      <c r="H795" s="69"/>
      <c r="I795" s="69"/>
      <c r="J795" s="69"/>
      <c r="K795" s="69"/>
      <c r="L795" s="69"/>
      <c r="M795" s="69"/>
      <c r="N795" s="69"/>
      <c r="O795" s="69"/>
      <c r="P795" s="69"/>
      <c r="Q795" s="69"/>
      <c r="R795" s="69"/>
      <c r="S795" s="69"/>
      <c r="T795" s="69"/>
      <c r="U795" s="69"/>
    </row>
    <row r="796" spans="1:21" ht="15.75">
      <c r="A796" s="69"/>
      <c r="B796" s="82"/>
      <c r="C796" s="81"/>
      <c r="D796" s="83"/>
      <c r="E796" s="123"/>
      <c r="F796" s="69"/>
      <c r="G796" s="69"/>
      <c r="H796" s="69"/>
      <c r="I796" s="69"/>
      <c r="J796" s="69"/>
      <c r="K796" s="69"/>
      <c r="L796" s="69"/>
      <c r="M796" s="69"/>
      <c r="N796" s="69"/>
      <c r="O796" s="69"/>
      <c r="P796" s="69"/>
      <c r="Q796" s="69"/>
      <c r="R796" s="69"/>
      <c r="S796" s="69"/>
      <c r="T796" s="69"/>
      <c r="U796" s="69"/>
    </row>
    <row r="797" spans="1:21" ht="15.75">
      <c r="A797" s="69"/>
      <c r="B797" s="82"/>
      <c r="C797" s="81"/>
      <c r="D797" s="83"/>
      <c r="E797" s="123"/>
      <c r="F797" s="69"/>
      <c r="G797" s="69"/>
      <c r="H797" s="69"/>
      <c r="I797" s="69"/>
      <c r="J797" s="69"/>
      <c r="K797" s="69"/>
      <c r="L797" s="69"/>
      <c r="M797" s="69"/>
      <c r="N797" s="69"/>
      <c r="O797" s="69"/>
      <c r="P797" s="69"/>
      <c r="Q797" s="69"/>
      <c r="R797" s="69"/>
      <c r="S797" s="69"/>
      <c r="T797" s="69"/>
      <c r="U797" s="69"/>
    </row>
    <row r="798" spans="1:21" ht="15.75">
      <c r="A798" s="69"/>
      <c r="B798" s="82"/>
      <c r="C798" s="81"/>
      <c r="D798" s="83"/>
      <c r="E798" s="123"/>
      <c r="F798" s="69"/>
      <c r="G798" s="69"/>
      <c r="H798" s="69"/>
      <c r="I798" s="69"/>
      <c r="J798" s="69"/>
      <c r="K798" s="69"/>
      <c r="L798" s="69"/>
      <c r="M798" s="69"/>
      <c r="N798" s="69"/>
      <c r="O798" s="69"/>
      <c r="P798" s="69"/>
      <c r="Q798" s="69"/>
      <c r="R798" s="69"/>
      <c r="S798" s="69"/>
      <c r="T798" s="69"/>
      <c r="U798" s="69"/>
    </row>
    <row r="799" spans="1:21" ht="15.75">
      <c r="A799" s="69"/>
      <c r="B799" s="82"/>
      <c r="C799" s="81"/>
      <c r="D799" s="83"/>
      <c r="E799" s="123"/>
      <c r="F799" s="69"/>
      <c r="G799" s="69"/>
      <c r="H799" s="69"/>
      <c r="I799" s="69"/>
      <c r="J799" s="69"/>
      <c r="K799" s="69"/>
      <c r="L799" s="69"/>
      <c r="M799" s="69"/>
      <c r="N799" s="69"/>
      <c r="O799" s="69"/>
      <c r="P799" s="69"/>
      <c r="Q799" s="69"/>
      <c r="R799" s="69"/>
      <c r="S799" s="69"/>
      <c r="T799" s="69"/>
      <c r="U799" s="69"/>
    </row>
    <row r="800" spans="1:21" ht="15.75">
      <c r="A800" s="69"/>
      <c r="B800" s="82"/>
      <c r="C800" s="81"/>
      <c r="D800" s="83"/>
      <c r="E800" s="123"/>
      <c r="F800" s="69"/>
      <c r="G800" s="69"/>
      <c r="H800" s="69"/>
      <c r="I800" s="69"/>
      <c r="J800" s="69"/>
      <c r="K800" s="69"/>
      <c r="L800" s="69"/>
      <c r="M800" s="69"/>
      <c r="N800" s="69"/>
      <c r="O800" s="69"/>
      <c r="P800" s="69"/>
      <c r="Q800" s="69"/>
      <c r="R800" s="69"/>
      <c r="S800" s="69"/>
      <c r="T800" s="69"/>
      <c r="U800" s="69"/>
    </row>
    <row r="801" spans="1:21" ht="15.75">
      <c r="A801" s="69"/>
      <c r="B801" s="82"/>
      <c r="C801" s="81"/>
      <c r="D801" s="83"/>
      <c r="E801" s="123"/>
      <c r="F801" s="69"/>
      <c r="G801" s="69"/>
      <c r="H801" s="69"/>
      <c r="I801" s="69"/>
      <c r="J801" s="69"/>
      <c r="K801" s="69"/>
      <c r="L801" s="69"/>
      <c r="M801" s="69"/>
      <c r="N801" s="69"/>
      <c r="O801" s="69"/>
      <c r="P801" s="69"/>
      <c r="Q801" s="69"/>
      <c r="R801" s="69"/>
      <c r="S801" s="69"/>
      <c r="T801" s="69"/>
      <c r="U801" s="69"/>
    </row>
    <row r="802" spans="1:21" ht="15.75">
      <c r="A802" s="69"/>
      <c r="B802" s="82"/>
      <c r="C802" s="81"/>
      <c r="D802" s="83"/>
      <c r="E802" s="123"/>
      <c r="F802" s="69"/>
      <c r="G802" s="69"/>
      <c r="H802" s="69"/>
      <c r="I802" s="69"/>
      <c r="J802" s="69"/>
      <c r="K802" s="69"/>
      <c r="L802" s="69"/>
      <c r="M802" s="69"/>
      <c r="N802" s="69"/>
      <c r="O802" s="69"/>
      <c r="P802" s="69"/>
      <c r="Q802" s="69"/>
      <c r="R802" s="69"/>
      <c r="S802" s="69"/>
      <c r="T802" s="69"/>
      <c r="U802" s="69"/>
    </row>
    <row r="803" spans="1:21" ht="15.75">
      <c r="A803" s="69"/>
      <c r="B803" s="82"/>
      <c r="C803" s="81"/>
      <c r="D803" s="83"/>
      <c r="E803" s="123"/>
      <c r="F803" s="69"/>
      <c r="G803" s="69"/>
      <c r="H803" s="69"/>
      <c r="I803" s="69"/>
      <c r="J803" s="69"/>
      <c r="K803" s="69"/>
      <c r="L803" s="69"/>
      <c r="M803" s="69"/>
      <c r="N803" s="69"/>
      <c r="O803" s="69"/>
      <c r="P803" s="69"/>
      <c r="Q803" s="69"/>
      <c r="R803" s="69"/>
      <c r="S803" s="69"/>
      <c r="T803" s="69"/>
      <c r="U803" s="69"/>
    </row>
    <row r="804" spans="1:21" ht="15.75">
      <c r="A804" s="69"/>
      <c r="B804" s="82"/>
      <c r="C804" s="81"/>
      <c r="D804" s="83"/>
      <c r="E804" s="123"/>
      <c r="F804" s="69"/>
      <c r="G804" s="69"/>
      <c r="H804" s="69"/>
      <c r="I804" s="69"/>
      <c r="J804" s="69"/>
      <c r="K804" s="69"/>
      <c r="L804" s="69"/>
      <c r="M804" s="69"/>
      <c r="N804" s="69"/>
      <c r="O804" s="69"/>
      <c r="P804" s="69"/>
      <c r="Q804" s="69"/>
      <c r="R804" s="69"/>
      <c r="S804" s="69"/>
      <c r="T804" s="69"/>
      <c r="U804" s="69"/>
    </row>
    <row r="805" spans="1:21" ht="15.75">
      <c r="A805" s="69"/>
      <c r="B805" s="82"/>
      <c r="C805" s="81"/>
      <c r="D805" s="83"/>
      <c r="E805" s="123"/>
      <c r="F805" s="69"/>
      <c r="G805" s="69"/>
      <c r="H805" s="69"/>
      <c r="I805" s="69"/>
      <c r="J805" s="69"/>
      <c r="K805" s="69"/>
      <c r="L805" s="69"/>
      <c r="M805" s="69"/>
      <c r="N805" s="69"/>
      <c r="O805" s="69"/>
      <c r="P805" s="69"/>
      <c r="Q805" s="69"/>
      <c r="R805" s="69"/>
      <c r="S805" s="69"/>
      <c r="T805" s="69"/>
      <c r="U805" s="69"/>
    </row>
    <row r="806" spans="1:21" ht="15.75">
      <c r="A806" s="69"/>
      <c r="B806" s="82"/>
      <c r="C806" s="81"/>
      <c r="D806" s="83"/>
      <c r="E806" s="123"/>
      <c r="F806" s="69"/>
      <c r="G806" s="69"/>
      <c r="H806" s="69"/>
      <c r="I806" s="69"/>
      <c r="J806" s="69"/>
      <c r="K806" s="69"/>
      <c r="L806" s="69"/>
      <c r="M806" s="69"/>
      <c r="N806" s="69"/>
      <c r="O806" s="69"/>
      <c r="P806" s="69"/>
      <c r="Q806" s="69"/>
      <c r="R806" s="69"/>
      <c r="S806" s="69"/>
      <c r="T806" s="69"/>
      <c r="U806" s="69"/>
    </row>
    <row r="807" spans="1:21" ht="15.75">
      <c r="A807" s="69"/>
      <c r="B807" s="82"/>
      <c r="C807" s="81"/>
      <c r="D807" s="83"/>
      <c r="E807" s="123"/>
      <c r="F807" s="69"/>
      <c r="G807" s="69"/>
      <c r="H807" s="69"/>
      <c r="I807" s="69"/>
      <c r="J807" s="69"/>
      <c r="K807" s="69"/>
      <c r="L807" s="69"/>
      <c r="M807" s="69"/>
      <c r="N807" s="69"/>
      <c r="O807" s="69"/>
      <c r="P807" s="69"/>
      <c r="Q807" s="69"/>
      <c r="R807" s="69"/>
      <c r="S807" s="69"/>
      <c r="T807" s="69"/>
      <c r="U807" s="69"/>
    </row>
    <row r="808" spans="1:21" ht="15.75">
      <c r="A808" s="69"/>
      <c r="B808" s="82"/>
      <c r="C808" s="81"/>
      <c r="D808" s="83"/>
      <c r="E808" s="123"/>
      <c r="F808" s="69"/>
      <c r="G808" s="69"/>
      <c r="H808" s="69"/>
      <c r="I808" s="69"/>
      <c r="J808" s="69"/>
      <c r="K808" s="69"/>
      <c r="L808" s="69"/>
      <c r="M808" s="69"/>
      <c r="N808" s="69"/>
      <c r="O808" s="69"/>
      <c r="P808" s="69"/>
      <c r="Q808" s="69"/>
      <c r="R808" s="69"/>
      <c r="S808" s="69"/>
      <c r="T808" s="69"/>
      <c r="U808" s="69"/>
    </row>
    <row r="809" spans="1:21" ht="15.75">
      <c r="A809" s="69"/>
      <c r="B809" s="82"/>
      <c r="C809" s="81"/>
      <c r="D809" s="83"/>
      <c r="E809" s="123"/>
      <c r="F809" s="69"/>
      <c r="G809" s="69"/>
      <c r="H809" s="69"/>
      <c r="I809" s="69"/>
      <c r="J809" s="69"/>
      <c r="K809" s="69"/>
      <c r="L809" s="69"/>
      <c r="M809" s="69"/>
      <c r="N809" s="69"/>
      <c r="O809" s="69"/>
      <c r="P809" s="69"/>
      <c r="Q809" s="69"/>
      <c r="R809" s="69"/>
      <c r="S809" s="69"/>
      <c r="T809" s="69"/>
      <c r="U809" s="69"/>
    </row>
    <row r="810" spans="1:21" ht="15.75">
      <c r="A810" s="69"/>
      <c r="B810" s="82"/>
      <c r="C810" s="81"/>
      <c r="D810" s="83"/>
      <c r="E810" s="123"/>
      <c r="F810" s="69"/>
      <c r="G810" s="69"/>
      <c r="H810" s="69"/>
      <c r="I810" s="69"/>
      <c r="J810" s="69"/>
      <c r="K810" s="69"/>
      <c r="L810" s="69"/>
      <c r="M810" s="69"/>
      <c r="N810" s="69"/>
      <c r="O810" s="69"/>
      <c r="P810" s="69"/>
      <c r="Q810" s="69"/>
      <c r="R810" s="69"/>
      <c r="S810" s="69"/>
      <c r="T810" s="69"/>
      <c r="U810" s="69"/>
    </row>
    <row r="811" spans="1:21" ht="15.75">
      <c r="A811" s="69"/>
      <c r="B811" s="82"/>
      <c r="C811" s="81"/>
      <c r="D811" s="83"/>
      <c r="E811" s="123"/>
      <c r="F811" s="69"/>
      <c r="G811" s="69"/>
      <c r="H811" s="69"/>
      <c r="I811" s="69"/>
      <c r="J811" s="69"/>
      <c r="K811" s="69"/>
      <c r="L811" s="69"/>
      <c r="M811" s="69"/>
      <c r="N811" s="69"/>
      <c r="O811" s="69"/>
      <c r="P811" s="69"/>
      <c r="Q811" s="69"/>
      <c r="R811" s="69"/>
      <c r="S811" s="69"/>
      <c r="T811" s="69"/>
      <c r="U811" s="69"/>
    </row>
    <row r="812" spans="1:21" ht="15.75">
      <c r="A812" s="69"/>
      <c r="B812" s="82"/>
      <c r="C812" s="81"/>
      <c r="D812" s="83"/>
      <c r="E812" s="123"/>
      <c r="F812" s="69"/>
      <c r="G812" s="69"/>
      <c r="H812" s="69"/>
      <c r="I812" s="69"/>
      <c r="J812" s="69"/>
      <c r="K812" s="69"/>
      <c r="L812" s="69"/>
      <c r="M812" s="69"/>
      <c r="N812" s="69"/>
      <c r="O812" s="69"/>
      <c r="P812" s="69"/>
      <c r="Q812" s="69"/>
      <c r="R812" s="69"/>
      <c r="S812" s="69"/>
      <c r="T812" s="69"/>
      <c r="U812" s="69"/>
    </row>
    <row r="813" spans="1:21" ht="15.75">
      <c r="A813" s="69"/>
      <c r="B813" s="82"/>
      <c r="C813" s="81"/>
      <c r="D813" s="83"/>
      <c r="E813" s="123"/>
      <c r="F813" s="69"/>
      <c r="G813" s="69"/>
      <c r="H813" s="69"/>
      <c r="I813" s="69"/>
      <c r="J813" s="69"/>
      <c r="K813" s="69"/>
      <c r="L813" s="69"/>
      <c r="M813" s="69"/>
      <c r="N813" s="69"/>
      <c r="O813" s="69"/>
      <c r="P813" s="69"/>
      <c r="Q813" s="69"/>
      <c r="R813" s="69"/>
      <c r="S813" s="69"/>
      <c r="T813" s="69"/>
      <c r="U813" s="69"/>
    </row>
    <row r="814" spans="1:21" ht="15.75">
      <c r="A814" s="69"/>
      <c r="B814" s="82"/>
      <c r="C814" s="81"/>
      <c r="D814" s="83"/>
      <c r="E814" s="123"/>
      <c r="F814" s="69"/>
      <c r="G814" s="69"/>
      <c r="H814" s="69"/>
      <c r="I814" s="69"/>
      <c r="J814" s="69"/>
      <c r="K814" s="69"/>
      <c r="L814" s="69"/>
      <c r="M814" s="69"/>
      <c r="N814" s="69"/>
      <c r="O814" s="69"/>
      <c r="P814" s="69"/>
      <c r="Q814" s="69"/>
      <c r="R814" s="69"/>
      <c r="S814" s="69"/>
      <c r="T814" s="69"/>
      <c r="U814" s="69"/>
    </row>
    <row r="815" spans="1:21" ht="15.75">
      <c r="A815" s="69"/>
      <c r="B815" s="82"/>
      <c r="C815" s="81"/>
      <c r="D815" s="83"/>
      <c r="E815" s="123"/>
      <c r="F815" s="69"/>
      <c r="G815" s="69"/>
      <c r="H815" s="69"/>
      <c r="I815" s="69"/>
      <c r="J815" s="69"/>
      <c r="K815" s="69"/>
      <c r="L815" s="69"/>
      <c r="M815" s="69"/>
      <c r="N815" s="69"/>
      <c r="O815" s="69"/>
      <c r="P815" s="69"/>
      <c r="Q815" s="69"/>
      <c r="R815" s="69"/>
      <c r="S815" s="69"/>
      <c r="T815" s="69"/>
      <c r="U815" s="69"/>
    </row>
    <row r="816" spans="1:21" ht="15.75">
      <c r="A816" s="69"/>
      <c r="B816" s="82"/>
      <c r="C816" s="81"/>
      <c r="D816" s="83"/>
      <c r="E816" s="123"/>
      <c r="F816" s="69"/>
      <c r="G816" s="69"/>
      <c r="H816" s="69"/>
      <c r="I816" s="69"/>
      <c r="J816" s="69"/>
      <c r="K816" s="69"/>
      <c r="L816" s="69"/>
      <c r="M816" s="69"/>
      <c r="N816" s="69"/>
      <c r="O816" s="69"/>
      <c r="P816" s="69"/>
      <c r="Q816" s="69"/>
      <c r="R816" s="69"/>
      <c r="S816" s="69"/>
      <c r="T816" s="69"/>
      <c r="U816" s="69"/>
    </row>
    <row r="817" spans="1:21" ht="15.75">
      <c r="A817" s="69"/>
      <c r="B817" s="82"/>
      <c r="C817" s="81"/>
      <c r="D817" s="83"/>
      <c r="E817" s="123"/>
      <c r="F817" s="69"/>
      <c r="G817" s="69"/>
      <c r="H817" s="69"/>
      <c r="I817" s="69"/>
      <c r="J817" s="69"/>
      <c r="K817" s="69"/>
      <c r="L817" s="69"/>
      <c r="M817" s="69"/>
      <c r="N817" s="69"/>
      <c r="O817" s="69"/>
      <c r="P817" s="69"/>
      <c r="Q817" s="69"/>
      <c r="R817" s="69"/>
      <c r="S817" s="69"/>
      <c r="T817" s="69"/>
      <c r="U817" s="69"/>
    </row>
    <row r="818" spans="1:21" ht="15.75">
      <c r="A818" s="69"/>
      <c r="B818" s="82"/>
      <c r="C818" s="81"/>
      <c r="D818" s="83"/>
      <c r="E818" s="123"/>
      <c r="F818" s="69"/>
      <c r="G818" s="69"/>
      <c r="H818" s="69"/>
      <c r="I818" s="69"/>
      <c r="J818" s="69"/>
      <c r="K818" s="69"/>
      <c r="L818" s="69"/>
      <c r="M818" s="69"/>
      <c r="N818" s="69"/>
      <c r="O818" s="69"/>
      <c r="P818" s="69"/>
      <c r="Q818" s="69"/>
      <c r="R818" s="69"/>
      <c r="S818" s="69"/>
      <c r="T818" s="69"/>
      <c r="U818" s="69"/>
    </row>
    <row r="819" spans="1:21" ht="15.75">
      <c r="A819" s="69"/>
      <c r="B819" s="82"/>
      <c r="C819" s="81"/>
      <c r="D819" s="83"/>
      <c r="E819" s="123"/>
      <c r="F819" s="69"/>
      <c r="G819" s="69"/>
      <c r="H819" s="69"/>
      <c r="I819" s="69"/>
      <c r="J819" s="69"/>
      <c r="K819" s="69"/>
      <c r="L819" s="69"/>
      <c r="M819" s="69"/>
      <c r="N819" s="69"/>
      <c r="O819" s="69"/>
      <c r="P819" s="69"/>
      <c r="Q819" s="69"/>
      <c r="R819" s="69"/>
      <c r="S819" s="69"/>
      <c r="T819" s="69"/>
      <c r="U819" s="69"/>
    </row>
    <row r="820" spans="1:21" ht="15.75">
      <c r="A820" s="69"/>
      <c r="B820" s="82"/>
      <c r="C820" s="81"/>
      <c r="D820" s="83"/>
      <c r="E820" s="123"/>
      <c r="F820" s="69"/>
      <c r="G820" s="69"/>
      <c r="H820" s="69"/>
      <c r="I820" s="69"/>
      <c r="J820" s="69"/>
      <c r="K820" s="69"/>
      <c r="L820" s="69"/>
      <c r="M820" s="69"/>
      <c r="N820" s="69"/>
      <c r="O820" s="69"/>
      <c r="P820" s="69"/>
      <c r="Q820" s="69"/>
      <c r="R820" s="69"/>
      <c r="S820" s="69"/>
      <c r="T820" s="69"/>
      <c r="U820" s="69"/>
    </row>
    <row r="821" spans="1:21" ht="15.75">
      <c r="A821" s="69"/>
      <c r="B821" s="82"/>
      <c r="C821" s="81"/>
      <c r="D821" s="83"/>
      <c r="E821" s="123"/>
      <c r="F821" s="69"/>
      <c r="G821" s="69"/>
      <c r="H821" s="69"/>
      <c r="I821" s="69"/>
      <c r="J821" s="69"/>
      <c r="K821" s="69"/>
      <c r="L821" s="69"/>
      <c r="M821" s="69"/>
      <c r="N821" s="69"/>
      <c r="O821" s="69"/>
      <c r="P821" s="69"/>
      <c r="Q821" s="69"/>
      <c r="R821" s="69"/>
      <c r="S821" s="69"/>
      <c r="T821" s="69"/>
      <c r="U821" s="69"/>
    </row>
    <row r="822" spans="1:21" ht="15.75">
      <c r="A822" s="69"/>
      <c r="B822" s="82"/>
      <c r="C822" s="81"/>
      <c r="D822" s="83"/>
      <c r="E822" s="123"/>
      <c r="F822" s="69"/>
      <c r="G822" s="69"/>
      <c r="H822" s="69"/>
      <c r="I822" s="69"/>
      <c r="J822" s="69"/>
      <c r="K822" s="69"/>
      <c r="L822" s="69"/>
      <c r="M822" s="69"/>
      <c r="N822" s="69"/>
      <c r="O822" s="69"/>
      <c r="P822" s="69"/>
      <c r="Q822" s="69"/>
      <c r="R822" s="69"/>
      <c r="S822" s="69"/>
      <c r="T822" s="69"/>
      <c r="U822" s="69"/>
    </row>
    <row r="823" spans="1:21" ht="15.75">
      <c r="A823" s="69"/>
      <c r="B823" s="82"/>
      <c r="C823" s="81"/>
      <c r="D823" s="83"/>
      <c r="E823" s="123"/>
      <c r="F823" s="69"/>
      <c r="G823" s="69"/>
      <c r="H823" s="69"/>
      <c r="I823" s="69"/>
      <c r="J823" s="69"/>
      <c r="K823" s="69"/>
      <c r="L823" s="69"/>
      <c r="M823" s="69"/>
      <c r="N823" s="69"/>
      <c r="O823" s="69"/>
      <c r="P823" s="69"/>
      <c r="Q823" s="69"/>
      <c r="R823" s="69"/>
      <c r="S823" s="69"/>
      <c r="T823" s="69"/>
      <c r="U823" s="69"/>
    </row>
    <row r="824" spans="1:21" ht="15.75">
      <c r="A824" s="69"/>
      <c r="B824" s="82"/>
      <c r="C824" s="81"/>
      <c r="D824" s="83"/>
      <c r="E824" s="123"/>
      <c r="F824" s="69"/>
      <c r="G824" s="69"/>
      <c r="H824" s="69"/>
      <c r="I824" s="69"/>
      <c r="J824" s="69"/>
      <c r="K824" s="69"/>
      <c r="L824" s="69"/>
      <c r="M824" s="69"/>
      <c r="N824" s="69"/>
      <c r="O824" s="69"/>
      <c r="P824" s="69"/>
      <c r="Q824" s="69"/>
      <c r="R824" s="69"/>
      <c r="S824" s="69"/>
      <c r="T824" s="69"/>
      <c r="U824" s="69"/>
    </row>
    <row r="825" spans="1:21" ht="15.75">
      <c r="A825" s="69"/>
      <c r="B825" s="82"/>
      <c r="C825" s="81"/>
      <c r="D825" s="83"/>
      <c r="E825" s="123"/>
      <c r="F825" s="69"/>
      <c r="G825" s="69"/>
      <c r="H825" s="69"/>
      <c r="I825" s="69"/>
      <c r="J825" s="69"/>
      <c r="K825" s="69"/>
      <c r="L825" s="69"/>
      <c r="M825" s="69"/>
      <c r="N825" s="69"/>
      <c r="O825" s="69"/>
      <c r="P825" s="69"/>
      <c r="Q825" s="69"/>
      <c r="R825" s="69"/>
      <c r="S825" s="69"/>
      <c r="T825" s="69"/>
      <c r="U825" s="69"/>
    </row>
    <row r="826" spans="1:21" ht="15.75">
      <c r="A826" s="69"/>
      <c r="B826" s="82"/>
      <c r="C826" s="81"/>
      <c r="D826" s="83"/>
      <c r="E826" s="123"/>
      <c r="F826" s="69"/>
      <c r="G826" s="69"/>
      <c r="H826" s="69"/>
      <c r="I826" s="69"/>
      <c r="J826" s="69"/>
      <c r="K826" s="69"/>
      <c r="L826" s="69"/>
      <c r="M826" s="69"/>
      <c r="N826" s="69"/>
      <c r="O826" s="69"/>
      <c r="P826" s="69"/>
      <c r="Q826" s="69"/>
      <c r="R826" s="69"/>
      <c r="S826" s="69"/>
      <c r="T826" s="69"/>
      <c r="U826" s="69"/>
    </row>
    <row r="827" spans="1:21" ht="15.75">
      <c r="A827" s="69"/>
      <c r="B827" s="82"/>
      <c r="C827" s="81"/>
      <c r="D827" s="83"/>
      <c r="E827" s="123"/>
      <c r="F827" s="69"/>
      <c r="G827" s="69"/>
      <c r="H827" s="69"/>
      <c r="I827" s="69"/>
      <c r="J827" s="69"/>
      <c r="K827" s="69"/>
      <c r="L827" s="69"/>
      <c r="M827" s="69"/>
      <c r="N827" s="69"/>
      <c r="O827" s="69"/>
      <c r="P827" s="69"/>
      <c r="Q827" s="69"/>
      <c r="R827" s="69"/>
      <c r="S827" s="69"/>
      <c r="T827" s="69"/>
      <c r="U827" s="69"/>
    </row>
    <row r="828" spans="1:21" ht="15.75">
      <c r="A828" s="69"/>
      <c r="B828" s="82"/>
      <c r="C828" s="81"/>
      <c r="D828" s="83"/>
      <c r="E828" s="123"/>
      <c r="F828" s="69"/>
      <c r="G828" s="69"/>
      <c r="H828" s="69"/>
      <c r="I828" s="69"/>
      <c r="J828" s="69"/>
      <c r="K828" s="69"/>
      <c r="L828" s="69"/>
      <c r="M828" s="69"/>
      <c r="N828" s="69"/>
      <c r="O828" s="69"/>
      <c r="P828" s="69"/>
      <c r="Q828" s="69"/>
      <c r="R828" s="69"/>
      <c r="S828" s="69"/>
      <c r="T828" s="69"/>
      <c r="U828" s="69"/>
    </row>
    <row r="829" spans="1:21" ht="15.75">
      <c r="A829" s="69"/>
      <c r="B829" s="82"/>
      <c r="C829" s="81"/>
      <c r="D829" s="83"/>
      <c r="E829" s="123"/>
      <c r="F829" s="69"/>
      <c r="G829" s="69"/>
      <c r="H829" s="69"/>
      <c r="I829" s="69"/>
      <c r="J829" s="69"/>
      <c r="K829" s="69"/>
      <c r="L829" s="69"/>
      <c r="M829" s="69"/>
      <c r="N829" s="69"/>
      <c r="O829" s="69"/>
      <c r="P829" s="69"/>
      <c r="Q829" s="69"/>
      <c r="R829" s="69"/>
      <c r="S829" s="69"/>
      <c r="T829" s="69"/>
      <c r="U829" s="69"/>
    </row>
    <row r="830" spans="1:21" ht="15.75">
      <c r="A830" s="69"/>
      <c r="B830" s="82"/>
      <c r="C830" s="81"/>
      <c r="D830" s="83"/>
      <c r="E830" s="123"/>
      <c r="F830" s="69"/>
      <c r="G830" s="69"/>
      <c r="H830" s="69"/>
      <c r="I830" s="69"/>
      <c r="J830" s="69"/>
      <c r="K830" s="69"/>
      <c r="L830" s="69"/>
      <c r="M830" s="69"/>
      <c r="N830" s="69"/>
      <c r="O830" s="69"/>
      <c r="P830" s="69"/>
      <c r="Q830" s="69"/>
      <c r="R830" s="69"/>
      <c r="S830" s="69"/>
      <c r="T830" s="69"/>
      <c r="U830" s="69"/>
    </row>
    <row r="831" spans="1:21" ht="15.75">
      <c r="A831" s="69"/>
      <c r="B831" s="82"/>
      <c r="C831" s="81"/>
      <c r="D831" s="83"/>
      <c r="E831" s="123"/>
      <c r="F831" s="69"/>
      <c r="G831" s="69"/>
      <c r="H831" s="69"/>
      <c r="I831" s="69"/>
      <c r="J831" s="69"/>
      <c r="K831" s="69"/>
      <c r="L831" s="69"/>
      <c r="M831" s="69"/>
      <c r="N831" s="69"/>
      <c r="O831" s="69"/>
      <c r="P831" s="69"/>
      <c r="Q831" s="69"/>
      <c r="R831" s="69"/>
      <c r="S831" s="69"/>
      <c r="T831" s="69"/>
      <c r="U831" s="69"/>
    </row>
    <row r="832" spans="1:21" ht="15.75">
      <c r="A832" s="69"/>
      <c r="B832" s="82"/>
      <c r="C832" s="81"/>
      <c r="D832" s="83"/>
      <c r="E832" s="123"/>
      <c r="F832" s="69"/>
      <c r="G832" s="69"/>
      <c r="H832" s="69"/>
      <c r="I832" s="69"/>
      <c r="J832" s="69"/>
      <c r="K832" s="69"/>
      <c r="L832" s="69"/>
      <c r="M832" s="69"/>
      <c r="N832" s="69"/>
      <c r="O832" s="69"/>
      <c r="P832" s="69"/>
      <c r="Q832" s="69"/>
      <c r="R832" s="69"/>
      <c r="S832" s="69"/>
      <c r="T832" s="69"/>
      <c r="U832" s="69"/>
    </row>
    <row r="833" spans="1:21" ht="15.75">
      <c r="A833" s="69"/>
      <c r="B833" s="82"/>
      <c r="C833" s="81"/>
      <c r="D833" s="83"/>
      <c r="E833" s="123"/>
      <c r="F833" s="69"/>
      <c r="G833" s="69"/>
      <c r="H833" s="69"/>
      <c r="I833" s="69"/>
      <c r="J833" s="69"/>
      <c r="K833" s="69"/>
      <c r="L833" s="69"/>
      <c r="M833" s="69"/>
      <c r="N833" s="69"/>
      <c r="O833" s="69"/>
      <c r="P833" s="69"/>
      <c r="Q833" s="69"/>
      <c r="R833" s="69"/>
      <c r="S833" s="69"/>
      <c r="T833" s="69"/>
      <c r="U833" s="69"/>
    </row>
    <row r="834" spans="1:21" ht="15.75">
      <c r="A834" s="69"/>
      <c r="B834" s="82"/>
      <c r="C834" s="81"/>
      <c r="D834" s="83"/>
      <c r="E834" s="123"/>
      <c r="F834" s="69"/>
      <c r="G834" s="69"/>
      <c r="H834" s="69"/>
      <c r="I834" s="69"/>
      <c r="J834" s="69"/>
      <c r="K834" s="69"/>
      <c r="L834" s="69"/>
      <c r="M834" s="69"/>
      <c r="N834" s="69"/>
      <c r="O834" s="69"/>
      <c r="P834" s="69"/>
      <c r="Q834" s="69"/>
      <c r="R834" s="69"/>
      <c r="S834" s="69"/>
      <c r="T834" s="69"/>
      <c r="U834" s="69"/>
    </row>
    <row r="835" spans="1:21" ht="15.75">
      <c r="A835" s="69"/>
      <c r="B835" s="82"/>
      <c r="C835" s="81"/>
      <c r="D835" s="83"/>
      <c r="E835" s="123"/>
      <c r="F835" s="69"/>
      <c r="G835" s="69"/>
      <c r="H835" s="69"/>
      <c r="I835" s="69"/>
      <c r="J835" s="69"/>
      <c r="K835" s="69"/>
      <c r="L835" s="69"/>
      <c r="M835" s="69"/>
      <c r="N835" s="69"/>
      <c r="O835" s="69"/>
      <c r="P835" s="69"/>
      <c r="Q835" s="69"/>
      <c r="R835" s="69"/>
      <c r="S835" s="69"/>
      <c r="T835" s="69"/>
      <c r="U835" s="69"/>
    </row>
    <row r="836" spans="1:21" ht="15.75">
      <c r="A836" s="69"/>
      <c r="B836" s="82"/>
      <c r="C836" s="81"/>
      <c r="D836" s="83"/>
      <c r="E836" s="123"/>
      <c r="F836" s="69"/>
      <c r="G836" s="69"/>
      <c r="H836" s="69"/>
      <c r="I836" s="69"/>
      <c r="J836" s="69"/>
      <c r="K836" s="69"/>
      <c r="L836" s="69"/>
      <c r="M836" s="69"/>
      <c r="N836" s="69"/>
      <c r="O836" s="69"/>
      <c r="P836" s="69"/>
      <c r="Q836" s="69"/>
      <c r="R836" s="69"/>
      <c r="S836" s="69"/>
      <c r="T836" s="69"/>
      <c r="U836" s="69"/>
    </row>
    <row r="837" spans="1:21" ht="15.75">
      <c r="A837" s="69"/>
      <c r="B837" s="82"/>
      <c r="C837" s="81"/>
      <c r="D837" s="83"/>
      <c r="E837" s="123"/>
      <c r="F837" s="69"/>
      <c r="G837" s="69"/>
      <c r="H837" s="69"/>
      <c r="I837" s="69"/>
      <c r="J837" s="69"/>
      <c r="K837" s="69"/>
      <c r="L837" s="69"/>
      <c r="M837" s="69"/>
      <c r="N837" s="69"/>
      <c r="O837" s="69"/>
      <c r="P837" s="69"/>
      <c r="Q837" s="69"/>
      <c r="R837" s="69"/>
      <c r="S837" s="69"/>
      <c r="T837" s="69"/>
      <c r="U837" s="69"/>
    </row>
    <row r="838" spans="1:21" ht="15.75">
      <c r="A838" s="69"/>
      <c r="B838" s="82"/>
      <c r="C838" s="81"/>
      <c r="D838" s="83"/>
      <c r="E838" s="123"/>
      <c r="F838" s="69"/>
      <c r="G838" s="69"/>
      <c r="H838" s="69"/>
      <c r="I838" s="69"/>
      <c r="J838" s="69"/>
      <c r="K838" s="69"/>
      <c r="L838" s="69"/>
      <c r="M838" s="69"/>
      <c r="N838" s="69"/>
      <c r="O838" s="69"/>
      <c r="P838" s="69"/>
      <c r="Q838" s="69"/>
      <c r="R838" s="69"/>
      <c r="S838" s="69"/>
      <c r="T838" s="69"/>
      <c r="U838" s="69"/>
    </row>
    <row r="839" spans="1:21" ht="15.75">
      <c r="A839" s="69"/>
      <c r="B839" s="82"/>
      <c r="C839" s="81"/>
      <c r="D839" s="83"/>
      <c r="E839" s="123"/>
      <c r="F839" s="69"/>
      <c r="G839" s="69"/>
      <c r="H839" s="69"/>
      <c r="I839" s="69"/>
      <c r="J839" s="69"/>
      <c r="K839" s="69"/>
      <c r="L839" s="69"/>
      <c r="M839" s="69"/>
      <c r="N839" s="69"/>
      <c r="O839" s="69"/>
      <c r="P839" s="69"/>
      <c r="Q839" s="69"/>
      <c r="R839" s="69"/>
      <c r="S839" s="69"/>
      <c r="T839" s="69"/>
      <c r="U839" s="69"/>
    </row>
    <row r="840" spans="1:21" ht="15.75">
      <c r="A840" s="69"/>
      <c r="B840" s="82"/>
      <c r="C840" s="81"/>
      <c r="D840" s="83"/>
      <c r="E840" s="123"/>
      <c r="F840" s="69"/>
      <c r="G840" s="69"/>
      <c r="H840" s="69"/>
      <c r="I840" s="69"/>
      <c r="J840" s="69"/>
      <c r="K840" s="69"/>
      <c r="L840" s="69"/>
      <c r="M840" s="69"/>
      <c r="N840" s="69"/>
      <c r="O840" s="69"/>
      <c r="P840" s="69"/>
      <c r="Q840" s="69"/>
      <c r="R840" s="69"/>
      <c r="S840" s="69"/>
      <c r="T840" s="69"/>
      <c r="U840" s="69"/>
    </row>
    <row r="841" spans="1:21" ht="15.75">
      <c r="A841" s="69"/>
      <c r="B841" s="82"/>
      <c r="C841" s="81"/>
      <c r="D841" s="83"/>
      <c r="E841" s="123"/>
      <c r="F841" s="69"/>
      <c r="G841" s="69"/>
      <c r="H841" s="69"/>
      <c r="I841" s="69"/>
      <c r="J841" s="69"/>
      <c r="K841" s="69"/>
      <c r="L841" s="69"/>
      <c r="M841" s="69"/>
      <c r="N841" s="69"/>
      <c r="O841" s="69"/>
      <c r="P841" s="69"/>
      <c r="Q841" s="69"/>
      <c r="R841" s="69"/>
      <c r="S841" s="69"/>
      <c r="T841" s="69"/>
      <c r="U841" s="69"/>
    </row>
    <row r="842" spans="1:21" ht="15.75">
      <c r="A842" s="69"/>
      <c r="B842" s="82"/>
      <c r="C842" s="81"/>
      <c r="D842" s="83"/>
      <c r="E842" s="123"/>
      <c r="F842" s="69"/>
      <c r="G842" s="69"/>
      <c r="H842" s="69"/>
      <c r="I842" s="69"/>
      <c r="J842" s="69"/>
      <c r="K842" s="69"/>
      <c r="L842" s="69"/>
      <c r="M842" s="69"/>
      <c r="N842" s="69"/>
      <c r="O842" s="69"/>
      <c r="P842" s="69"/>
      <c r="Q842" s="69"/>
      <c r="R842" s="69"/>
      <c r="S842" s="69"/>
      <c r="T842" s="69"/>
      <c r="U842" s="69"/>
    </row>
    <row r="843" spans="1:21" ht="15.75">
      <c r="A843" s="69"/>
      <c r="B843" s="82"/>
      <c r="C843" s="81"/>
      <c r="D843" s="83"/>
      <c r="E843" s="123"/>
      <c r="F843" s="69"/>
      <c r="G843" s="69"/>
      <c r="H843" s="69"/>
      <c r="I843" s="69"/>
      <c r="J843" s="69"/>
      <c r="K843" s="69"/>
      <c r="L843" s="69"/>
      <c r="M843" s="69"/>
      <c r="N843" s="69"/>
      <c r="O843" s="69"/>
      <c r="P843" s="69"/>
      <c r="Q843" s="69"/>
      <c r="R843" s="69"/>
      <c r="S843" s="69"/>
      <c r="T843" s="69"/>
      <c r="U843" s="69"/>
    </row>
    <row r="844" spans="1:21" ht="15.75">
      <c r="A844" s="69"/>
      <c r="B844" s="82"/>
      <c r="C844" s="81"/>
      <c r="D844" s="83"/>
      <c r="E844" s="123"/>
      <c r="F844" s="69"/>
      <c r="G844" s="69"/>
      <c r="H844" s="69"/>
      <c r="I844" s="69"/>
      <c r="J844" s="69"/>
      <c r="K844" s="69"/>
      <c r="L844" s="69"/>
      <c r="M844" s="69"/>
      <c r="N844" s="69"/>
      <c r="O844" s="69"/>
      <c r="P844" s="69"/>
      <c r="Q844" s="69"/>
      <c r="R844" s="69"/>
      <c r="S844" s="69"/>
      <c r="T844" s="69"/>
      <c r="U844" s="69"/>
    </row>
    <row r="845" spans="1:21" ht="15.75">
      <c r="A845" s="69"/>
      <c r="B845" s="82"/>
      <c r="C845" s="81"/>
      <c r="D845" s="83"/>
      <c r="E845" s="123"/>
      <c r="F845" s="69"/>
      <c r="G845" s="69"/>
      <c r="H845" s="69"/>
      <c r="I845" s="69"/>
      <c r="J845" s="69"/>
      <c r="K845" s="69"/>
      <c r="L845" s="69"/>
      <c r="M845" s="69"/>
      <c r="N845" s="69"/>
      <c r="O845" s="69"/>
      <c r="P845" s="69"/>
      <c r="Q845" s="69"/>
      <c r="R845" s="69"/>
      <c r="S845" s="69"/>
      <c r="T845" s="69"/>
      <c r="U845" s="69"/>
    </row>
    <row r="846" spans="1:21" ht="15.75">
      <c r="A846" s="69"/>
      <c r="B846" s="82"/>
      <c r="C846" s="81"/>
      <c r="D846" s="83"/>
      <c r="E846" s="123"/>
      <c r="F846" s="69"/>
      <c r="G846" s="69"/>
      <c r="H846" s="69"/>
      <c r="I846" s="69"/>
      <c r="J846" s="69"/>
      <c r="K846" s="69"/>
      <c r="L846" s="69"/>
      <c r="M846" s="69"/>
      <c r="N846" s="69"/>
      <c r="O846" s="69"/>
      <c r="P846" s="69"/>
      <c r="Q846" s="69"/>
      <c r="R846" s="69"/>
      <c r="S846" s="69"/>
      <c r="T846" s="69"/>
      <c r="U846" s="69"/>
    </row>
    <row r="847" spans="1:21" ht="15.75">
      <c r="A847" s="69"/>
      <c r="B847" s="82"/>
      <c r="C847" s="81"/>
      <c r="D847" s="83"/>
      <c r="E847" s="123"/>
      <c r="F847" s="69"/>
      <c r="G847" s="69"/>
      <c r="H847" s="69"/>
      <c r="I847" s="69"/>
      <c r="J847" s="69"/>
      <c r="K847" s="69"/>
      <c r="L847" s="69"/>
      <c r="M847" s="69"/>
      <c r="N847" s="69"/>
      <c r="O847" s="69"/>
      <c r="P847" s="69"/>
      <c r="Q847" s="69"/>
      <c r="R847" s="69"/>
      <c r="S847" s="69"/>
      <c r="T847" s="69"/>
      <c r="U847" s="69"/>
    </row>
    <row r="848" spans="1:21" ht="15.75">
      <c r="A848" s="69"/>
      <c r="B848" s="82"/>
      <c r="C848" s="81"/>
      <c r="D848" s="83"/>
      <c r="E848" s="123"/>
      <c r="F848" s="69"/>
      <c r="G848" s="69"/>
      <c r="H848" s="69"/>
      <c r="I848" s="69"/>
      <c r="J848" s="69"/>
      <c r="K848" s="69"/>
      <c r="L848" s="69"/>
      <c r="M848" s="69"/>
      <c r="N848" s="69"/>
      <c r="O848" s="69"/>
      <c r="P848" s="69"/>
      <c r="Q848" s="69"/>
      <c r="R848" s="69"/>
      <c r="S848" s="69"/>
      <c r="T848" s="69"/>
      <c r="U848" s="69"/>
    </row>
    <row r="849" spans="1:21" ht="15.75">
      <c r="A849" s="69"/>
      <c r="B849" s="82"/>
      <c r="C849" s="81"/>
      <c r="D849" s="83"/>
      <c r="E849" s="123"/>
      <c r="F849" s="69"/>
      <c r="G849" s="69"/>
      <c r="H849" s="69"/>
      <c r="I849" s="69"/>
      <c r="J849" s="69"/>
      <c r="K849" s="69"/>
      <c r="L849" s="69"/>
      <c r="M849" s="69"/>
      <c r="N849" s="69"/>
      <c r="O849" s="69"/>
      <c r="P849" s="69"/>
      <c r="Q849" s="69"/>
      <c r="R849" s="69"/>
      <c r="S849" s="69"/>
      <c r="T849" s="69"/>
      <c r="U849" s="69"/>
    </row>
    <row r="850" spans="1:21" ht="15.75">
      <c r="A850" s="69"/>
      <c r="B850" s="82"/>
      <c r="C850" s="81"/>
      <c r="D850" s="83"/>
      <c r="E850" s="123"/>
      <c r="F850" s="69"/>
      <c r="G850" s="69"/>
      <c r="H850" s="69"/>
      <c r="I850" s="69"/>
      <c r="J850" s="69"/>
      <c r="K850" s="69"/>
      <c r="L850" s="69"/>
      <c r="M850" s="69"/>
      <c r="N850" s="69"/>
      <c r="O850" s="69"/>
      <c r="P850" s="69"/>
      <c r="Q850" s="69"/>
      <c r="R850" s="69"/>
      <c r="S850" s="69"/>
      <c r="T850" s="69"/>
      <c r="U850" s="69"/>
    </row>
    <row r="851" spans="1:21" ht="15.75">
      <c r="A851" s="69"/>
      <c r="B851" s="82"/>
      <c r="C851" s="81"/>
      <c r="D851" s="83"/>
      <c r="E851" s="123"/>
      <c r="F851" s="69"/>
      <c r="G851" s="69"/>
      <c r="H851" s="69"/>
      <c r="I851" s="69"/>
      <c r="J851" s="69"/>
      <c r="K851" s="69"/>
      <c r="L851" s="69"/>
      <c r="M851" s="69"/>
      <c r="N851" s="69"/>
      <c r="O851" s="69"/>
      <c r="P851" s="69"/>
      <c r="Q851" s="69"/>
      <c r="R851" s="69"/>
      <c r="S851" s="69"/>
      <c r="T851" s="69"/>
      <c r="U851" s="69"/>
    </row>
    <row r="852" spans="1:21" ht="15.75">
      <c r="A852" s="69"/>
      <c r="B852" s="82"/>
      <c r="C852" s="81"/>
      <c r="D852" s="83"/>
      <c r="E852" s="123"/>
      <c r="F852" s="69"/>
      <c r="G852" s="69"/>
      <c r="H852" s="69"/>
      <c r="I852" s="69"/>
      <c r="J852" s="69"/>
      <c r="K852" s="69"/>
      <c r="L852" s="69"/>
      <c r="M852" s="69"/>
      <c r="N852" s="69"/>
      <c r="O852" s="69"/>
      <c r="P852" s="69"/>
      <c r="Q852" s="69"/>
      <c r="R852" s="69"/>
      <c r="S852" s="69"/>
      <c r="T852" s="69"/>
      <c r="U852" s="69"/>
    </row>
    <row r="853" spans="1:21" ht="15.75">
      <c r="A853" s="69"/>
      <c r="B853" s="82"/>
      <c r="C853" s="81"/>
      <c r="D853" s="83"/>
      <c r="E853" s="123"/>
      <c r="F853" s="69"/>
      <c r="G853" s="69"/>
      <c r="H853" s="69"/>
      <c r="I853" s="69"/>
      <c r="J853" s="69"/>
      <c r="K853" s="69"/>
      <c r="L853" s="69"/>
      <c r="M853" s="69"/>
      <c r="N853" s="69"/>
      <c r="O853" s="69"/>
      <c r="P853" s="69"/>
      <c r="Q853" s="69"/>
      <c r="R853" s="69"/>
      <c r="S853" s="69"/>
      <c r="T853" s="69"/>
      <c r="U853" s="69"/>
    </row>
    <row r="854" spans="1:21" ht="15.75">
      <c r="A854" s="69"/>
      <c r="B854" s="82"/>
      <c r="C854" s="81"/>
      <c r="D854" s="83"/>
      <c r="E854" s="123"/>
      <c r="F854" s="69"/>
      <c r="G854" s="69"/>
      <c r="H854" s="69"/>
      <c r="I854" s="69"/>
      <c r="J854" s="69"/>
      <c r="K854" s="69"/>
      <c r="L854" s="69"/>
      <c r="M854" s="69"/>
      <c r="N854" s="69"/>
      <c r="O854" s="69"/>
      <c r="P854" s="69"/>
      <c r="Q854" s="69"/>
      <c r="R854" s="69"/>
      <c r="S854" s="69"/>
      <c r="T854" s="69"/>
      <c r="U854" s="69"/>
    </row>
    <row r="855" spans="1:21" ht="15.75">
      <c r="A855" s="69"/>
      <c r="B855" s="82"/>
      <c r="C855" s="81"/>
      <c r="D855" s="83"/>
      <c r="E855" s="123"/>
      <c r="F855" s="69"/>
      <c r="G855" s="69"/>
      <c r="H855" s="69"/>
      <c r="I855" s="69"/>
      <c r="J855" s="69"/>
      <c r="K855" s="69"/>
      <c r="L855" s="69"/>
      <c r="M855" s="69"/>
      <c r="N855" s="69"/>
      <c r="O855" s="69"/>
      <c r="P855" s="69"/>
      <c r="Q855" s="69"/>
      <c r="R855" s="69"/>
      <c r="S855" s="69"/>
      <c r="T855" s="69"/>
      <c r="U855" s="69"/>
    </row>
    <row r="856" spans="1:21" ht="15.75">
      <c r="A856" s="69"/>
      <c r="B856" s="82"/>
      <c r="C856" s="81"/>
      <c r="D856" s="83"/>
      <c r="E856" s="123"/>
      <c r="F856" s="69"/>
      <c r="G856" s="69"/>
      <c r="H856" s="69"/>
      <c r="I856" s="69"/>
      <c r="J856" s="69"/>
      <c r="K856" s="69"/>
      <c r="L856" s="69"/>
      <c r="M856" s="69"/>
      <c r="N856" s="69"/>
      <c r="O856" s="69"/>
      <c r="P856" s="69"/>
      <c r="Q856" s="69"/>
      <c r="R856" s="69"/>
      <c r="S856" s="69"/>
      <c r="T856" s="69"/>
      <c r="U856" s="69"/>
    </row>
    <row r="857" spans="1:21" ht="15.75">
      <c r="A857" s="69"/>
      <c r="B857" s="82"/>
      <c r="C857" s="81"/>
      <c r="D857" s="83"/>
      <c r="E857" s="123"/>
      <c r="F857" s="69"/>
      <c r="G857" s="69"/>
      <c r="H857" s="69"/>
      <c r="I857" s="69"/>
      <c r="J857" s="69"/>
      <c r="K857" s="69"/>
      <c r="L857" s="69"/>
      <c r="M857" s="69"/>
      <c r="N857" s="69"/>
      <c r="O857" s="69"/>
      <c r="P857" s="69"/>
      <c r="Q857" s="69"/>
      <c r="R857" s="69"/>
      <c r="S857" s="69"/>
      <c r="T857" s="69"/>
      <c r="U857" s="69"/>
    </row>
    <row r="858" spans="1:21" ht="15.75">
      <c r="A858" s="69"/>
      <c r="B858" s="82"/>
      <c r="C858" s="81"/>
      <c r="D858" s="83"/>
      <c r="E858" s="123"/>
      <c r="F858" s="69"/>
      <c r="G858" s="69"/>
      <c r="H858" s="69"/>
      <c r="I858" s="69"/>
      <c r="J858" s="69"/>
      <c r="K858" s="69"/>
      <c r="L858" s="69"/>
      <c r="M858" s="69"/>
      <c r="N858" s="69"/>
      <c r="O858" s="69"/>
      <c r="P858" s="69"/>
      <c r="Q858" s="69"/>
      <c r="R858" s="69"/>
      <c r="S858" s="69"/>
      <c r="T858" s="69"/>
      <c r="U858" s="69"/>
    </row>
    <row r="859" spans="1:21" ht="15.75">
      <c r="A859" s="69"/>
      <c r="B859" s="82"/>
      <c r="C859" s="81"/>
      <c r="D859" s="83"/>
      <c r="E859" s="123"/>
      <c r="F859" s="69"/>
      <c r="G859" s="69"/>
      <c r="H859" s="69"/>
      <c r="I859" s="69"/>
      <c r="J859" s="69"/>
      <c r="K859" s="69"/>
      <c r="L859" s="69"/>
      <c r="M859" s="69"/>
      <c r="N859" s="69"/>
      <c r="O859" s="69"/>
      <c r="P859" s="69"/>
      <c r="Q859" s="69"/>
      <c r="R859" s="69"/>
      <c r="S859" s="69"/>
      <c r="T859" s="69"/>
      <c r="U859" s="69"/>
    </row>
    <row r="860" spans="1:21" ht="15.75">
      <c r="A860" s="69"/>
      <c r="B860" s="82"/>
      <c r="C860" s="81"/>
      <c r="D860" s="83"/>
      <c r="E860" s="123"/>
      <c r="F860" s="69"/>
      <c r="G860" s="69"/>
      <c r="H860" s="69"/>
      <c r="I860" s="69"/>
      <c r="J860" s="69"/>
      <c r="K860" s="69"/>
      <c r="L860" s="69"/>
      <c r="M860" s="69"/>
      <c r="N860" s="69"/>
      <c r="O860" s="69"/>
      <c r="P860" s="69"/>
      <c r="Q860" s="69"/>
      <c r="R860" s="69"/>
      <c r="S860" s="69"/>
      <c r="T860" s="69"/>
      <c r="U860" s="69"/>
    </row>
    <row r="861" spans="1:21" ht="15.75">
      <c r="A861" s="69"/>
      <c r="B861" s="82"/>
      <c r="C861" s="81"/>
      <c r="D861" s="83"/>
      <c r="E861" s="123"/>
      <c r="F861" s="69"/>
      <c r="G861" s="69"/>
      <c r="H861" s="69"/>
      <c r="I861" s="69"/>
      <c r="J861" s="69"/>
      <c r="K861" s="69"/>
      <c r="L861" s="69"/>
      <c r="M861" s="69"/>
      <c r="N861" s="69"/>
      <c r="O861" s="69"/>
      <c r="P861" s="69"/>
      <c r="Q861" s="69"/>
      <c r="R861" s="69"/>
      <c r="S861" s="69"/>
      <c r="T861" s="69"/>
      <c r="U861" s="69"/>
    </row>
    <row r="862" spans="1:21" ht="15.75">
      <c r="A862" s="69"/>
      <c r="B862" s="82"/>
      <c r="C862" s="81"/>
      <c r="D862" s="83"/>
      <c r="E862" s="123"/>
      <c r="F862" s="69"/>
      <c r="G862" s="69"/>
      <c r="H862" s="69"/>
      <c r="I862" s="69"/>
      <c r="J862" s="69"/>
      <c r="K862" s="69"/>
      <c r="L862" s="69"/>
      <c r="M862" s="69"/>
      <c r="N862" s="69"/>
      <c r="O862" s="69"/>
      <c r="P862" s="69"/>
      <c r="Q862" s="69"/>
      <c r="R862" s="69"/>
      <c r="S862" s="69"/>
      <c r="T862" s="69"/>
      <c r="U862" s="69"/>
    </row>
    <row r="863" spans="1:21" ht="15.75">
      <c r="A863" s="69"/>
      <c r="B863" s="82"/>
      <c r="C863" s="81"/>
      <c r="D863" s="83"/>
      <c r="E863" s="123"/>
      <c r="F863" s="69"/>
      <c r="G863" s="69"/>
      <c r="H863" s="69"/>
      <c r="I863" s="69"/>
      <c r="J863" s="69"/>
      <c r="K863" s="69"/>
      <c r="L863" s="69"/>
      <c r="M863" s="69"/>
      <c r="N863" s="69"/>
      <c r="O863" s="69"/>
      <c r="P863" s="69"/>
      <c r="Q863" s="69"/>
      <c r="R863" s="69"/>
      <c r="S863" s="69"/>
      <c r="T863" s="69"/>
      <c r="U863" s="69"/>
    </row>
    <row r="864" spans="1:21" ht="15.75">
      <c r="A864" s="69"/>
      <c r="B864" s="82"/>
      <c r="C864" s="81"/>
      <c r="D864" s="83"/>
      <c r="E864" s="123"/>
      <c r="F864" s="69"/>
      <c r="G864" s="69"/>
      <c r="H864" s="69"/>
      <c r="I864" s="69"/>
      <c r="J864" s="69"/>
      <c r="K864" s="69"/>
      <c r="L864" s="69"/>
      <c r="M864" s="69"/>
      <c r="N864" s="69"/>
      <c r="O864" s="69"/>
      <c r="P864" s="69"/>
      <c r="Q864" s="69"/>
      <c r="R864" s="69"/>
      <c r="S864" s="69"/>
      <c r="T864" s="69"/>
      <c r="U864" s="69"/>
    </row>
    <row r="865" spans="1:21" ht="15.75">
      <c r="A865" s="69"/>
      <c r="B865" s="82"/>
      <c r="C865" s="81"/>
      <c r="D865" s="83"/>
      <c r="E865" s="123"/>
      <c r="F865" s="69"/>
      <c r="G865" s="69"/>
      <c r="H865" s="69"/>
      <c r="I865" s="69"/>
      <c r="J865" s="69"/>
      <c r="K865" s="69"/>
      <c r="L865" s="69"/>
      <c r="M865" s="69"/>
      <c r="N865" s="69"/>
      <c r="O865" s="69"/>
      <c r="P865" s="69"/>
      <c r="Q865" s="69"/>
      <c r="R865" s="69"/>
      <c r="S865" s="69"/>
      <c r="T865" s="69"/>
      <c r="U865" s="69"/>
    </row>
    <row r="866" spans="1:21" ht="15.75">
      <c r="A866" s="69"/>
      <c r="B866" s="82"/>
      <c r="C866" s="81"/>
      <c r="D866" s="83"/>
      <c r="E866" s="123"/>
      <c r="F866" s="69"/>
      <c r="G866" s="69"/>
      <c r="H866" s="69"/>
      <c r="I866" s="69"/>
      <c r="J866" s="69"/>
      <c r="K866" s="69"/>
      <c r="L866" s="69"/>
      <c r="M866" s="69"/>
      <c r="N866" s="69"/>
      <c r="O866" s="69"/>
      <c r="P866" s="69"/>
      <c r="Q866" s="69"/>
      <c r="R866" s="69"/>
      <c r="S866" s="69"/>
      <c r="T866" s="69"/>
      <c r="U866" s="69"/>
    </row>
    <row r="867" spans="1:21" ht="15.75">
      <c r="A867" s="69"/>
      <c r="B867" s="82"/>
      <c r="C867" s="81"/>
      <c r="D867" s="83"/>
      <c r="E867" s="123"/>
      <c r="F867" s="69"/>
      <c r="G867" s="69"/>
      <c r="H867" s="69"/>
      <c r="I867" s="69"/>
      <c r="J867" s="69"/>
      <c r="K867" s="69"/>
      <c r="L867" s="69"/>
      <c r="M867" s="69"/>
      <c r="N867" s="69"/>
      <c r="O867" s="69"/>
      <c r="P867" s="69"/>
      <c r="Q867" s="69"/>
      <c r="R867" s="69"/>
      <c r="S867" s="69"/>
      <c r="T867" s="69"/>
      <c r="U867" s="69"/>
    </row>
    <row r="868" spans="1:21" ht="15.75">
      <c r="A868" s="69"/>
      <c r="B868" s="82"/>
      <c r="C868" s="81"/>
      <c r="D868" s="83"/>
      <c r="E868" s="123"/>
      <c r="F868" s="69"/>
      <c r="G868" s="69"/>
      <c r="H868" s="69"/>
      <c r="I868" s="69"/>
      <c r="J868" s="69"/>
      <c r="K868" s="69"/>
      <c r="L868" s="69"/>
      <c r="M868" s="69"/>
      <c r="N868" s="69"/>
      <c r="O868" s="69"/>
      <c r="P868" s="69"/>
      <c r="Q868" s="69"/>
      <c r="R868" s="69"/>
      <c r="S868" s="69"/>
      <c r="T868" s="69"/>
      <c r="U868" s="69"/>
    </row>
    <row r="869" spans="1:21" ht="15.75">
      <c r="A869" s="69"/>
      <c r="B869" s="82"/>
      <c r="C869" s="81"/>
      <c r="D869" s="83"/>
      <c r="E869" s="123"/>
      <c r="F869" s="69"/>
      <c r="G869" s="69"/>
      <c r="H869" s="69"/>
      <c r="I869" s="69"/>
      <c r="J869" s="69"/>
      <c r="K869" s="69"/>
      <c r="L869" s="69"/>
      <c r="M869" s="69"/>
      <c r="N869" s="69"/>
      <c r="O869" s="69"/>
      <c r="P869" s="69"/>
      <c r="Q869" s="69"/>
      <c r="R869" s="69"/>
      <c r="S869" s="69"/>
      <c r="T869" s="69"/>
      <c r="U869" s="69"/>
    </row>
    <row r="870" spans="1:21" ht="15.75">
      <c r="A870" s="69"/>
      <c r="B870" s="82"/>
      <c r="C870" s="81"/>
      <c r="D870" s="83"/>
      <c r="E870" s="123"/>
      <c r="F870" s="69"/>
      <c r="G870" s="69"/>
      <c r="H870" s="69"/>
      <c r="I870" s="69"/>
      <c r="J870" s="69"/>
      <c r="K870" s="69"/>
      <c r="L870" s="69"/>
      <c r="M870" s="69"/>
      <c r="N870" s="69"/>
      <c r="O870" s="69"/>
      <c r="P870" s="69"/>
      <c r="Q870" s="69"/>
      <c r="R870" s="69"/>
      <c r="S870" s="69"/>
      <c r="T870" s="69"/>
      <c r="U870" s="69"/>
    </row>
    <row r="871" spans="1:21" ht="15.75">
      <c r="A871" s="69"/>
      <c r="B871" s="82"/>
      <c r="C871" s="81"/>
      <c r="D871" s="83"/>
      <c r="E871" s="123"/>
      <c r="F871" s="69"/>
      <c r="G871" s="69"/>
      <c r="H871" s="69"/>
      <c r="I871" s="69"/>
      <c r="J871" s="69"/>
      <c r="K871" s="69"/>
      <c r="L871" s="69"/>
      <c r="M871" s="69"/>
      <c r="N871" s="69"/>
      <c r="O871" s="69"/>
      <c r="P871" s="69"/>
      <c r="Q871" s="69"/>
      <c r="R871" s="69"/>
      <c r="S871" s="69"/>
      <c r="T871" s="69"/>
      <c r="U871" s="69"/>
    </row>
    <row r="872" spans="1:21" ht="15.75">
      <c r="A872" s="69"/>
      <c r="B872" s="82"/>
      <c r="C872" s="81"/>
      <c r="D872" s="83"/>
      <c r="E872" s="123"/>
      <c r="F872" s="69"/>
      <c r="G872" s="69"/>
      <c r="H872" s="69"/>
      <c r="I872" s="69"/>
      <c r="J872" s="69"/>
      <c r="K872" s="69"/>
      <c r="L872" s="69"/>
      <c r="M872" s="69"/>
      <c r="N872" s="69"/>
      <c r="O872" s="69"/>
      <c r="P872" s="69"/>
      <c r="Q872" s="69"/>
      <c r="R872" s="69"/>
      <c r="S872" s="69"/>
      <c r="T872" s="69"/>
      <c r="U872" s="69"/>
    </row>
    <row r="873" spans="1:21" ht="15.75">
      <c r="A873" s="69"/>
      <c r="B873" s="82"/>
      <c r="C873" s="81"/>
      <c r="D873" s="83"/>
      <c r="E873" s="123"/>
      <c r="F873" s="69"/>
      <c r="G873" s="69"/>
      <c r="H873" s="69"/>
      <c r="I873" s="69"/>
      <c r="J873" s="69"/>
      <c r="K873" s="69"/>
      <c r="L873" s="69"/>
      <c r="M873" s="69"/>
      <c r="N873" s="69"/>
      <c r="O873" s="69"/>
      <c r="P873" s="69"/>
      <c r="Q873" s="69"/>
      <c r="R873" s="69"/>
      <c r="S873" s="69"/>
      <c r="T873" s="69"/>
      <c r="U873" s="69"/>
    </row>
    <row r="874" spans="1:21" ht="15.75">
      <c r="A874" s="69"/>
      <c r="B874" s="82"/>
      <c r="C874" s="81"/>
      <c r="D874" s="83"/>
      <c r="E874" s="123"/>
      <c r="F874" s="69"/>
      <c r="G874" s="69"/>
      <c r="H874" s="69"/>
      <c r="I874" s="69"/>
      <c r="J874" s="69"/>
      <c r="K874" s="69"/>
      <c r="L874" s="69"/>
      <c r="M874" s="69"/>
      <c r="N874" s="69"/>
      <c r="O874" s="69"/>
      <c r="P874" s="69"/>
      <c r="Q874" s="69"/>
      <c r="R874" s="69"/>
      <c r="S874" s="69"/>
      <c r="T874" s="69"/>
      <c r="U874" s="69"/>
    </row>
    <row r="875" spans="1:21" ht="15.75">
      <c r="A875" s="69"/>
      <c r="B875" s="82"/>
      <c r="C875" s="81"/>
      <c r="D875" s="83"/>
      <c r="E875" s="123"/>
      <c r="F875" s="69"/>
      <c r="G875" s="69"/>
      <c r="H875" s="69"/>
      <c r="I875" s="69"/>
      <c r="J875" s="69"/>
      <c r="K875" s="69"/>
      <c r="L875" s="69"/>
      <c r="M875" s="69"/>
      <c r="N875" s="69"/>
      <c r="O875" s="69"/>
      <c r="P875" s="69"/>
      <c r="Q875" s="69"/>
      <c r="R875" s="69"/>
      <c r="S875" s="69"/>
      <c r="T875" s="69"/>
      <c r="U875" s="69"/>
    </row>
    <row r="876" spans="1:21" ht="15.75">
      <c r="A876" s="69"/>
      <c r="B876" s="82"/>
      <c r="C876" s="81"/>
      <c r="D876" s="83"/>
      <c r="E876" s="123"/>
      <c r="F876" s="69"/>
      <c r="G876" s="69"/>
      <c r="H876" s="69"/>
      <c r="I876" s="69"/>
      <c r="J876" s="69"/>
      <c r="K876" s="69"/>
      <c r="L876" s="69"/>
      <c r="M876" s="69"/>
      <c r="N876" s="69"/>
      <c r="O876" s="69"/>
      <c r="P876" s="69"/>
      <c r="Q876" s="69"/>
      <c r="R876" s="69"/>
      <c r="S876" s="69"/>
      <c r="T876" s="69"/>
      <c r="U876" s="69"/>
    </row>
    <row r="877" spans="1:21" ht="15.75">
      <c r="A877" s="69"/>
      <c r="B877" s="82"/>
      <c r="C877" s="81"/>
      <c r="D877" s="83"/>
      <c r="E877" s="123"/>
      <c r="F877" s="69"/>
      <c r="G877" s="69"/>
      <c r="H877" s="69"/>
      <c r="I877" s="69"/>
      <c r="J877" s="69"/>
      <c r="K877" s="69"/>
      <c r="L877" s="69"/>
      <c r="M877" s="69"/>
      <c r="N877" s="69"/>
      <c r="O877" s="69"/>
      <c r="P877" s="69"/>
      <c r="Q877" s="69"/>
      <c r="R877" s="69"/>
      <c r="S877" s="69"/>
      <c r="T877" s="69"/>
      <c r="U877" s="69"/>
    </row>
    <row r="878" spans="1:21" ht="15.75">
      <c r="A878" s="69"/>
      <c r="B878" s="82"/>
      <c r="C878" s="81"/>
      <c r="D878" s="83"/>
      <c r="E878" s="123"/>
      <c r="F878" s="69"/>
      <c r="G878" s="69"/>
      <c r="H878" s="69"/>
      <c r="I878" s="69"/>
      <c r="J878" s="69"/>
      <c r="K878" s="69"/>
      <c r="L878" s="69"/>
      <c r="M878" s="69"/>
      <c r="N878" s="69"/>
      <c r="O878" s="69"/>
      <c r="P878" s="69"/>
      <c r="Q878" s="69"/>
      <c r="R878" s="69"/>
      <c r="S878" s="69"/>
      <c r="T878" s="69"/>
      <c r="U878" s="69"/>
    </row>
    <row r="879" spans="1:21" ht="15.75">
      <c r="A879" s="69"/>
      <c r="B879" s="82"/>
      <c r="C879" s="81"/>
      <c r="D879" s="83"/>
      <c r="E879" s="123"/>
      <c r="F879" s="69"/>
      <c r="G879" s="69"/>
      <c r="H879" s="69"/>
      <c r="I879" s="69"/>
      <c r="J879" s="69"/>
      <c r="K879" s="69"/>
      <c r="L879" s="69"/>
      <c r="M879" s="69"/>
      <c r="N879" s="69"/>
      <c r="O879" s="69"/>
      <c r="P879" s="69"/>
      <c r="Q879" s="69"/>
      <c r="R879" s="69"/>
      <c r="S879" s="69"/>
      <c r="T879" s="69"/>
      <c r="U879" s="69"/>
    </row>
    <row r="880" spans="1:21" ht="15.75">
      <c r="A880" s="69"/>
      <c r="B880" s="82"/>
      <c r="C880" s="81"/>
      <c r="D880" s="83"/>
      <c r="E880" s="123"/>
      <c r="F880" s="69"/>
      <c r="G880" s="69"/>
      <c r="H880" s="69"/>
      <c r="I880" s="69"/>
      <c r="J880" s="69"/>
      <c r="K880" s="69"/>
      <c r="L880" s="69"/>
      <c r="M880" s="69"/>
      <c r="N880" s="69"/>
      <c r="O880" s="69"/>
      <c r="P880" s="69"/>
      <c r="Q880" s="69"/>
      <c r="R880" s="69"/>
      <c r="S880" s="69"/>
      <c r="T880" s="69"/>
      <c r="U880" s="69"/>
    </row>
    <row r="881" spans="1:21" ht="15.75">
      <c r="A881" s="69"/>
      <c r="B881" s="82"/>
      <c r="C881" s="81"/>
      <c r="D881" s="83"/>
      <c r="E881" s="123"/>
      <c r="F881" s="69"/>
      <c r="G881" s="69"/>
      <c r="H881" s="69"/>
      <c r="I881" s="69"/>
      <c r="J881" s="69"/>
      <c r="K881" s="69"/>
      <c r="L881" s="69"/>
      <c r="M881" s="69"/>
      <c r="N881" s="69"/>
      <c r="O881" s="69"/>
      <c r="P881" s="69"/>
      <c r="Q881" s="69"/>
      <c r="R881" s="69"/>
      <c r="S881" s="69"/>
      <c r="T881" s="69"/>
      <c r="U881" s="69"/>
    </row>
    <row r="882" spans="1:21" ht="15.75">
      <c r="A882" s="69"/>
      <c r="B882" s="82"/>
      <c r="C882" s="81"/>
      <c r="D882" s="83"/>
      <c r="E882" s="123"/>
      <c r="F882" s="69"/>
      <c r="G882" s="69"/>
      <c r="H882" s="69"/>
      <c r="I882" s="69"/>
      <c r="J882" s="69"/>
      <c r="K882" s="69"/>
      <c r="L882" s="69"/>
      <c r="M882" s="69"/>
      <c r="N882" s="69"/>
      <c r="O882" s="69"/>
      <c r="P882" s="69"/>
      <c r="Q882" s="69"/>
      <c r="R882" s="69"/>
      <c r="S882" s="69"/>
      <c r="T882" s="69"/>
      <c r="U882" s="69"/>
    </row>
    <row r="883" spans="1:21" ht="15.75">
      <c r="A883" s="69"/>
      <c r="B883" s="82"/>
      <c r="C883" s="81"/>
      <c r="D883" s="83"/>
      <c r="E883" s="123"/>
      <c r="F883" s="69"/>
      <c r="G883" s="69"/>
      <c r="H883" s="69"/>
      <c r="I883" s="69"/>
      <c r="J883" s="69"/>
      <c r="K883" s="69"/>
      <c r="L883" s="69"/>
      <c r="M883" s="69"/>
      <c r="N883" s="69"/>
      <c r="O883" s="69"/>
      <c r="P883" s="69"/>
      <c r="Q883" s="69"/>
      <c r="R883" s="69"/>
      <c r="S883" s="69"/>
      <c r="T883" s="69"/>
      <c r="U883" s="69"/>
    </row>
    <row r="884" spans="1:21" ht="15.75">
      <c r="A884" s="69"/>
      <c r="B884" s="82"/>
      <c r="C884" s="81"/>
      <c r="D884" s="83"/>
      <c r="E884" s="123"/>
      <c r="F884" s="69"/>
      <c r="G884" s="69"/>
      <c r="H884" s="69"/>
      <c r="I884" s="69"/>
      <c r="J884" s="69"/>
      <c r="K884" s="69"/>
      <c r="L884" s="69"/>
      <c r="M884" s="69"/>
      <c r="N884" s="69"/>
      <c r="O884" s="69"/>
      <c r="P884" s="69"/>
      <c r="Q884" s="69"/>
      <c r="R884" s="69"/>
      <c r="S884" s="69"/>
      <c r="T884" s="69"/>
      <c r="U884" s="69"/>
    </row>
    <row r="885" spans="1:21" ht="15.75">
      <c r="A885" s="69"/>
      <c r="B885" s="82"/>
      <c r="C885" s="81"/>
      <c r="D885" s="83"/>
      <c r="E885" s="123"/>
      <c r="F885" s="69"/>
      <c r="G885" s="69"/>
      <c r="H885" s="69"/>
      <c r="I885" s="69"/>
      <c r="J885" s="69"/>
      <c r="K885" s="69"/>
      <c r="L885" s="69"/>
      <c r="M885" s="69"/>
      <c r="N885" s="69"/>
      <c r="O885" s="69"/>
      <c r="P885" s="69"/>
      <c r="Q885" s="69"/>
      <c r="R885" s="69"/>
      <c r="S885" s="69"/>
      <c r="T885" s="69"/>
      <c r="U885" s="69"/>
    </row>
    <row r="886" spans="1:21" ht="15.75">
      <c r="A886" s="69"/>
      <c r="B886" s="82"/>
      <c r="C886" s="81"/>
      <c r="D886" s="83"/>
      <c r="E886" s="123"/>
      <c r="F886" s="69"/>
      <c r="G886" s="69"/>
      <c r="H886" s="69"/>
      <c r="I886" s="69"/>
      <c r="J886" s="69"/>
      <c r="K886" s="69"/>
      <c r="L886" s="69"/>
      <c r="M886" s="69"/>
      <c r="N886" s="69"/>
      <c r="O886" s="69"/>
      <c r="P886" s="69"/>
      <c r="Q886" s="69"/>
      <c r="R886" s="69"/>
      <c r="S886" s="69"/>
      <c r="T886" s="69"/>
      <c r="U886" s="69"/>
    </row>
    <row r="887" spans="1:21" ht="15.75">
      <c r="A887" s="69"/>
      <c r="B887" s="82"/>
      <c r="C887" s="81"/>
      <c r="D887" s="83"/>
      <c r="E887" s="123"/>
      <c r="F887" s="69"/>
      <c r="G887" s="69"/>
      <c r="H887" s="69"/>
      <c r="I887" s="69"/>
      <c r="J887" s="69"/>
      <c r="K887" s="69"/>
      <c r="L887" s="69"/>
      <c r="M887" s="69"/>
      <c r="N887" s="69"/>
      <c r="O887" s="69"/>
      <c r="P887" s="69"/>
      <c r="Q887" s="69"/>
      <c r="R887" s="69"/>
      <c r="S887" s="69"/>
      <c r="T887" s="69"/>
      <c r="U887" s="69"/>
    </row>
    <row r="888" spans="1:21" ht="15.75">
      <c r="A888" s="69"/>
      <c r="B888" s="82"/>
      <c r="C888" s="81"/>
      <c r="D888" s="83"/>
      <c r="E888" s="123"/>
      <c r="F888" s="69"/>
      <c r="G888" s="69"/>
      <c r="H888" s="69"/>
      <c r="I888" s="69"/>
      <c r="J888" s="69"/>
      <c r="K888" s="69"/>
      <c r="L888" s="69"/>
      <c r="M888" s="69"/>
      <c r="N888" s="69"/>
      <c r="O888" s="69"/>
      <c r="P888" s="69"/>
      <c r="Q888" s="69"/>
      <c r="R888" s="69"/>
      <c r="S888" s="69"/>
      <c r="T888" s="69"/>
      <c r="U888" s="69"/>
    </row>
    <row r="889" spans="1:21" ht="15.75">
      <c r="A889" s="69"/>
      <c r="B889" s="82"/>
      <c r="C889" s="81"/>
      <c r="D889" s="83"/>
      <c r="E889" s="123"/>
      <c r="F889" s="69"/>
      <c r="G889" s="69"/>
      <c r="H889" s="69"/>
      <c r="I889" s="69"/>
      <c r="J889" s="69"/>
      <c r="K889" s="69"/>
      <c r="L889" s="69"/>
      <c r="M889" s="69"/>
      <c r="N889" s="69"/>
      <c r="O889" s="69"/>
      <c r="P889" s="69"/>
      <c r="Q889" s="69"/>
      <c r="R889" s="69"/>
      <c r="S889" s="69"/>
      <c r="T889" s="69"/>
      <c r="U889" s="69"/>
    </row>
    <row r="890" spans="1:21" ht="15.75">
      <c r="A890" s="69"/>
      <c r="B890" s="82"/>
      <c r="C890" s="81"/>
      <c r="D890" s="83"/>
      <c r="E890" s="123"/>
      <c r="F890" s="69"/>
      <c r="G890" s="69"/>
      <c r="H890" s="69"/>
      <c r="I890" s="69"/>
      <c r="J890" s="69"/>
      <c r="K890" s="69"/>
      <c r="L890" s="69"/>
      <c r="M890" s="69"/>
      <c r="N890" s="69"/>
      <c r="O890" s="69"/>
      <c r="P890" s="69"/>
      <c r="Q890" s="69"/>
      <c r="R890" s="69"/>
      <c r="S890" s="69"/>
      <c r="T890" s="69"/>
      <c r="U890" s="69"/>
    </row>
    <row r="891" spans="1:21" ht="15.75">
      <c r="A891" s="69"/>
      <c r="B891" s="82"/>
      <c r="C891" s="81"/>
      <c r="D891" s="83"/>
      <c r="E891" s="123"/>
      <c r="F891" s="69"/>
      <c r="G891" s="69"/>
      <c r="H891" s="69"/>
      <c r="I891" s="69"/>
      <c r="J891" s="69"/>
      <c r="K891" s="69"/>
      <c r="L891" s="69"/>
      <c r="M891" s="69"/>
      <c r="N891" s="69"/>
      <c r="O891" s="69"/>
      <c r="P891" s="69"/>
      <c r="Q891" s="69"/>
      <c r="R891" s="69"/>
      <c r="S891" s="69"/>
      <c r="T891" s="69"/>
      <c r="U891" s="69"/>
    </row>
    <row r="892" spans="1:21" ht="15.75">
      <c r="A892" s="69"/>
      <c r="B892" s="82"/>
      <c r="C892" s="81"/>
      <c r="D892" s="83"/>
      <c r="E892" s="123"/>
      <c r="F892" s="69"/>
      <c r="G892" s="69"/>
      <c r="H892" s="69"/>
      <c r="I892" s="69"/>
      <c r="J892" s="69"/>
      <c r="K892" s="69"/>
      <c r="L892" s="69"/>
      <c r="M892" s="69"/>
      <c r="N892" s="69"/>
      <c r="O892" s="69"/>
      <c r="P892" s="69"/>
      <c r="Q892" s="69"/>
      <c r="R892" s="69"/>
      <c r="S892" s="69"/>
      <c r="T892" s="69"/>
      <c r="U892" s="69"/>
    </row>
    <row r="893" spans="1:21" ht="15.75">
      <c r="A893" s="69"/>
      <c r="B893" s="82"/>
      <c r="C893" s="81"/>
      <c r="D893" s="83"/>
      <c r="E893" s="123"/>
      <c r="F893" s="69"/>
      <c r="G893" s="69"/>
      <c r="H893" s="69"/>
      <c r="I893" s="69"/>
      <c r="J893" s="69"/>
      <c r="K893" s="69"/>
      <c r="L893" s="69"/>
      <c r="M893" s="69"/>
      <c r="N893" s="69"/>
      <c r="O893" s="69"/>
      <c r="P893" s="69"/>
      <c r="Q893" s="69"/>
      <c r="R893" s="69"/>
      <c r="S893" s="69"/>
      <c r="T893" s="69"/>
      <c r="U893" s="69"/>
    </row>
    <row r="894" spans="1:21" ht="15.75">
      <c r="A894" s="69"/>
      <c r="B894" s="82"/>
      <c r="C894" s="81"/>
      <c r="D894" s="83"/>
      <c r="E894" s="123"/>
      <c r="F894" s="69"/>
      <c r="G894" s="69"/>
      <c r="H894" s="69"/>
      <c r="I894" s="69"/>
      <c r="J894" s="69"/>
      <c r="K894" s="69"/>
      <c r="L894" s="69"/>
      <c r="M894" s="69"/>
      <c r="N894" s="69"/>
      <c r="O894" s="69"/>
      <c r="P894" s="69"/>
      <c r="Q894" s="69"/>
      <c r="R894" s="69"/>
      <c r="S894" s="69"/>
      <c r="T894" s="69"/>
      <c r="U894" s="69"/>
    </row>
    <row r="895" spans="1:21" ht="15.75">
      <c r="A895" s="69"/>
      <c r="B895" s="82"/>
      <c r="C895" s="81"/>
      <c r="D895" s="83"/>
      <c r="E895" s="123"/>
      <c r="F895" s="69"/>
      <c r="G895" s="69"/>
      <c r="H895" s="69"/>
      <c r="I895" s="69"/>
      <c r="J895" s="69"/>
      <c r="K895" s="69"/>
      <c r="L895" s="69"/>
      <c r="M895" s="69"/>
      <c r="N895" s="69"/>
      <c r="O895" s="69"/>
      <c r="P895" s="69"/>
      <c r="Q895" s="69"/>
      <c r="R895" s="69"/>
      <c r="S895" s="69"/>
      <c r="T895" s="69"/>
      <c r="U895" s="69"/>
    </row>
    <row r="896" spans="1:21" ht="15.75">
      <c r="A896" s="69"/>
      <c r="B896" s="82"/>
      <c r="C896" s="81"/>
      <c r="D896" s="83"/>
      <c r="E896" s="123"/>
      <c r="F896" s="69"/>
      <c r="G896" s="69"/>
      <c r="H896" s="69"/>
      <c r="I896" s="69"/>
      <c r="J896" s="69"/>
      <c r="K896" s="69"/>
      <c r="L896" s="69"/>
      <c r="M896" s="69"/>
      <c r="N896" s="69"/>
      <c r="O896" s="69"/>
      <c r="P896" s="69"/>
      <c r="Q896" s="69"/>
      <c r="R896" s="69"/>
      <c r="S896" s="69"/>
      <c r="T896" s="69"/>
      <c r="U896" s="69"/>
    </row>
    <row r="897" spans="1:21" ht="15.75">
      <c r="A897" s="69"/>
      <c r="B897" s="82"/>
      <c r="C897" s="81"/>
      <c r="D897" s="83"/>
      <c r="E897" s="123"/>
      <c r="F897" s="69"/>
      <c r="G897" s="69"/>
      <c r="H897" s="69"/>
      <c r="I897" s="69"/>
      <c r="J897" s="69"/>
      <c r="K897" s="69"/>
      <c r="L897" s="69"/>
      <c r="M897" s="69"/>
      <c r="N897" s="69"/>
      <c r="O897" s="69"/>
      <c r="P897" s="69"/>
      <c r="Q897" s="69"/>
      <c r="R897" s="69"/>
      <c r="S897" s="69"/>
      <c r="T897" s="69"/>
      <c r="U897" s="69"/>
    </row>
    <row r="898" spans="1:21" ht="15.75">
      <c r="A898" s="69"/>
      <c r="B898" s="82"/>
      <c r="C898" s="81"/>
      <c r="D898" s="83"/>
      <c r="E898" s="123"/>
      <c r="F898" s="69"/>
      <c r="G898" s="69"/>
      <c r="H898" s="69"/>
      <c r="I898" s="69"/>
      <c r="J898" s="69"/>
      <c r="K898" s="69"/>
      <c r="L898" s="69"/>
      <c r="M898" s="69"/>
      <c r="N898" s="69"/>
      <c r="O898" s="69"/>
      <c r="P898" s="69"/>
      <c r="Q898" s="69"/>
      <c r="R898" s="69"/>
      <c r="S898" s="69"/>
      <c r="T898" s="69"/>
      <c r="U898" s="69"/>
    </row>
    <row r="899" spans="1:21" ht="15.75">
      <c r="A899" s="69"/>
      <c r="B899" s="82"/>
      <c r="C899" s="81"/>
      <c r="D899" s="83"/>
      <c r="E899" s="123"/>
      <c r="F899" s="69"/>
      <c r="G899" s="69"/>
      <c r="H899" s="69"/>
      <c r="I899" s="69"/>
      <c r="J899" s="69"/>
      <c r="K899" s="69"/>
      <c r="L899" s="69"/>
      <c r="M899" s="69"/>
      <c r="N899" s="69"/>
      <c r="O899" s="69"/>
      <c r="P899" s="69"/>
      <c r="Q899" s="69"/>
      <c r="R899" s="69"/>
      <c r="S899" s="69"/>
      <c r="T899" s="69"/>
      <c r="U899" s="69"/>
    </row>
    <row r="900" spans="1:21" ht="15.75">
      <c r="A900" s="69"/>
      <c r="B900" s="82"/>
      <c r="C900" s="81"/>
      <c r="D900" s="83"/>
      <c r="E900" s="123"/>
      <c r="F900" s="69"/>
      <c r="G900" s="69"/>
      <c r="H900" s="69"/>
      <c r="I900" s="69"/>
      <c r="J900" s="69"/>
      <c r="K900" s="69"/>
      <c r="L900" s="69"/>
      <c r="M900" s="69"/>
      <c r="N900" s="69"/>
      <c r="O900" s="69"/>
      <c r="P900" s="69"/>
      <c r="Q900" s="69"/>
      <c r="R900" s="69"/>
      <c r="S900" s="69"/>
      <c r="T900" s="69"/>
      <c r="U900" s="69"/>
    </row>
    <row r="901" spans="1:21" ht="15.75">
      <c r="A901" s="69"/>
      <c r="B901" s="82"/>
      <c r="C901" s="81"/>
      <c r="D901" s="83"/>
      <c r="E901" s="123"/>
      <c r="F901" s="69"/>
      <c r="G901" s="69"/>
      <c r="H901" s="69"/>
      <c r="I901" s="69"/>
      <c r="J901" s="69"/>
      <c r="K901" s="69"/>
      <c r="L901" s="69"/>
      <c r="M901" s="69"/>
      <c r="N901" s="69"/>
      <c r="O901" s="69"/>
      <c r="P901" s="69"/>
      <c r="Q901" s="69"/>
      <c r="R901" s="69"/>
      <c r="S901" s="69"/>
      <c r="T901" s="69"/>
      <c r="U901" s="69"/>
    </row>
    <row r="902" spans="1:21" ht="15.75">
      <c r="A902" s="69"/>
      <c r="B902" s="82"/>
      <c r="C902" s="81"/>
      <c r="D902" s="83"/>
      <c r="E902" s="123"/>
      <c r="F902" s="69"/>
      <c r="G902" s="69"/>
      <c r="H902" s="69"/>
      <c r="I902" s="69"/>
      <c r="J902" s="69"/>
      <c r="K902" s="69"/>
      <c r="L902" s="69"/>
      <c r="M902" s="69"/>
      <c r="N902" s="69"/>
      <c r="O902" s="69"/>
      <c r="P902" s="69"/>
      <c r="Q902" s="69"/>
      <c r="R902" s="69"/>
      <c r="S902" s="69"/>
      <c r="T902" s="69"/>
      <c r="U902" s="69"/>
    </row>
    <row r="903" spans="1:21" ht="15.75">
      <c r="A903" s="69"/>
      <c r="B903" s="82"/>
      <c r="C903" s="81"/>
      <c r="D903" s="83"/>
      <c r="E903" s="123"/>
      <c r="F903" s="69"/>
      <c r="G903" s="69"/>
      <c r="H903" s="69"/>
      <c r="I903" s="69"/>
      <c r="J903" s="69"/>
      <c r="K903" s="69"/>
      <c r="L903" s="69"/>
      <c r="M903" s="69"/>
      <c r="N903" s="69"/>
      <c r="O903" s="69"/>
      <c r="P903" s="69"/>
      <c r="Q903" s="69"/>
      <c r="R903" s="69"/>
      <c r="S903" s="69"/>
      <c r="T903" s="69"/>
      <c r="U903" s="69"/>
    </row>
    <row r="904" spans="1:21" ht="15.75">
      <c r="A904" s="69"/>
      <c r="B904" s="82"/>
      <c r="C904" s="81"/>
      <c r="D904" s="83"/>
      <c r="E904" s="123"/>
      <c r="F904" s="69"/>
      <c r="G904" s="69"/>
      <c r="H904" s="69"/>
      <c r="I904" s="69"/>
      <c r="J904" s="69"/>
      <c r="K904" s="69"/>
      <c r="L904" s="69"/>
      <c r="M904" s="69"/>
      <c r="N904" s="69"/>
      <c r="O904" s="69"/>
      <c r="P904" s="69"/>
      <c r="Q904" s="69"/>
      <c r="R904" s="69"/>
      <c r="S904" s="69"/>
      <c r="T904" s="69"/>
      <c r="U904" s="69"/>
    </row>
    <row r="905" spans="1:21" ht="15.75">
      <c r="A905" s="69"/>
      <c r="B905" s="82"/>
      <c r="C905" s="81"/>
      <c r="D905" s="83"/>
      <c r="E905" s="123"/>
      <c r="F905" s="69"/>
      <c r="G905" s="69"/>
      <c r="H905" s="69"/>
      <c r="I905" s="69"/>
      <c r="J905" s="69"/>
      <c r="K905" s="69"/>
      <c r="L905" s="69"/>
      <c r="M905" s="69"/>
      <c r="N905" s="69"/>
      <c r="O905" s="69"/>
      <c r="P905" s="69"/>
      <c r="Q905" s="69"/>
      <c r="R905" s="69"/>
      <c r="S905" s="69"/>
      <c r="T905" s="69"/>
      <c r="U905" s="69"/>
    </row>
    <row r="906" spans="1:21" ht="15.75">
      <c r="A906" s="69"/>
      <c r="B906" s="82"/>
      <c r="C906" s="81"/>
      <c r="D906" s="83"/>
      <c r="E906" s="123"/>
      <c r="F906" s="69"/>
      <c r="G906" s="69"/>
      <c r="H906" s="69"/>
      <c r="I906" s="69"/>
      <c r="J906" s="69"/>
      <c r="K906" s="69"/>
      <c r="L906" s="69"/>
      <c r="M906" s="69"/>
      <c r="N906" s="69"/>
      <c r="O906" s="69"/>
      <c r="P906" s="69"/>
      <c r="Q906" s="69"/>
      <c r="R906" s="69"/>
      <c r="S906" s="69"/>
      <c r="T906" s="69"/>
      <c r="U906" s="69"/>
    </row>
    <row r="907" spans="1:21" ht="15.75">
      <c r="A907" s="69"/>
      <c r="B907" s="82"/>
      <c r="C907" s="81"/>
      <c r="D907" s="83"/>
      <c r="E907" s="123"/>
      <c r="F907" s="69"/>
      <c r="G907" s="69"/>
      <c r="H907" s="69"/>
      <c r="I907" s="69"/>
      <c r="J907" s="69"/>
      <c r="K907" s="69"/>
      <c r="L907" s="69"/>
      <c r="M907" s="69"/>
      <c r="N907" s="69"/>
      <c r="O907" s="69"/>
      <c r="P907" s="69"/>
      <c r="Q907" s="69"/>
      <c r="R907" s="69"/>
      <c r="S907" s="69"/>
      <c r="T907" s="69"/>
      <c r="U907" s="69"/>
    </row>
    <row r="908" spans="1:21" ht="15.75">
      <c r="A908" s="69"/>
      <c r="B908" s="82"/>
      <c r="C908" s="81"/>
      <c r="D908" s="83"/>
      <c r="E908" s="123"/>
      <c r="F908" s="69"/>
      <c r="G908" s="69"/>
      <c r="H908" s="69"/>
      <c r="I908" s="69"/>
      <c r="J908" s="69"/>
      <c r="K908" s="69"/>
      <c r="L908" s="69"/>
      <c r="M908" s="69"/>
      <c r="N908" s="69"/>
      <c r="O908" s="69"/>
      <c r="P908" s="69"/>
      <c r="Q908" s="69"/>
      <c r="R908" s="69"/>
      <c r="S908" s="69"/>
      <c r="T908" s="69"/>
      <c r="U908" s="69"/>
    </row>
    <row r="909" spans="1:21" ht="15.75">
      <c r="A909" s="69"/>
      <c r="B909" s="82"/>
      <c r="C909" s="81"/>
      <c r="D909" s="83"/>
      <c r="E909" s="123"/>
      <c r="F909" s="69"/>
      <c r="G909" s="69"/>
      <c r="H909" s="69"/>
      <c r="I909" s="69"/>
      <c r="J909" s="69"/>
      <c r="K909" s="69"/>
      <c r="L909" s="69"/>
      <c r="M909" s="69"/>
      <c r="N909" s="69"/>
      <c r="O909" s="69"/>
      <c r="P909" s="69"/>
      <c r="Q909" s="69"/>
      <c r="R909" s="69"/>
      <c r="S909" s="69"/>
      <c r="T909" s="69"/>
      <c r="U909" s="69"/>
    </row>
    <row r="910" spans="1:21" ht="15.75">
      <c r="A910" s="69"/>
      <c r="B910" s="82"/>
      <c r="C910" s="81"/>
      <c r="D910" s="83"/>
      <c r="E910" s="123"/>
      <c r="F910" s="69"/>
      <c r="G910" s="69"/>
      <c r="H910" s="69"/>
      <c r="I910" s="69"/>
      <c r="J910" s="69"/>
      <c r="K910" s="69"/>
      <c r="L910" s="69"/>
      <c r="M910" s="69"/>
      <c r="N910" s="69"/>
      <c r="O910" s="69"/>
      <c r="P910" s="69"/>
      <c r="Q910" s="69"/>
      <c r="R910" s="69"/>
      <c r="S910" s="69"/>
      <c r="T910" s="69"/>
      <c r="U910" s="69"/>
    </row>
    <row r="911" spans="1:21" ht="15.75">
      <c r="A911" s="69"/>
      <c r="B911" s="82"/>
      <c r="C911" s="81"/>
      <c r="D911" s="83"/>
      <c r="E911" s="123"/>
      <c r="F911" s="69"/>
      <c r="G911" s="69"/>
      <c r="H911" s="69"/>
      <c r="I911" s="69"/>
      <c r="J911" s="69"/>
      <c r="K911" s="69"/>
      <c r="L911" s="69"/>
      <c r="M911" s="69"/>
      <c r="N911" s="69"/>
      <c r="O911" s="69"/>
      <c r="P911" s="69"/>
      <c r="Q911" s="69"/>
      <c r="R911" s="69"/>
      <c r="S911" s="69"/>
      <c r="T911" s="69"/>
      <c r="U911" s="69"/>
    </row>
    <row r="912" spans="1:21" ht="15.75">
      <c r="A912" s="69"/>
      <c r="B912" s="82"/>
      <c r="C912" s="81"/>
      <c r="D912" s="83"/>
      <c r="E912" s="123"/>
      <c r="F912" s="69"/>
      <c r="G912" s="69"/>
      <c r="H912" s="69"/>
      <c r="I912" s="69"/>
      <c r="J912" s="69"/>
      <c r="K912" s="69"/>
      <c r="L912" s="69"/>
      <c r="M912" s="69"/>
      <c r="N912" s="69"/>
      <c r="O912" s="69"/>
      <c r="P912" s="69"/>
      <c r="Q912" s="69"/>
      <c r="R912" s="69"/>
      <c r="S912" s="69"/>
      <c r="T912" s="69"/>
      <c r="U912" s="69"/>
    </row>
    <row r="913" spans="1:21" ht="15.75">
      <c r="A913" s="69"/>
      <c r="B913" s="82"/>
      <c r="C913" s="81"/>
      <c r="D913" s="83"/>
      <c r="E913" s="123"/>
      <c r="F913" s="69"/>
      <c r="G913" s="69"/>
      <c r="H913" s="69"/>
      <c r="I913" s="69"/>
      <c r="J913" s="69"/>
      <c r="K913" s="69"/>
      <c r="L913" s="69"/>
      <c r="M913" s="69"/>
      <c r="N913" s="69"/>
      <c r="O913" s="69"/>
      <c r="P913" s="69"/>
      <c r="Q913" s="69"/>
      <c r="R913" s="69"/>
      <c r="S913" s="69"/>
      <c r="T913" s="69"/>
      <c r="U913" s="69"/>
    </row>
    <row r="914" spans="1:21" ht="15.75">
      <c r="A914" s="69"/>
      <c r="B914" s="82"/>
      <c r="C914" s="81"/>
      <c r="D914" s="83"/>
      <c r="E914" s="123"/>
      <c r="F914" s="69"/>
      <c r="G914" s="69"/>
      <c r="H914" s="69"/>
      <c r="I914" s="69"/>
      <c r="J914" s="69"/>
      <c r="K914" s="69"/>
      <c r="L914" s="69"/>
      <c r="M914" s="69"/>
      <c r="N914" s="69"/>
      <c r="O914" s="69"/>
      <c r="P914" s="69"/>
      <c r="Q914" s="69"/>
      <c r="R914" s="69"/>
      <c r="S914" s="69"/>
      <c r="T914" s="69"/>
      <c r="U914" s="69"/>
    </row>
    <row r="915" spans="1:21" ht="15.75">
      <c r="A915" s="69"/>
      <c r="B915" s="82"/>
      <c r="C915" s="81"/>
      <c r="D915" s="83"/>
      <c r="E915" s="123"/>
      <c r="F915" s="69"/>
      <c r="G915" s="69"/>
      <c r="H915" s="69"/>
      <c r="I915" s="69"/>
      <c r="J915" s="69"/>
      <c r="K915" s="69"/>
      <c r="L915" s="69"/>
      <c r="M915" s="69"/>
      <c r="N915" s="69"/>
      <c r="O915" s="69"/>
      <c r="P915" s="69"/>
      <c r="Q915" s="69"/>
      <c r="R915" s="69"/>
      <c r="S915" s="69"/>
      <c r="T915" s="69"/>
      <c r="U915" s="69"/>
    </row>
    <row r="916" spans="1:21" ht="15.75">
      <c r="A916" s="69"/>
      <c r="B916" s="82"/>
      <c r="C916" s="81"/>
      <c r="D916" s="83"/>
      <c r="E916" s="123"/>
      <c r="F916" s="69"/>
      <c r="G916" s="69"/>
      <c r="H916" s="69"/>
      <c r="I916" s="69"/>
      <c r="J916" s="69"/>
      <c r="K916" s="69"/>
      <c r="L916" s="69"/>
      <c r="M916" s="69"/>
      <c r="N916" s="69"/>
      <c r="O916" s="69"/>
      <c r="P916" s="69"/>
      <c r="Q916" s="69"/>
      <c r="R916" s="69"/>
      <c r="S916" s="69"/>
      <c r="T916" s="69"/>
      <c r="U916" s="69"/>
    </row>
    <row r="917" spans="1:21" ht="15.75">
      <c r="A917" s="69"/>
      <c r="B917" s="82"/>
      <c r="C917" s="81"/>
      <c r="D917" s="83"/>
      <c r="E917" s="123"/>
      <c r="F917" s="69"/>
      <c r="G917" s="69"/>
      <c r="H917" s="69"/>
      <c r="I917" s="69"/>
      <c r="J917" s="69"/>
      <c r="K917" s="69"/>
      <c r="L917" s="69"/>
      <c r="M917" s="69"/>
      <c r="N917" s="69"/>
      <c r="O917" s="69"/>
      <c r="P917" s="69"/>
      <c r="Q917" s="69"/>
      <c r="R917" s="69"/>
      <c r="S917" s="69"/>
      <c r="T917" s="69"/>
      <c r="U917" s="69"/>
    </row>
    <row r="918" spans="1:21" ht="15.75">
      <c r="A918" s="69"/>
      <c r="B918" s="82"/>
      <c r="C918" s="81"/>
      <c r="D918" s="83"/>
      <c r="E918" s="123"/>
      <c r="F918" s="69"/>
      <c r="G918" s="69"/>
      <c r="H918" s="69"/>
      <c r="I918" s="69"/>
      <c r="J918" s="69"/>
      <c r="K918" s="69"/>
      <c r="L918" s="69"/>
      <c r="M918" s="69"/>
      <c r="N918" s="69"/>
      <c r="O918" s="69"/>
      <c r="P918" s="69"/>
      <c r="Q918" s="69"/>
      <c r="R918" s="69"/>
      <c r="S918" s="69"/>
      <c r="T918" s="69"/>
      <c r="U918" s="69"/>
    </row>
    <row r="919" spans="1:21" ht="15.75">
      <c r="A919" s="69"/>
      <c r="B919" s="82"/>
      <c r="C919" s="81"/>
      <c r="D919" s="83"/>
      <c r="E919" s="123"/>
      <c r="F919" s="69"/>
      <c r="G919" s="69"/>
      <c r="H919" s="69"/>
      <c r="I919" s="69"/>
      <c r="J919" s="69"/>
      <c r="K919" s="69"/>
      <c r="L919" s="69"/>
      <c r="M919" s="69"/>
      <c r="N919" s="69"/>
      <c r="O919" s="69"/>
      <c r="P919" s="69"/>
      <c r="Q919" s="69"/>
      <c r="R919" s="69"/>
      <c r="S919" s="69"/>
      <c r="T919" s="69"/>
      <c r="U919" s="69"/>
    </row>
    <row r="920" spans="1:21" ht="15.75">
      <c r="A920" s="69"/>
      <c r="B920" s="82"/>
      <c r="C920" s="81"/>
      <c r="D920" s="83"/>
      <c r="E920" s="123"/>
      <c r="F920" s="69"/>
      <c r="G920" s="69"/>
      <c r="H920" s="69"/>
      <c r="I920" s="69"/>
      <c r="J920" s="69"/>
      <c r="K920" s="69"/>
      <c r="L920" s="69"/>
      <c r="M920" s="69"/>
      <c r="N920" s="69"/>
      <c r="O920" s="69"/>
      <c r="P920" s="69"/>
      <c r="Q920" s="69"/>
      <c r="R920" s="69"/>
      <c r="S920" s="69"/>
      <c r="T920" s="69"/>
      <c r="U920" s="69"/>
    </row>
    <row r="921" spans="1:21" ht="15.75">
      <c r="A921" s="69"/>
      <c r="B921" s="82"/>
      <c r="C921" s="81"/>
      <c r="D921" s="83"/>
      <c r="E921" s="123"/>
      <c r="F921" s="69"/>
      <c r="G921" s="69"/>
      <c r="H921" s="69"/>
      <c r="I921" s="69"/>
      <c r="J921" s="69"/>
      <c r="K921" s="69"/>
      <c r="L921" s="69"/>
      <c r="M921" s="69"/>
      <c r="N921" s="69"/>
      <c r="O921" s="69"/>
      <c r="P921" s="69"/>
      <c r="Q921" s="69"/>
      <c r="R921" s="69"/>
      <c r="S921" s="69"/>
      <c r="T921" s="69"/>
      <c r="U921" s="69"/>
    </row>
    <row r="922" spans="1:21" ht="15.75">
      <c r="A922" s="69"/>
      <c r="B922" s="82"/>
      <c r="C922" s="81"/>
      <c r="D922" s="83"/>
      <c r="E922" s="123"/>
      <c r="F922" s="69"/>
      <c r="G922" s="69"/>
      <c r="H922" s="69"/>
      <c r="I922" s="69"/>
      <c r="J922" s="69"/>
      <c r="K922" s="69"/>
      <c r="L922" s="69"/>
      <c r="M922" s="69"/>
      <c r="N922" s="69"/>
      <c r="O922" s="69"/>
      <c r="P922" s="69"/>
      <c r="Q922" s="69"/>
      <c r="R922" s="69"/>
      <c r="S922" s="69"/>
      <c r="T922" s="69"/>
      <c r="U922" s="69"/>
    </row>
    <row r="923" spans="1:21" ht="15.75">
      <c r="A923" s="69"/>
      <c r="B923" s="82"/>
      <c r="C923" s="81"/>
      <c r="D923" s="83"/>
      <c r="E923" s="123"/>
      <c r="F923" s="69"/>
      <c r="G923" s="69"/>
      <c r="H923" s="69"/>
      <c r="I923" s="69"/>
      <c r="J923" s="69"/>
      <c r="K923" s="69"/>
      <c r="L923" s="69"/>
      <c r="M923" s="69"/>
      <c r="N923" s="69"/>
      <c r="O923" s="69"/>
      <c r="P923" s="69"/>
      <c r="Q923" s="69"/>
      <c r="R923" s="69"/>
      <c r="S923" s="69"/>
      <c r="T923" s="69"/>
      <c r="U923" s="69"/>
    </row>
    <row r="924" spans="1:21" ht="15.75">
      <c r="A924" s="69"/>
      <c r="B924" s="82"/>
      <c r="C924" s="81"/>
      <c r="D924" s="83"/>
      <c r="E924" s="123"/>
      <c r="F924" s="69"/>
      <c r="G924" s="69"/>
      <c r="H924" s="69"/>
      <c r="I924" s="69"/>
      <c r="J924" s="69"/>
      <c r="K924" s="69"/>
      <c r="L924" s="69"/>
      <c r="M924" s="69"/>
      <c r="N924" s="69"/>
      <c r="O924" s="69"/>
      <c r="P924" s="69"/>
      <c r="Q924" s="69"/>
      <c r="R924" s="69"/>
      <c r="S924" s="69"/>
      <c r="T924" s="69"/>
      <c r="U924" s="69"/>
    </row>
    <row r="925" spans="1:21" ht="15.75">
      <c r="A925" s="69"/>
      <c r="B925" s="82"/>
      <c r="C925" s="81"/>
      <c r="D925" s="83"/>
      <c r="E925" s="123"/>
      <c r="F925" s="69"/>
      <c r="G925" s="69"/>
      <c r="H925" s="69"/>
      <c r="I925" s="69"/>
      <c r="J925" s="69"/>
      <c r="K925" s="69"/>
      <c r="L925" s="69"/>
      <c r="M925" s="69"/>
      <c r="N925" s="69"/>
      <c r="O925" s="69"/>
      <c r="P925" s="69"/>
      <c r="Q925" s="69"/>
      <c r="R925" s="69"/>
      <c r="S925" s="69"/>
      <c r="T925" s="69"/>
      <c r="U925" s="69"/>
    </row>
    <row r="926" spans="1:21" ht="15.75">
      <c r="A926" s="69"/>
      <c r="B926" s="82"/>
      <c r="C926" s="81"/>
      <c r="D926" s="83"/>
      <c r="E926" s="123"/>
      <c r="F926" s="69"/>
      <c r="G926" s="69"/>
      <c r="H926" s="69"/>
      <c r="I926" s="69"/>
      <c r="J926" s="69"/>
      <c r="K926" s="69"/>
      <c r="L926" s="69"/>
      <c r="M926" s="69"/>
      <c r="N926" s="69"/>
      <c r="O926" s="69"/>
      <c r="P926" s="69"/>
      <c r="Q926" s="69"/>
      <c r="R926" s="69"/>
      <c r="S926" s="69"/>
      <c r="T926" s="69"/>
      <c r="U926" s="69"/>
    </row>
    <row r="927" spans="1:21" ht="15.75">
      <c r="A927" s="69"/>
      <c r="B927" s="82"/>
      <c r="C927" s="81"/>
      <c r="D927" s="83"/>
      <c r="E927" s="123"/>
      <c r="F927" s="69"/>
      <c r="G927" s="69"/>
      <c r="H927" s="69"/>
      <c r="I927" s="69"/>
      <c r="J927" s="69"/>
      <c r="K927" s="69"/>
      <c r="L927" s="69"/>
      <c r="M927" s="69"/>
      <c r="N927" s="69"/>
      <c r="O927" s="69"/>
      <c r="P927" s="69"/>
      <c r="Q927" s="69"/>
      <c r="R927" s="69"/>
      <c r="S927" s="69"/>
      <c r="T927" s="69"/>
      <c r="U927" s="69"/>
    </row>
    <row r="928" spans="1:21" ht="15.75">
      <c r="A928" s="69"/>
      <c r="B928" s="82"/>
      <c r="C928" s="81"/>
      <c r="D928" s="83"/>
      <c r="E928" s="123"/>
      <c r="F928" s="69"/>
      <c r="G928" s="69"/>
      <c r="H928" s="69"/>
      <c r="I928" s="69"/>
      <c r="J928" s="69"/>
      <c r="K928" s="69"/>
      <c r="L928" s="69"/>
      <c r="M928" s="69"/>
      <c r="N928" s="69"/>
      <c r="O928" s="69"/>
      <c r="P928" s="69"/>
      <c r="Q928" s="69"/>
      <c r="R928" s="69"/>
      <c r="S928" s="69"/>
      <c r="T928" s="69"/>
      <c r="U928" s="69"/>
    </row>
    <row r="929" spans="1:21" ht="15.75">
      <c r="A929" s="69"/>
      <c r="B929" s="82"/>
      <c r="C929" s="81"/>
      <c r="D929" s="83"/>
      <c r="E929" s="123"/>
      <c r="F929" s="69"/>
      <c r="G929" s="69"/>
      <c r="H929" s="69"/>
      <c r="I929" s="69"/>
      <c r="J929" s="69"/>
      <c r="K929" s="69"/>
      <c r="L929" s="69"/>
      <c r="M929" s="69"/>
      <c r="N929" s="69"/>
      <c r="O929" s="69"/>
      <c r="P929" s="69"/>
      <c r="Q929" s="69"/>
      <c r="R929" s="69"/>
      <c r="S929" s="69"/>
      <c r="T929" s="69"/>
      <c r="U929" s="69"/>
    </row>
    <row r="930" spans="1:21" ht="15.75">
      <c r="A930" s="69"/>
      <c r="B930" s="82"/>
      <c r="C930" s="81"/>
      <c r="D930" s="83"/>
      <c r="E930" s="123"/>
      <c r="F930" s="69"/>
      <c r="G930" s="69"/>
      <c r="H930" s="69"/>
      <c r="I930" s="69"/>
      <c r="J930" s="69"/>
      <c r="K930" s="69"/>
      <c r="L930" s="69"/>
      <c r="M930" s="69"/>
      <c r="N930" s="69"/>
      <c r="O930" s="69"/>
      <c r="P930" s="69"/>
      <c r="Q930" s="69"/>
      <c r="R930" s="69"/>
      <c r="S930" s="69"/>
      <c r="T930" s="69"/>
      <c r="U930" s="69"/>
    </row>
    <row r="931" spans="1:21" ht="15.75">
      <c r="A931" s="69"/>
      <c r="B931" s="82"/>
      <c r="C931" s="81"/>
      <c r="D931" s="83"/>
      <c r="E931" s="123"/>
      <c r="F931" s="69"/>
      <c r="G931" s="69"/>
      <c r="H931" s="69"/>
      <c r="I931" s="69"/>
      <c r="J931" s="69"/>
      <c r="K931" s="69"/>
      <c r="L931" s="69"/>
      <c r="M931" s="69"/>
      <c r="N931" s="69"/>
      <c r="O931" s="69"/>
      <c r="P931" s="69"/>
      <c r="Q931" s="69"/>
      <c r="R931" s="69"/>
      <c r="S931" s="69"/>
      <c r="T931" s="69"/>
      <c r="U931" s="69"/>
    </row>
    <row r="932" spans="1:21" ht="15.75">
      <c r="A932" s="69"/>
      <c r="B932" s="82"/>
      <c r="C932" s="81"/>
      <c r="D932" s="83"/>
      <c r="E932" s="123"/>
      <c r="F932" s="69"/>
      <c r="G932" s="69"/>
      <c r="H932" s="69"/>
      <c r="I932" s="69"/>
      <c r="J932" s="69"/>
      <c r="K932" s="69"/>
      <c r="L932" s="69"/>
      <c r="M932" s="69"/>
      <c r="N932" s="69"/>
      <c r="O932" s="69"/>
      <c r="P932" s="69"/>
      <c r="Q932" s="69"/>
      <c r="R932" s="69"/>
      <c r="S932" s="69"/>
      <c r="T932" s="69"/>
      <c r="U932" s="69"/>
    </row>
    <row r="933" spans="1:21" ht="15.75">
      <c r="A933" s="69"/>
      <c r="B933" s="82"/>
      <c r="C933" s="81"/>
      <c r="D933" s="83"/>
      <c r="E933" s="123"/>
      <c r="F933" s="69"/>
      <c r="G933" s="69"/>
      <c r="H933" s="69"/>
      <c r="I933" s="69"/>
      <c r="J933" s="69"/>
      <c r="K933" s="69"/>
      <c r="L933" s="69"/>
      <c r="M933" s="69"/>
      <c r="N933" s="69"/>
      <c r="O933" s="69"/>
      <c r="P933" s="69"/>
      <c r="Q933" s="69"/>
      <c r="R933" s="69"/>
      <c r="S933" s="69"/>
      <c r="T933" s="69"/>
      <c r="U933" s="69"/>
    </row>
    <row r="934" spans="1:21" ht="15.75">
      <c r="A934" s="69"/>
      <c r="B934" s="82"/>
      <c r="C934" s="81"/>
      <c r="D934" s="83"/>
      <c r="E934" s="123"/>
      <c r="F934" s="69"/>
      <c r="G934" s="69"/>
      <c r="H934" s="69"/>
      <c r="I934" s="69"/>
      <c r="J934" s="69"/>
      <c r="K934" s="69"/>
      <c r="L934" s="69"/>
      <c r="M934" s="69"/>
      <c r="N934" s="69"/>
      <c r="O934" s="69"/>
      <c r="P934" s="69"/>
      <c r="Q934" s="69"/>
      <c r="R934" s="69"/>
      <c r="S934" s="69"/>
      <c r="T934" s="69"/>
      <c r="U934" s="69"/>
    </row>
    <row r="935" spans="1:21" ht="15.75">
      <c r="A935" s="69"/>
      <c r="B935" s="82"/>
      <c r="C935" s="81"/>
      <c r="D935" s="83"/>
      <c r="E935" s="123"/>
      <c r="F935" s="69"/>
      <c r="G935" s="69"/>
      <c r="H935" s="69"/>
      <c r="I935" s="69"/>
      <c r="J935" s="69"/>
      <c r="K935" s="69"/>
      <c r="L935" s="69"/>
      <c r="M935" s="69"/>
      <c r="N935" s="69"/>
      <c r="O935" s="69"/>
      <c r="P935" s="69"/>
      <c r="Q935" s="69"/>
      <c r="R935" s="69"/>
      <c r="S935" s="69"/>
      <c r="T935" s="69"/>
      <c r="U935" s="69"/>
    </row>
    <row r="936" spans="1:21" ht="15.75">
      <c r="A936" s="69"/>
      <c r="B936" s="82"/>
      <c r="C936" s="81"/>
      <c r="D936" s="83"/>
      <c r="E936" s="123"/>
      <c r="F936" s="69"/>
      <c r="G936" s="69"/>
      <c r="H936" s="69"/>
      <c r="I936" s="69"/>
      <c r="J936" s="69"/>
      <c r="K936" s="69"/>
      <c r="L936" s="69"/>
      <c r="M936" s="69"/>
      <c r="N936" s="69"/>
      <c r="O936" s="69"/>
      <c r="P936" s="69"/>
      <c r="Q936" s="69"/>
      <c r="R936" s="69"/>
      <c r="S936" s="69"/>
      <c r="T936" s="69"/>
      <c r="U936" s="69"/>
    </row>
    <row r="937" spans="1:21" ht="15.75">
      <c r="A937" s="69"/>
      <c r="B937" s="82"/>
      <c r="C937" s="81"/>
      <c r="D937" s="83"/>
      <c r="E937" s="123"/>
      <c r="F937" s="69"/>
      <c r="G937" s="69"/>
      <c r="H937" s="69"/>
      <c r="I937" s="69"/>
      <c r="J937" s="69"/>
      <c r="K937" s="69"/>
      <c r="L937" s="69"/>
      <c r="M937" s="69"/>
      <c r="N937" s="69"/>
      <c r="O937" s="69"/>
      <c r="P937" s="69"/>
      <c r="Q937" s="69"/>
      <c r="R937" s="69"/>
      <c r="S937" s="69"/>
      <c r="T937" s="69"/>
      <c r="U937" s="69"/>
    </row>
    <row r="938" spans="1:21" ht="15.75">
      <c r="A938" s="69"/>
      <c r="B938" s="82"/>
      <c r="C938" s="81"/>
      <c r="D938" s="83"/>
      <c r="E938" s="123"/>
      <c r="F938" s="69"/>
      <c r="G938" s="69"/>
      <c r="H938" s="69"/>
      <c r="I938" s="69"/>
      <c r="J938" s="69"/>
      <c r="K938" s="69"/>
      <c r="L938" s="69"/>
      <c r="M938" s="69"/>
      <c r="N938" s="69"/>
      <c r="O938" s="69"/>
      <c r="P938" s="69"/>
      <c r="Q938" s="69"/>
      <c r="R938" s="69"/>
      <c r="S938" s="69"/>
      <c r="T938" s="69"/>
      <c r="U938" s="69"/>
    </row>
    <row r="939" spans="1:21" ht="15.75">
      <c r="A939" s="69"/>
      <c r="B939" s="82"/>
      <c r="C939" s="81"/>
      <c r="D939" s="83"/>
      <c r="E939" s="123"/>
      <c r="F939" s="69"/>
      <c r="G939" s="69"/>
      <c r="H939" s="69"/>
      <c r="I939" s="69"/>
      <c r="J939" s="69"/>
      <c r="K939" s="69"/>
      <c r="L939" s="69"/>
      <c r="M939" s="69"/>
      <c r="N939" s="69"/>
      <c r="O939" s="69"/>
      <c r="P939" s="69"/>
      <c r="Q939" s="69"/>
      <c r="R939" s="69"/>
      <c r="S939" s="69"/>
      <c r="T939" s="69"/>
      <c r="U939" s="69"/>
    </row>
    <row r="940" spans="1:21" ht="15.75">
      <c r="A940" s="69"/>
      <c r="B940" s="82"/>
      <c r="C940" s="81"/>
      <c r="D940" s="83"/>
      <c r="E940" s="123"/>
      <c r="F940" s="69"/>
      <c r="G940" s="69"/>
      <c r="H940" s="69"/>
      <c r="I940" s="69"/>
      <c r="J940" s="69"/>
      <c r="K940" s="69"/>
      <c r="L940" s="69"/>
      <c r="M940" s="69"/>
      <c r="N940" s="69"/>
      <c r="O940" s="69"/>
      <c r="P940" s="69"/>
      <c r="Q940" s="69"/>
      <c r="R940" s="69"/>
      <c r="S940" s="69"/>
      <c r="T940" s="69"/>
      <c r="U940" s="69"/>
    </row>
    <row r="941" spans="1:21" ht="15.75">
      <c r="A941" s="69"/>
      <c r="B941" s="82"/>
      <c r="C941" s="81"/>
      <c r="D941" s="83"/>
      <c r="E941" s="123"/>
      <c r="F941" s="69"/>
      <c r="G941" s="69"/>
      <c r="H941" s="69"/>
      <c r="I941" s="69"/>
      <c r="J941" s="69"/>
      <c r="K941" s="69"/>
      <c r="L941" s="69"/>
      <c r="M941" s="69"/>
      <c r="N941" s="69"/>
      <c r="O941" s="69"/>
      <c r="P941" s="69"/>
      <c r="Q941" s="69"/>
      <c r="R941" s="69"/>
      <c r="S941" s="69"/>
      <c r="T941" s="69"/>
      <c r="U941" s="69"/>
    </row>
    <row r="942" spans="1:21" ht="15.75">
      <c r="A942" s="69"/>
      <c r="B942" s="82"/>
      <c r="C942" s="81"/>
      <c r="D942" s="83"/>
      <c r="E942" s="123"/>
      <c r="F942" s="69"/>
      <c r="G942" s="69"/>
      <c r="H942" s="69"/>
      <c r="I942" s="69"/>
      <c r="J942" s="69"/>
      <c r="K942" s="69"/>
      <c r="L942" s="69"/>
      <c r="M942" s="69"/>
      <c r="N942" s="69"/>
      <c r="O942" s="69"/>
      <c r="P942" s="69"/>
      <c r="Q942" s="69"/>
      <c r="R942" s="69"/>
      <c r="S942" s="69"/>
      <c r="T942" s="69"/>
      <c r="U942" s="69"/>
    </row>
    <row r="943" spans="1:21" ht="15.75">
      <c r="A943" s="69"/>
      <c r="B943" s="82"/>
      <c r="C943" s="81"/>
      <c r="D943" s="83"/>
      <c r="E943" s="123"/>
      <c r="F943" s="69"/>
      <c r="G943" s="69"/>
      <c r="H943" s="69"/>
      <c r="I943" s="69"/>
      <c r="J943" s="69"/>
      <c r="K943" s="69"/>
      <c r="L943" s="69"/>
      <c r="M943" s="69"/>
      <c r="N943" s="69"/>
      <c r="O943" s="69"/>
      <c r="P943" s="69"/>
      <c r="Q943" s="69"/>
      <c r="R943" s="69"/>
      <c r="S943" s="69"/>
      <c r="T943" s="69"/>
      <c r="U943" s="69"/>
    </row>
    <row r="944" spans="1:21" ht="15.75">
      <c r="A944" s="69"/>
      <c r="B944" s="82"/>
      <c r="C944" s="81"/>
      <c r="D944" s="83"/>
      <c r="E944" s="123"/>
      <c r="F944" s="69"/>
      <c r="G944" s="69"/>
      <c r="H944" s="69"/>
      <c r="I944" s="69"/>
      <c r="J944" s="69"/>
      <c r="K944" s="69"/>
      <c r="L944" s="69"/>
      <c r="M944" s="69"/>
      <c r="N944" s="69"/>
      <c r="O944" s="69"/>
      <c r="P944" s="69"/>
      <c r="Q944" s="69"/>
      <c r="R944" s="69"/>
      <c r="S944" s="69"/>
      <c r="T944" s="69"/>
      <c r="U944" s="69"/>
    </row>
    <row r="945" spans="1:21" ht="15.75">
      <c r="A945" s="69"/>
      <c r="B945" s="82"/>
      <c r="C945" s="81"/>
      <c r="D945" s="83"/>
      <c r="E945" s="123"/>
      <c r="F945" s="69"/>
      <c r="G945" s="69"/>
      <c r="H945" s="69"/>
      <c r="I945" s="69"/>
      <c r="J945" s="69"/>
      <c r="K945" s="69"/>
      <c r="L945" s="69"/>
      <c r="M945" s="69"/>
      <c r="N945" s="69"/>
      <c r="O945" s="69"/>
      <c r="P945" s="69"/>
      <c r="Q945" s="69"/>
      <c r="R945" s="69"/>
      <c r="S945" s="69"/>
      <c r="T945" s="69"/>
      <c r="U945" s="69"/>
    </row>
    <row r="946" spans="1:21" ht="15.75">
      <c r="A946" s="69"/>
      <c r="B946" s="82"/>
      <c r="C946" s="81"/>
      <c r="D946" s="83"/>
      <c r="E946" s="123"/>
      <c r="F946" s="69"/>
      <c r="G946" s="69"/>
      <c r="H946" s="69"/>
      <c r="I946" s="69"/>
      <c r="J946" s="69"/>
      <c r="K946" s="69"/>
      <c r="L946" s="69"/>
      <c r="M946" s="69"/>
      <c r="N946" s="69"/>
      <c r="O946" s="69"/>
      <c r="P946" s="69"/>
      <c r="Q946" s="69"/>
      <c r="R946" s="69"/>
      <c r="S946" s="69"/>
      <c r="T946" s="69"/>
      <c r="U946" s="69"/>
    </row>
    <row r="947" spans="1:21" ht="15.75">
      <c r="A947" s="69"/>
      <c r="B947" s="82"/>
      <c r="C947" s="81"/>
      <c r="D947" s="83"/>
      <c r="E947" s="123"/>
      <c r="F947" s="69"/>
      <c r="G947" s="69"/>
      <c r="H947" s="69"/>
      <c r="I947" s="69"/>
      <c r="J947" s="69"/>
      <c r="K947" s="69"/>
      <c r="L947" s="69"/>
      <c r="M947" s="69"/>
      <c r="N947" s="69"/>
      <c r="O947" s="69"/>
      <c r="P947" s="69"/>
      <c r="Q947" s="69"/>
      <c r="R947" s="69"/>
      <c r="S947" s="69"/>
      <c r="T947" s="69"/>
      <c r="U947" s="69"/>
    </row>
    <row r="948" spans="1:21" ht="15.75">
      <c r="A948" s="69"/>
      <c r="B948" s="82"/>
      <c r="C948" s="81"/>
      <c r="D948" s="83"/>
      <c r="E948" s="123"/>
      <c r="F948" s="69"/>
      <c r="G948" s="69"/>
      <c r="H948" s="69"/>
      <c r="I948" s="69"/>
      <c r="J948" s="69"/>
      <c r="K948" s="69"/>
      <c r="L948" s="69"/>
      <c r="M948" s="69"/>
      <c r="N948" s="69"/>
      <c r="O948" s="69"/>
      <c r="P948" s="69"/>
      <c r="Q948" s="69"/>
      <c r="R948" s="69"/>
      <c r="S948" s="69"/>
      <c r="T948" s="69"/>
      <c r="U948" s="69"/>
    </row>
    <row r="949" spans="1:21" ht="15.75">
      <c r="A949" s="69"/>
      <c r="B949" s="82"/>
      <c r="C949" s="81"/>
      <c r="D949" s="83"/>
      <c r="E949" s="123"/>
      <c r="F949" s="69"/>
      <c r="G949" s="69"/>
      <c r="H949" s="69"/>
      <c r="I949" s="69"/>
      <c r="J949" s="69"/>
      <c r="K949" s="69"/>
      <c r="L949" s="69"/>
      <c r="M949" s="69"/>
      <c r="N949" s="69"/>
      <c r="O949" s="69"/>
      <c r="P949" s="69"/>
      <c r="Q949" s="69"/>
      <c r="R949" s="69"/>
      <c r="S949" s="69"/>
      <c r="T949" s="69"/>
      <c r="U949" s="69"/>
    </row>
    <row r="950" spans="1:21" ht="15.75">
      <c r="A950" s="69"/>
      <c r="B950" s="82"/>
      <c r="C950" s="81"/>
      <c r="D950" s="83"/>
      <c r="E950" s="123"/>
      <c r="F950" s="69"/>
      <c r="G950" s="69"/>
      <c r="H950" s="69"/>
      <c r="I950" s="69"/>
      <c r="J950" s="69"/>
      <c r="K950" s="69"/>
      <c r="L950" s="69"/>
      <c r="M950" s="69"/>
      <c r="N950" s="69"/>
      <c r="O950" s="69"/>
      <c r="P950" s="69"/>
      <c r="Q950" s="69"/>
      <c r="R950" s="69"/>
      <c r="S950" s="69"/>
      <c r="T950" s="69"/>
      <c r="U950" s="69"/>
    </row>
    <row r="951" spans="1:21" ht="15.75">
      <c r="A951" s="69"/>
      <c r="B951" s="82"/>
      <c r="C951" s="81"/>
      <c r="D951" s="83"/>
      <c r="E951" s="123"/>
      <c r="F951" s="69"/>
      <c r="G951" s="69"/>
      <c r="H951" s="69"/>
      <c r="I951" s="69"/>
      <c r="J951" s="69"/>
      <c r="K951" s="69"/>
      <c r="L951" s="69"/>
      <c r="M951" s="69"/>
      <c r="N951" s="69"/>
      <c r="O951" s="69"/>
      <c r="P951" s="69"/>
      <c r="Q951" s="69"/>
      <c r="R951" s="69"/>
      <c r="S951" s="69"/>
      <c r="T951" s="69"/>
      <c r="U951" s="69"/>
    </row>
    <row r="952" spans="1:21" ht="15.75">
      <c r="A952" s="69"/>
      <c r="B952" s="82"/>
      <c r="C952" s="81"/>
      <c r="D952" s="83"/>
      <c r="E952" s="123"/>
      <c r="F952" s="69"/>
      <c r="G952" s="69"/>
      <c r="H952" s="69"/>
      <c r="I952" s="69"/>
      <c r="J952" s="69"/>
      <c r="K952" s="69"/>
      <c r="L952" s="69"/>
      <c r="M952" s="69"/>
      <c r="N952" s="69"/>
      <c r="O952" s="69"/>
      <c r="P952" s="69"/>
      <c r="Q952" s="69"/>
      <c r="R952" s="69"/>
      <c r="S952" s="69"/>
      <c r="T952" s="69"/>
      <c r="U952" s="69"/>
    </row>
    <row r="953" spans="1:21" ht="15.75">
      <c r="A953" s="69"/>
      <c r="B953" s="82"/>
      <c r="C953" s="81"/>
      <c r="D953" s="83"/>
      <c r="E953" s="123"/>
      <c r="F953" s="69"/>
      <c r="G953" s="69"/>
      <c r="H953" s="69"/>
      <c r="I953" s="69"/>
      <c r="J953" s="69"/>
      <c r="K953" s="69"/>
      <c r="L953" s="69"/>
      <c r="M953" s="69"/>
      <c r="N953" s="69"/>
      <c r="O953" s="69"/>
      <c r="P953" s="69"/>
      <c r="Q953" s="69"/>
      <c r="R953" s="69"/>
      <c r="S953" s="69"/>
      <c r="T953" s="69"/>
      <c r="U953" s="69"/>
    </row>
    <row r="954" spans="1:21" ht="15.75">
      <c r="A954" s="69"/>
      <c r="B954" s="82"/>
      <c r="C954" s="81"/>
      <c r="D954" s="83"/>
      <c r="E954" s="123"/>
      <c r="F954" s="69"/>
      <c r="G954" s="69"/>
      <c r="H954" s="69"/>
      <c r="I954" s="69"/>
      <c r="J954" s="69"/>
      <c r="K954" s="69"/>
      <c r="L954" s="69"/>
      <c r="M954" s="69"/>
      <c r="N954" s="69"/>
      <c r="O954" s="69"/>
      <c r="P954" s="69"/>
      <c r="Q954" s="69"/>
      <c r="R954" s="69"/>
      <c r="S954" s="69"/>
      <c r="T954" s="69"/>
      <c r="U954" s="69"/>
    </row>
    <row r="955" spans="1:21" ht="15.75">
      <c r="A955" s="69"/>
      <c r="B955" s="82"/>
      <c r="C955" s="81"/>
      <c r="D955" s="83"/>
      <c r="E955" s="123"/>
      <c r="F955" s="69"/>
      <c r="G955" s="69"/>
      <c r="H955" s="69"/>
      <c r="I955" s="69"/>
      <c r="J955" s="69"/>
      <c r="K955" s="69"/>
      <c r="L955" s="69"/>
      <c r="M955" s="69"/>
      <c r="N955" s="69"/>
      <c r="O955" s="69"/>
      <c r="P955" s="69"/>
      <c r="Q955" s="69"/>
      <c r="R955" s="69"/>
      <c r="S955" s="69"/>
      <c r="T955" s="69"/>
      <c r="U955" s="69"/>
    </row>
    <row r="956" spans="1:21" ht="15.75">
      <c r="A956" s="69"/>
      <c r="B956" s="82"/>
      <c r="C956" s="81"/>
      <c r="D956" s="83"/>
      <c r="E956" s="123"/>
      <c r="F956" s="69"/>
      <c r="G956" s="69"/>
      <c r="H956" s="69"/>
      <c r="I956" s="69"/>
      <c r="J956" s="69"/>
      <c r="K956" s="69"/>
      <c r="L956" s="69"/>
      <c r="M956" s="69"/>
      <c r="N956" s="69"/>
      <c r="O956" s="69"/>
      <c r="P956" s="69"/>
      <c r="Q956" s="69"/>
      <c r="R956" s="69"/>
      <c r="S956" s="69"/>
      <c r="T956" s="69"/>
      <c r="U956" s="69"/>
    </row>
    <row r="957" spans="1:21" ht="15.75">
      <c r="A957" s="69"/>
      <c r="B957" s="82"/>
      <c r="C957" s="81"/>
      <c r="D957" s="83"/>
      <c r="E957" s="123"/>
      <c r="F957" s="69"/>
      <c r="G957" s="69"/>
      <c r="H957" s="69"/>
      <c r="I957" s="69"/>
      <c r="J957" s="69"/>
      <c r="K957" s="69"/>
      <c r="L957" s="69"/>
      <c r="M957" s="69"/>
      <c r="N957" s="69"/>
      <c r="O957" s="69"/>
      <c r="P957" s="69"/>
      <c r="Q957" s="69"/>
      <c r="R957" s="69"/>
      <c r="S957" s="69"/>
      <c r="T957" s="69"/>
      <c r="U957" s="69"/>
    </row>
    <row r="958" spans="1:21" ht="15.75">
      <c r="A958" s="69"/>
      <c r="B958" s="82"/>
      <c r="C958" s="81"/>
      <c r="D958" s="83"/>
      <c r="E958" s="123"/>
      <c r="F958" s="69"/>
      <c r="G958" s="69"/>
      <c r="H958" s="69"/>
      <c r="I958" s="69"/>
      <c r="J958" s="69"/>
      <c r="K958" s="69"/>
      <c r="L958" s="69"/>
      <c r="M958" s="69"/>
      <c r="N958" s="69"/>
      <c r="O958" s="69"/>
      <c r="P958" s="69"/>
      <c r="Q958" s="69"/>
      <c r="R958" s="69"/>
      <c r="S958" s="69"/>
      <c r="T958" s="69"/>
      <c r="U958" s="69"/>
    </row>
    <row r="959" spans="1:21" ht="15.75">
      <c r="A959" s="69"/>
      <c r="B959" s="82"/>
      <c r="C959" s="81"/>
      <c r="D959" s="83"/>
      <c r="E959" s="123"/>
      <c r="F959" s="69"/>
      <c r="G959" s="69"/>
      <c r="H959" s="69"/>
      <c r="I959" s="69"/>
      <c r="J959" s="69"/>
      <c r="K959" s="69"/>
      <c r="L959" s="69"/>
      <c r="M959" s="69"/>
      <c r="N959" s="69"/>
      <c r="O959" s="69"/>
      <c r="P959" s="69"/>
      <c r="Q959" s="69"/>
      <c r="R959" s="69"/>
      <c r="S959" s="69"/>
      <c r="T959" s="69"/>
      <c r="U959" s="69"/>
    </row>
    <row r="960" spans="1:21" ht="15.75">
      <c r="A960" s="69"/>
      <c r="B960" s="82"/>
      <c r="C960" s="81"/>
      <c r="D960" s="83"/>
      <c r="E960" s="123"/>
      <c r="F960" s="69"/>
      <c r="G960" s="69"/>
      <c r="H960" s="69"/>
      <c r="I960" s="69"/>
      <c r="J960" s="69"/>
      <c r="K960" s="69"/>
      <c r="L960" s="69"/>
      <c r="M960" s="69"/>
      <c r="N960" s="69"/>
      <c r="O960" s="69"/>
      <c r="P960" s="69"/>
      <c r="Q960" s="69"/>
      <c r="R960" s="69"/>
      <c r="S960" s="69"/>
      <c r="T960" s="69"/>
      <c r="U960" s="69"/>
    </row>
    <row r="961" spans="1:21" ht="15.75">
      <c r="A961" s="69"/>
      <c r="B961" s="82"/>
      <c r="C961" s="81"/>
      <c r="D961" s="83"/>
      <c r="E961" s="123"/>
      <c r="F961" s="69"/>
      <c r="G961" s="69"/>
      <c r="H961" s="69"/>
      <c r="I961" s="69"/>
      <c r="J961" s="69"/>
      <c r="K961" s="69"/>
      <c r="L961" s="69"/>
      <c r="M961" s="69"/>
      <c r="N961" s="69"/>
      <c r="O961" s="69"/>
      <c r="P961" s="69"/>
      <c r="Q961" s="69"/>
      <c r="R961" s="69"/>
      <c r="S961" s="69"/>
      <c r="T961" s="69"/>
      <c r="U961" s="69"/>
    </row>
    <row r="962" spans="1:21" ht="15.75">
      <c r="A962" s="69"/>
      <c r="B962" s="82"/>
      <c r="C962" s="81"/>
      <c r="D962" s="83"/>
      <c r="E962" s="123"/>
      <c r="F962" s="69"/>
      <c r="G962" s="69"/>
      <c r="H962" s="69"/>
      <c r="I962" s="69"/>
      <c r="J962" s="69"/>
      <c r="K962" s="69"/>
      <c r="L962" s="69"/>
      <c r="M962" s="69"/>
      <c r="N962" s="69"/>
      <c r="O962" s="69"/>
      <c r="P962" s="69"/>
      <c r="Q962" s="69"/>
      <c r="R962" s="69"/>
      <c r="S962" s="69"/>
      <c r="T962" s="69"/>
      <c r="U962" s="69"/>
    </row>
    <row r="963" spans="1:21" ht="15.75">
      <c r="A963" s="69"/>
      <c r="B963" s="82"/>
      <c r="C963" s="81"/>
      <c r="D963" s="83"/>
      <c r="E963" s="123"/>
      <c r="F963" s="69"/>
      <c r="G963" s="69"/>
      <c r="H963" s="69"/>
      <c r="I963" s="69"/>
      <c r="J963" s="69"/>
      <c r="K963" s="69"/>
      <c r="L963" s="69"/>
      <c r="M963" s="69"/>
      <c r="N963" s="69"/>
      <c r="O963" s="69"/>
      <c r="P963" s="69"/>
      <c r="Q963" s="69"/>
      <c r="R963" s="69"/>
      <c r="S963" s="69"/>
      <c r="T963" s="69"/>
      <c r="U963" s="69"/>
    </row>
    <row r="964" spans="1:21" ht="15.75">
      <c r="A964" s="69"/>
      <c r="B964" s="82"/>
      <c r="C964" s="81"/>
      <c r="D964" s="83"/>
      <c r="E964" s="123"/>
      <c r="F964" s="69"/>
      <c r="G964" s="69"/>
      <c r="H964" s="69"/>
      <c r="I964" s="69"/>
      <c r="J964" s="69"/>
      <c r="K964" s="69"/>
      <c r="L964" s="69"/>
      <c r="M964" s="69"/>
      <c r="N964" s="69"/>
      <c r="O964" s="69"/>
      <c r="P964" s="69"/>
      <c r="Q964" s="69"/>
      <c r="R964" s="69"/>
      <c r="S964" s="69"/>
      <c r="T964" s="69"/>
      <c r="U964" s="69"/>
    </row>
    <row r="965" spans="1:21" ht="15.75">
      <c r="A965" s="69"/>
      <c r="B965" s="82"/>
      <c r="C965" s="81"/>
      <c r="D965" s="83"/>
      <c r="E965" s="123"/>
      <c r="F965" s="69"/>
      <c r="G965" s="69"/>
      <c r="H965" s="69"/>
      <c r="I965" s="69"/>
      <c r="J965" s="69"/>
      <c r="K965" s="69"/>
      <c r="L965" s="69"/>
      <c r="M965" s="69"/>
      <c r="N965" s="69"/>
      <c r="O965" s="69"/>
      <c r="P965" s="69"/>
      <c r="Q965" s="69"/>
      <c r="R965" s="69"/>
      <c r="S965" s="69"/>
      <c r="T965" s="69"/>
      <c r="U965" s="69"/>
    </row>
    <row r="966" spans="1:21" ht="15.75">
      <c r="A966" s="69"/>
      <c r="B966" s="82"/>
      <c r="C966" s="81"/>
      <c r="D966" s="83"/>
      <c r="E966" s="123"/>
      <c r="F966" s="69"/>
      <c r="G966" s="69"/>
      <c r="H966" s="69"/>
      <c r="I966" s="69"/>
      <c r="J966" s="69"/>
      <c r="K966" s="69"/>
      <c r="L966" s="69"/>
      <c r="M966" s="69"/>
      <c r="N966" s="69"/>
      <c r="O966" s="69"/>
      <c r="P966" s="69"/>
      <c r="Q966" s="69"/>
      <c r="R966" s="69"/>
      <c r="S966" s="69"/>
      <c r="T966" s="69"/>
      <c r="U966" s="69"/>
    </row>
    <row r="967" spans="1:21" ht="15.75">
      <c r="A967" s="69"/>
      <c r="B967" s="82"/>
      <c r="C967" s="81"/>
      <c r="D967" s="83"/>
      <c r="E967" s="123"/>
      <c r="F967" s="69"/>
      <c r="G967" s="69"/>
      <c r="H967" s="69"/>
      <c r="I967" s="69"/>
      <c r="J967" s="69"/>
      <c r="K967" s="69"/>
      <c r="L967" s="69"/>
      <c r="M967" s="69"/>
      <c r="N967" s="69"/>
      <c r="O967" s="69"/>
      <c r="P967" s="69"/>
      <c r="Q967" s="69"/>
      <c r="R967" s="69"/>
      <c r="S967" s="69"/>
      <c r="T967" s="69"/>
      <c r="U967" s="69"/>
    </row>
    <row r="968" spans="1:21" ht="15.75">
      <c r="A968" s="69"/>
      <c r="B968" s="82"/>
      <c r="C968" s="81"/>
      <c r="D968" s="83"/>
      <c r="E968" s="123"/>
      <c r="F968" s="69"/>
      <c r="G968" s="69"/>
      <c r="H968" s="69"/>
      <c r="I968" s="69"/>
      <c r="J968" s="69"/>
      <c r="K968" s="69"/>
      <c r="L968" s="69"/>
      <c r="M968" s="69"/>
      <c r="N968" s="69"/>
      <c r="O968" s="69"/>
      <c r="P968" s="69"/>
      <c r="Q968" s="69"/>
      <c r="R968" s="69"/>
      <c r="S968" s="69"/>
      <c r="T968" s="69"/>
      <c r="U968" s="69"/>
    </row>
    <row r="969" spans="1:21" ht="15.75">
      <c r="A969" s="69"/>
      <c r="B969" s="82"/>
      <c r="C969" s="81"/>
      <c r="D969" s="83"/>
      <c r="E969" s="123"/>
      <c r="F969" s="69"/>
      <c r="G969" s="69"/>
      <c r="H969" s="69"/>
      <c r="I969" s="69"/>
      <c r="J969" s="69"/>
      <c r="K969" s="69"/>
      <c r="L969" s="69"/>
      <c r="M969" s="69"/>
      <c r="N969" s="69"/>
      <c r="O969" s="69"/>
      <c r="P969" s="69"/>
      <c r="Q969" s="69"/>
      <c r="R969" s="69"/>
      <c r="S969" s="69"/>
      <c r="T969" s="69"/>
      <c r="U969" s="69"/>
    </row>
    <row r="970" spans="1:21" ht="15.75">
      <c r="A970" s="69"/>
      <c r="B970" s="82"/>
      <c r="C970" s="81"/>
      <c r="D970" s="83"/>
      <c r="E970" s="123"/>
      <c r="F970" s="69"/>
      <c r="G970" s="69"/>
      <c r="H970" s="69"/>
      <c r="I970" s="69"/>
      <c r="J970" s="69"/>
      <c r="K970" s="69"/>
      <c r="L970" s="69"/>
      <c r="M970" s="69"/>
      <c r="N970" s="69"/>
      <c r="O970" s="69"/>
      <c r="P970" s="69"/>
      <c r="Q970" s="69"/>
      <c r="R970" s="69"/>
      <c r="S970" s="69"/>
      <c r="T970" s="69"/>
      <c r="U970" s="69"/>
    </row>
    <row r="971" spans="1:21" ht="15.75">
      <c r="A971" s="69"/>
      <c r="B971" s="82"/>
      <c r="C971" s="81"/>
      <c r="D971" s="83"/>
      <c r="E971" s="123"/>
      <c r="F971" s="69"/>
      <c r="G971" s="69"/>
      <c r="H971" s="69"/>
      <c r="I971" s="69"/>
      <c r="J971" s="69"/>
      <c r="K971" s="69"/>
      <c r="L971" s="69"/>
      <c r="M971" s="69"/>
      <c r="N971" s="69"/>
      <c r="O971" s="69"/>
      <c r="P971" s="69"/>
      <c r="Q971" s="69"/>
      <c r="R971" s="69"/>
      <c r="S971" s="69"/>
      <c r="T971" s="69"/>
      <c r="U971" s="69"/>
    </row>
    <row r="972" spans="1:21" ht="15.75">
      <c r="A972" s="69"/>
      <c r="B972" s="82"/>
      <c r="C972" s="81"/>
      <c r="D972" s="83"/>
      <c r="E972" s="123"/>
      <c r="F972" s="69"/>
      <c r="G972" s="69"/>
      <c r="H972" s="69"/>
      <c r="I972" s="69"/>
      <c r="J972" s="69"/>
      <c r="K972" s="69"/>
      <c r="L972" s="69"/>
      <c r="M972" s="69"/>
      <c r="N972" s="69"/>
      <c r="O972" s="69"/>
      <c r="P972" s="69"/>
      <c r="Q972" s="69"/>
      <c r="R972" s="69"/>
      <c r="S972" s="69"/>
      <c r="T972" s="69"/>
      <c r="U972" s="69"/>
    </row>
    <row r="973" spans="1:21" ht="15.75">
      <c r="A973" s="69"/>
      <c r="B973" s="82"/>
      <c r="C973" s="81"/>
      <c r="D973" s="83"/>
      <c r="E973" s="123"/>
      <c r="F973" s="69"/>
      <c r="G973" s="69"/>
      <c r="H973" s="69"/>
      <c r="I973" s="69"/>
      <c r="J973" s="69"/>
      <c r="K973" s="69"/>
      <c r="L973" s="69"/>
      <c r="M973" s="69"/>
      <c r="N973" s="69"/>
      <c r="O973" s="69"/>
      <c r="P973" s="69"/>
      <c r="Q973" s="69"/>
      <c r="R973" s="69"/>
      <c r="S973" s="69"/>
      <c r="T973" s="69"/>
      <c r="U973" s="69"/>
    </row>
    <row r="974" spans="1:21" ht="15.75">
      <c r="A974" s="69"/>
      <c r="B974" s="82"/>
      <c r="C974" s="81"/>
      <c r="D974" s="83"/>
      <c r="E974" s="123"/>
      <c r="F974" s="69"/>
      <c r="G974" s="69"/>
      <c r="H974" s="69"/>
      <c r="I974" s="69"/>
      <c r="J974" s="69"/>
      <c r="K974" s="69"/>
      <c r="L974" s="69"/>
      <c r="M974" s="69"/>
      <c r="N974" s="69"/>
      <c r="O974" s="69"/>
      <c r="P974" s="69"/>
      <c r="Q974" s="69"/>
      <c r="R974" s="69"/>
      <c r="S974" s="69"/>
      <c r="T974" s="69"/>
      <c r="U974" s="69"/>
    </row>
    <row r="975" spans="1:21" ht="15.75">
      <c r="A975" s="69"/>
      <c r="B975" s="82"/>
      <c r="C975" s="81"/>
      <c r="D975" s="83"/>
      <c r="E975" s="123"/>
      <c r="F975" s="69"/>
      <c r="G975" s="69"/>
      <c r="H975" s="69"/>
      <c r="I975" s="69"/>
      <c r="J975" s="69"/>
      <c r="K975" s="69"/>
      <c r="L975" s="69"/>
      <c r="M975" s="69"/>
      <c r="N975" s="69"/>
      <c r="O975" s="69"/>
      <c r="P975" s="69"/>
      <c r="Q975" s="69"/>
      <c r="R975" s="69"/>
      <c r="S975" s="69"/>
      <c r="T975" s="69"/>
      <c r="U975" s="69"/>
    </row>
    <row r="976" spans="1:21" ht="15.75">
      <c r="A976" s="69"/>
      <c r="B976" s="82"/>
      <c r="C976" s="81"/>
      <c r="D976" s="83"/>
      <c r="E976" s="123"/>
      <c r="F976" s="69"/>
      <c r="G976" s="69"/>
      <c r="H976" s="69"/>
      <c r="I976" s="69"/>
      <c r="J976" s="69"/>
      <c r="K976" s="69"/>
      <c r="L976" s="69"/>
      <c r="M976" s="69"/>
      <c r="N976" s="69"/>
      <c r="O976" s="69"/>
      <c r="P976" s="69"/>
      <c r="Q976" s="69"/>
      <c r="R976" s="69"/>
      <c r="S976" s="69"/>
      <c r="T976" s="69"/>
      <c r="U976" s="69"/>
    </row>
    <row r="977" spans="1:21" ht="15.75">
      <c r="A977" s="69"/>
      <c r="B977" s="82"/>
      <c r="C977" s="81"/>
      <c r="D977" s="83"/>
      <c r="E977" s="123"/>
      <c r="F977" s="69"/>
      <c r="G977" s="69"/>
      <c r="H977" s="69"/>
      <c r="I977" s="69"/>
      <c r="J977" s="69"/>
      <c r="K977" s="69"/>
      <c r="L977" s="69"/>
      <c r="M977" s="69"/>
      <c r="N977" s="69"/>
      <c r="O977" s="69"/>
      <c r="P977" s="69"/>
      <c r="Q977" s="69"/>
      <c r="R977" s="69"/>
      <c r="S977" s="69"/>
      <c r="T977" s="69"/>
      <c r="U977" s="69"/>
    </row>
    <row r="978" spans="1:21" ht="15.75">
      <c r="A978" s="69"/>
      <c r="B978" s="82"/>
      <c r="C978" s="81"/>
      <c r="D978" s="83"/>
      <c r="E978" s="123"/>
      <c r="F978" s="69"/>
      <c r="G978" s="69"/>
      <c r="H978" s="69"/>
      <c r="I978" s="69"/>
      <c r="J978" s="69"/>
      <c r="K978" s="69"/>
      <c r="L978" s="69"/>
      <c r="M978" s="69"/>
      <c r="N978" s="69"/>
      <c r="O978" s="69"/>
      <c r="P978" s="69"/>
      <c r="Q978" s="69"/>
      <c r="R978" s="69"/>
      <c r="S978" s="69"/>
      <c r="T978" s="69"/>
      <c r="U978" s="69"/>
    </row>
    <row r="979" spans="1:21" ht="15.75">
      <c r="A979" s="69"/>
      <c r="B979" s="82"/>
      <c r="C979" s="81"/>
      <c r="D979" s="83"/>
      <c r="E979" s="123"/>
      <c r="F979" s="69"/>
      <c r="G979" s="69"/>
      <c r="H979" s="69"/>
      <c r="I979" s="69"/>
      <c r="J979" s="69"/>
      <c r="K979" s="69"/>
      <c r="L979" s="69"/>
      <c r="M979" s="69"/>
      <c r="N979" s="69"/>
      <c r="O979" s="69"/>
      <c r="P979" s="69"/>
      <c r="Q979" s="69"/>
      <c r="R979" s="69"/>
      <c r="S979" s="69"/>
      <c r="T979" s="69"/>
      <c r="U979" s="69"/>
    </row>
    <row r="980" spans="1:21" ht="15.75">
      <c r="A980" s="69"/>
      <c r="B980" s="82"/>
      <c r="C980" s="81"/>
      <c r="D980" s="83"/>
      <c r="E980" s="123"/>
      <c r="F980" s="69"/>
      <c r="G980" s="69"/>
      <c r="H980" s="69"/>
      <c r="I980" s="69"/>
      <c r="J980" s="69"/>
      <c r="K980" s="69"/>
      <c r="L980" s="69"/>
      <c r="M980" s="69"/>
      <c r="N980" s="69"/>
      <c r="O980" s="69"/>
      <c r="P980" s="69"/>
      <c r="Q980" s="69"/>
      <c r="R980" s="69"/>
      <c r="S980" s="69"/>
      <c r="T980" s="69"/>
      <c r="U980" s="69"/>
    </row>
    <row r="981" spans="1:21" ht="15.75">
      <c r="A981" s="69"/>
      <c r="B981" s="82"/>
      <c r="C981" s="81"/>
      <c r="D981" s="83"/>
      <c r="E981" s="123"/>
      <c r="F981" s="69"/>
      <c r="G981" s="69"/>
      <c r="H981" s="69"/>
      <c r="I981" s="69"/>
      <c r="J981" s="69"/>
      <c r="K981" s="69"/>
      <c r="L981" s="69"/>
      <c r="M981" s="69"/>
      <c r="N981" s="69"/>
      <c r="O981" s="69"/>
      <c r="P981" s="69"/>
      <c r="Q981" s="69"/>
      <c r="R981" s="69"/>
      <c r="S981" s="69"/>
      <c r="T981" s="69"/>
      <c r="U981" s="69"/>
    </row>
    <row r="982" spans="1:21" ht="15.75">
      <c r="A982" s="69"/>
      <c r="B982" s="82"/>
      <c r="C982" s="81"/>
      <c r="D982" s="83"/>
      <c r="E982" s="123"/>
      <c r="F982" s="69"/>
      <c r="G982" s="69"/>
      <c r="H982" s="69"/>
      <c r="I982" s="69"/>
      <c r="J982" s="69"/>
      <c r="K982" s="69"/>
      <c r="L982" s="69"/>
      <c r="M982" s="69"/>
      <c r="N982" s="69"/>
      <c r="O982" s="69"/>
      <c r="P982" s="69"/>
      <c r="Q982" s="69"/>
      <c r="R982" s="69"/>
      <c r="S982" s="69"/>
      <c r="T982" s="69"/>
      <c r="U982" s="69"/>
    </row>
    <row r="983" spans="1:21" ht="15.75">
      <c r="A983" s="69"/>
      <c r="B983" s="82"/>
      <c r="C983" s="81"/>
      <c r="D983" s="83"/>
      <c r="E983" s="123"/>
      <c r="F983" s="69"/>
      <c r="G983" s="69"/>
      <c r="H983" s="69"/>
      <c r="I983" s="69"/>
      <c r="J983" s="69"/>
      <c r="K983" s="69"/>
      <c r="L983" s="69"/>
      <c r="M983" s="69"/>
      <c r="N983" s="69"/>
      <c r="O983" s="69"/>
      <c r="P983" s="69"/>
      <c r="Q983" s="69"/>
      <c r="R983" s="69"/>
      <c r="S983" s="69"/>
      <c r="T983" s="69"/>
      <c r="U983" s="69"/>
    </row>
    <row r="984" spans="1:21" ht="15.75">
      <c r="A984" s="69"/>
      <c r="B984" s="82"/>
      <c r="C984" s="81"/>
      <c r="D984" s="83"/>
      <c r="E984" s="123"/>
      <c r="F984" s="69"/>
      <c r="G984" s="69"/>
      <c r="H984" s="69"/>
      <c r="I984" s="69"/>
      <c r="J984" s="69"/>
      <c r="K984" s="69"/>
      <c r="L984" s="69"/>
      <c r="M984" s="69"/>
      <c r="N984" s="69"/>
      <c r="O984" s="69"/>
      <c r="P984" s="69"/>
      <c r="Q984" s="69"/>
      <c r="R984" s="69"/>
      <c r="S984" s="69"/>
      <c r="T984" s="69"/>
      <c r="U984" s="69"/>
    </row>
    <row r="985" spans="1:21" ht="15.75">
      <c r="A985" s="69"/>
      <c r="B985" s="82"/>
      <c r="C985" s="81"/>
      <c r="D985" s="83"/>
      <c r="E985" s="123"/>
      <c r="F985" s="69"/>
      <c r="G985" s="69"/>
      <c r="H985" s="69"/>
      <c r="I985" s="69"/>
      <c r="J985" s="69"/>
      <c r="K985" s="69"/>
      <c r="L985" s="69"/>
      <c r="M985" s="69"/>
      <c r="N985" s="69"/>
      <c r="O985" s="69"/>
      <c r="P985" s="69"/>
      <c r="Q985" s="69"/>
      <c r="R985" s="69"/>
      <c r="S985" s="69"/>
      <c r="T985" s="69"/>
      <c r="U985" s="69"/>
    </row>
    <row r="986" spans="1:21" ht="15.75">
      <c r="A986" s="69"/>
      <c r="B986" s="82"/>
      <c r="C986" s="81"/>
      <c r="D986" s="83"/>
      <c r="E986" s="123"/>
      <c r="F986" s="69"/>
      <c r="G986" s="69"/>
      <c r="H986" s="69"/>
      <c r="I986" s="69"/>
      <c r="J986" s="69"/>
      <c r="K986" s="69"/>
      <c r="L986" s="69"/>
      <c r="M986" s="69"/>
      <c r="N986" s="69"/>
      <c r="O986" s="69"/>
      <c r="P986" s="69"/>
      <c r="Q986" s="69"/>
      <c r="R986" s="69"/>
      <c r="S986" s="69"/>
      <c r="T986" s="69"/>
      <c r="U986" s="69"/>
    </row>
    <row r="987" spans="1:21" ht="15.75">
      <c r="A987" s="69"/>
      <c r="B987" s="82"/>
      <c r="C987" s="81"/>
      <c r="D987" s="83"/>
      <c r="E987" s="123"/>
      <c r="F987" s="69"/>
      <c r="G987" s="69"/>
      <c r="H987" s="69"/>
      <c r="I987" s="69"/>
      <c r="J987" s="69"/>
      <c r="K987" s="69"/>
      <c r="L987" s="69"/>
      <c r="M987" s="69"/>
      <c r="N987" s="69"/>
      <c r="O987" s="69"/>
      <c r="P987" s="69"/>
      <c r="Q987" s="69"/>
      <c r="R987" s="69"/>
      <c r="S987" s="69"/>
      <c r="T987" s="69"/>
      <c r="U987" s="69"/>
    </row>
    <row r="988" spans="1:21" ht="15.75">
      <c r="A988" s="69"/>
      <c r="B988" s="82"/>
      <c r="C988" s="81"/>
      <c r="D988" s="83"/>
      <c r="E988" s="123"/>
      <c r="F988" s="69"/>
      <c r="G988" s="69"/>
      <c r="H988" s="69"/>
      <c r="I988" s="69"/>
      <c r="J988" s="69"/>
      <c r="K988" s="69"/>
      <c r="L988" s="69"/>
      <c r="M988" s="69"/>
      <c r="N988" s="69"/>
      <c r="O988" s="69"/>
      <c r="P988" s="69"/>
      <c r="Q988" s="69"/>
      <c r="R988" s="69"/>
      <c r="S988" s="69"/>
      <c r="T988" s="69"/>
      <c r="U988" s="69"/>
    </row>
    <row r="989" spans="1:21" ht="15.75">
      <c r="A989" s="69"/>
      <c r="B989" s="82"/>
      <c r="C989" s="81"/>
      <c r="D989" s="83"/>
      <c r="E989" s="123"/>
      <c r="F989" s="69"/>
      <c r="G989" s="69"/>
      <c r="H989" s="69"/>
      <c r="I989" s="69"/>
      <c r="J989" s="69"/>
      <c r="K989" s="69"/>
      <c r="L989" s="69"/>
      <c r="M989" s="69"/>
      <c r="N989" s="69"/>
      <c r="O989" s="69"/>
      <c r="P989" s="69"/>
      <c r="Q989" s="69"/>
      <c r="R989" s="69"/>
      <c r="S989" s="69"/>
      <c r="T989" s="69"/>
      <c r="U989" s="69"/>
    </row>
    <row r="990" spans="1:21" ht="15.75">
      <c r="A990" s="69"/>
      <c r="B990" s="82"/>
      <c r="C990" s="81"/>
      <c r="D990" s="83"/>
      <c r="E990" s="123"/>
      <c r="F990" s="69"/>
      <c r="G990" s="69"/>
      <c r="H990" s="69"/>
      <c r="I990" s="69"/>
      <c r="J990" s="69"/>
      <c r="K990" s="69"/>
      <c r="L990" s="69"/>
      <c r="M990" s="69"/>
      <c r="N990" s="69"/>
      <c r="O990" s="69"/>
      <c r="P990" s="69"/>
      <c r="Q990" s="69"/>
      <c r="R990" s="69"/>
      <c r="S990" s="69"/>
      <c r="T990" s="69"/>
      <c r="U990" s="69"/>
    </row>
    <row r="991" spans="1:21" ht="15.75">
      <c r="A991" s="69"/>
      <c r="B991" s="82"/>
      <c r="C991" s="81"/>
      <c r="D991" s="83"/>
      <c r="E991" s="123"/>
      <c r="F991" s="69"/>
      <c r="G991" s="69"/>
      <c r="H991" s="69"/>
      <c r="I991" s="69"/>
      <c r="J991" s="69"/>
      <c r="K991" s="69"/>
      <c r="L991" s="69"/>
      <c r="M991" s="69"/>
      <c r="N991" s="69"/>
      <c r="O991" s="69"/>
      <c r="P991" s="69"/>
      <c r="Q991" s="69"/>
      <c r="R991" s="69"/>
      <c r="S991" s="69"/>
      <c r="T991" s="69"/>
      <c r="U991" s="69"/>
    </row>
    <row r="992" spans="1:21" ht="15.75">
      <c r="A992" s="69"/>
      <c r="B992" s="82"/>
      <c r="C992" s="81"/>
      <c r="D992" s="83"/>
      <c r="E992" s="123"/>
      <c r="F992" s="69"/>
      <c r="G992" s="69"/>
      <c r="H992" s="69"/>
      <c r="I992" s="69"/>
      <c r="J992" s="69"/>
      <c r="K992" s="69"/>
      <c r="L992" s="69"/>
      <c r="M992" s="69"/>
      <c r="N992" s="69"/>
      <c r="O992" s="69"/>
      <c r="P992" s="69"/>
      <c r="Q992" s="69"/>
      <c r="R992" s="69"/>
      <c r="S992" s="69"/>
      <c r="T992" s="69"/>
      <c r="U992" s="69"/>
    </row>
    <row r="993" spans="1:21" ht="15.75">
      <c r="A993" s="69"/>
      <c r="B993" s="82"/>
      <c r="C993" s="81"/>
      <c r="D993" s="83"/>
      <c r="E993" s="123"/>
      <c r="F993" s="69"/>
      <c r="G993" s="69"/>
      <c r="H993" s="69"/>
      <c r="I993" s="69"/>
      <c r="J993" s="69"/>
      <c r="K993" s="69"/>
      <c r="L993" s="69"/>
      <c r="M993" s="69"/>
      <c r="N993" s="69"/>
      <c r="O993" s="69"/>
      <c r="P993" s="69"/>
      <c r="Q993" s="69"/>
      <c r="R993" s="69"/>
      <c r="S993" s="69"/>
      <c r="T993" s="69"/>
      <c r="U993" s="69"/>
    </row>
    <row r="994" spans="1:21" ht="15.75">
      <c r="A994" s="69"/>
      <c r="B994" s="82"/>
      <c r="C994" s="81"/>
      <c r="D994" s="83"/>
      <c r="E994" s="123"/>
      <c r="F994" s="69"/>
      <c r="G994" s="69"/>
      <c r="H994" s="69"/>
      <c r="I994" s="69"/>
      <c r="J994" s="69"/>
      <c r="K994" s="69"/>
      <c r="L994" s="69"/>
      <c r="M994" s="69"/>
      <c r="N994" s="69"/>
      <c r="O994" s="69"/>
      <c r="P994" s="69"/>
      <c r="Q994" s="69"/>
      <c r="R994" s="69"/>
      <c r="S994" s="69"/>
      <c r="T994" s="69"/>
      <c r="U994" s="69"/>
    </row>
    <row r="995" spans="1:21" ht="15.75">
      <c r="A995" s="69"/>
      <c r="B995" s="82"/>
      <c r="C995" s="81"/>
      <c r="D995" s="83"/>
      <c r="E995" s="123"/>
      <c r="F995" s="69"/>
      <c r="G995" s="69"/>
      <c r="H995" s="69"/>
      <c r="I995" s="69"/>
      <c r="J995" s="69"/>
      <c r="K995" s="69"/>
      <c r="L995" s="69"/>
      <c r="M995" s="69"/>
      <c r="N995" s="69"/>
      <c r="O995" s="69"/>
      <c r="P995" s="69"/>
      <c r="Q995" s="69"/>
      <c r="R995" s="69"/>
      <c r="S995" s="69"/>
      <c r="T995" s="69"/>
      <c r="U995" s="69"/>
    </row>
    <row r="996" spans="1:21" ht="15.75">
      <c r="A996" s="69"/>
      <c r="B996" s="82"/>
      <c r="C996" s="81"/>
      <c r="D996" s="83"/>
      <c r="E996" s="123"/>
      <c r="F996" s="69"/>
      <c r="G996" s="69"/>
      <c r="H996" s="69"/>
      <c r="I996" s="69"/>
      <c r="J996" s="69"/>
      <c r="K996" s="69"/>
      <c r="L996" s="69"/>
      <c r="M996" s="69"/>
      <c r="N996" s="69"/>
      <c r="O996" s="69"/>
      <c r="P996" s="69"/>
      <c r="Q996" s="69"/>
      <c r="R996" s="69"/>
      <c r="S996" s="69"/>
      <c r="T996" s="69"/>
      <c r="U996" s="69"/>
    </row>
    <row r="997" spans="1:21" ht="15.75">
      <c r="A997" s="69"/>
      <c r="B997" s="82"/>
      <c r="C997" s="81"/>
      <c r="D997" s="83"/>
      <c r="E997" s="123"/>
      <c r="F997" s="69"/>
      <c r="G997" s="69"/>
      <c r="H997" s="69"/>
      <c r="I997" s="69"/>
      <c r="J997" s="69"/>
      <c r="K997" s="69"/>
      <c r="L997" s="69"/>
      <c r="M997" s="69"/>
      <c r="N997" s="69"/>
      <c r="O997" s="69"/>
      <c r="P997" s="69"/>
      <c r="Q997" s="69"/>
      <c r="R997" s="69"/>
      <c r="S997" s="69"/>
      <c r="T997" s="69"/>
      <c r="U997" s="69"/>
    </row>
    <row r="998" spans="1:21" ht="15.75">
      <c r="A998" s="69"/>
      <c r="B998" s="82"/>
      <c r="C998" s="81"/>
      <c r="D998" s="83"/>
      <c r="E998" s="123"/>
      <c r="F998" s="69"/>
      <c r="G998" s="69"/>
      <c r="H998" s="69"/>
      <c r="I998" s="69"/>
      <c r="J998" s="69"/>
      <c r="K998" s="69"/>
      <c r="L998" s="69"/>
      <c r="M998" s="69"/>
      <c r="N998" s="69"/>
      <c r="O998" s="69"/>
      <c r="P998" s="69"/>
      <c r="Q998" s="69"/>
      <c r="R998" s="69"/>
      <c r="S998" s="69"/>
      <c r="T998" s="69"/>
      <c r="U998" s="69"/>
    </row>
    <row r="999" spans="1:21" ht="15.75">
      <c r="A999" s="69"/>
      <c r="B999" s="82"/>
      <c r="C999" s="81"/>
      <c r="D999" s="83"/>
      <c r="E999" s="123"/>
      <c r="F999" s="69"/>
      <c r="G999" s="69"/>
      <c r="H999" s="69"/>
      <c r="I999" s="69"/>
      <c r="J999" s="69"/>
      <c r="K999" s="69"/>
      <c r="L999" s="69"/>
      <c r="M999" s="69"/>
      <c r="N999" s="69"/>
      <c r="O999" s="69"/>
      <c r="P999" s="69"/>
      <c r="Q999" s="69"/>
      <c r="R999" s="69"/>
      <c r="S999" s="69"/>
      <c r="T999" s="69"/>
      <c r="U999" s="69"/>
    </row>
    <row r="1000" spans="1:21" ht="15.75">
      <c r="A1000" s="69"/>
      <c r="B1000" s="82"/>
      <c r="C1000" s="81"/>
      <c r="D1000" s="83"/>
      <c r="E1000" s="123"/>
      <c r="F1000" s="69"/>
      <c r="G1000" s="69"/>
      <c r="H1000" s="69"/>
      <c r="I1000" s="69"/>
      <c r="J1000" s="69"/>
      <c r="K1000" s="69"/>
      <c r="L1000" s="69"/>
      <c r="M1000" s="69"/>
      <c r="N1000" s="69"/>
      <c r="O1000" s="69"/>
      <c r="P1000" s="69"/>
      <c r="Q1000" s="69"/>
      <c r="R1000" s="69"/>
      <c r="S1000" s="69"/>
      <c r="T1000" s="69"/>
      <c r="U1000" s="69"/>
    </row>
    <row r="1001" spans="1:21" ht="15.75">
      <c r="A1001" s="69"/>
      <c r="B1001" s="82"/>
      <c r="C1001" s="81"/>
      <c r="D1001" s="83"/>
      <c r="E1001" s="123"/>
      <c r="F1001" s="69"/>
      <c r="G1001" s="69"/>
      <c r="H1001" s="69"/>
      <c r="I1001" s="69"/>
      <c r="J1001" s="69"/>
      <c r="K1001" s="69"/>
      <c r="L1001" s="69"/>
      <c r="M1001" s="69"/>
      <c r="N1001" s="69"/>
      <c r="O1001" s="69"/>
      <c r="P1001" s="69"/>
      <c r="Q1001" s="69"/>
      <c r="R1001" s="69"/>
      <c r="S1001" s="69"/>
      <c r="T1001" s="69"/>
      <c r="U1001" s="69"/>
    </row>
    <row r="1002" spans="1:21" ht="15.75">
      <c r="A1002" s="69"/>
      <c r="B1002" s="82"/>
      <c r="C1002" s="81"/>
      <c r="D1002" s="83"/>
      <c r="E1002" s="123"/>
      <c r="F1002" s="69"/>
      <c r="G1002" s="69"/>
      <c r="H1002" s="69"/>
      <c r="I1002" s="69"/>
      <c r="J1002" s="69"/>
      <c r="K1002" s="69"/>
      <c r="L1002" s="69"/>
      <c r="M1002" s="69"/>
      <c r="N1002" s="69"/>
      <c r="O1002" s="69"/>
      <c r="P1002" s="69"/>
      <c r="Q1002" s="69"/>
      <c r="R1002" s="69"/>
      <c r="S1002" s="69"/>
      <c r="T1002" s="69"/>
      <c r="U1002" s="69"/>
    </row>
    <row r="1003" spans="1:21" ht="15.75">
      <c r="A1003" s="69"/>
      <c r="B1003" s="82"/>
      <c r="C1003" s="81"/>
      <c r="D1003" s="83"/>
      <c r="E1003" s="123"/>
      <c r="F1003" s="69"/>
      <c r="G1003" s="69"/>
      <c r="H1003" s="69"/>
      <c r="I1003" s="69"/>
      <c r="J1003" s="69"/>
      <c r="K1003" s="69"/>
      <c r="L1003" s="69"/>
      <c r="M1003" s="69"/>
      <c r="N1003" s="69"/>
      <c r="O1003" s="69"/>
      <c r="P1003" s="69"/>
      <c r="Q1003" s="69"/>
      <c r="R1003" s="69"/>
      <c r="S1003" s="69"/>
      <c r="T1003" s="69"/>
      <c r="U1003" s="69"/>
    </row>
    <row r="1004" spans="1:21" ht="15.75">
      <c r="A1004" s="69"/>
      <c r="B1004" s="82"/>
      <c r="C1004" s="81"/>
      <c r="D1004" s="83"/>
      <c r="E1004" s="123"/>
      <c r="F1004" s="69"/>
      <c r="G1004" s="69"/>
      <c r="H1004" s="69"/>
      <c r="I1004" s="69"/>
      <c r="J1004" s="69"/>
      <c r="K1004" s="69"/>
      <c r="L1004" s="69"/>
      <c r="M1004" s="69"/>
      <c r="N1004" s="69"/>
      <c r="O1004" s="69"/>
      <c r="P1004" s="69"/>
      <c r="Q1004" s="69"/>
      <c r="R1004" s="69"/>
      <c r="S1004" s="69"/>
      <c r="T1004" s="69"/>
      <c r="U1004" s="69"/>
    </row>
    <row r="1005" spans="1:21" ht="15.75">
      <c r="A1005" s="69"/>
      <c r="B1005" s="82"/>
      <c r="C1005" s="81"/>
      <c r="D1005" s="83"/>
      <c r="E1005" s="123"/>
      <c r="F1005" s="69"/>
      <c r="G1005" s="69"/>
      <c r="H1005" s="69"/>
      <c r="I1005" s="69"/>
      <c r="J1005" s="69"/>
      <c r="K1005" s="69"/>
      <c r="L1005" s="69"/>
      <c r="M1005" s="69"/>
      <c r="N1005" s="69"/>
      <c r="O1005" s="69"/>
      <c r="P1005" s="69"/>
      <c r="Q1005" s="69"/>
      <c r="R1005" s="69"/>
      <c r="S1005" s="69"/>
      <c r="T1005" s="69"/>
      <c r="U1005" s="69"/>
    </row>
    <row r="1006" spans="1:21" ht="15.75">
      <c r="A1006" s="69"/>
      <c r="B1006" s="82"/>
      <c r="C1006" s="81"/>
      <c r="D1006" s="83"/>
      <c r="E1006" s="123"/>
      <c r="F1006" s="69"/>
      <c r="G1006" s="69"/>
      <c r="H1006" s="69"/>
      <c r="I1006" s="69"/>
      <c r="J1006" s="69"/>
      <c r="K1006" s="69"/>
      <c r="L1006" s="69"/>
      <c r="M1006" s="69"/>
      <c r="N1006" s="69"/>
      <c r="O1006" s="69"/>
      <c r="P1006" s="69"/>
      <c r="Q1006" s="69"/>
      <c r="R1006" s="69"/>
      <c r="S1006" s="69"/>
      <c r="T1006" s="69"/>
      <c r="U1006" s="69"/>
    </row>
    <row r="1007" spans="1:21" ht="15.75">
      <c r="A1007" s="69"/>
      <c r="B1007" s="82"/>
      <c r="C1007" s="81"/>
      <c r="D1007" s="83"/>
      <c r="E1007" s="123"/>
      <c r="F1007" s="69"/>
      <c r="G1007" s="69"/>
      <c r="H1007" s="69"/>
      <c r="I1007" s="69"/>
      <c r="J1007" s="69"/>
      <c r="K1007" s="69"/>
      <c r="L1007" s="69"/>
      <c r="M1007" s="69"/>
      <c r="N1007" s="69"/>
      <c r="O1007" s="69"/>
      <c r="P1007" s="69"/>
      <c r="Q1007" s="69"/>
      <c r="R1007" s="69"/>
      <c r="S1007" s="69"/>
      <c r="T1007" s="69"/>
      <c r="U1007" s="69"/>
    </row>
    <row r="1008" spans="1:21" ht="15.75">
      <c r="A1008" s="69"/>
      <c r="B1008" s="82"/>
      <c r="C1008" s="81"/>
      <c r="D1008" s="83"/>
      <c r="E1008" s="123"/>
      <c r="F1008" s="69"/>
      <c r="G1008" s="69"/>
      <c r="H1008" s="69"/>
      <c r="I1008" s="69"/>
      <c r="J1008" s="69"/>
      <c r="K1008" s="69"/>
      <c r="L1008" s="69"/>
      <c r="M1008" s="69"/>
      <c r="N1008" s="69"/>
      <c r="O1008" s="69"/>
      <c r="P1008" s="69"/>
      <c r="Q1008" s="69"/>
      <c r="R1008" s="69"/>
      <c r="S1008" s="69"/>
      <c r="T1008" s="69"/>
      <c r="U1008" s="69"/>
    </row>
    <row r="1009" spans="1:21" ht="15.75">
      <c r="A1009" s="69"/>
      <c r="B1009" s="82"/>
      <c r="C1009" s="81"/>
      <c r="D1009" s="83"/>
      <c r="E1009" s="123"/>
      <c r="F1009" s="69"/>
      <c r="G1009" s="69"/>
      <c r="H1009" s="69"/>
      <c r="I1009" s="69"/>
      <c r="J1009" s="69"/>
      <c r="K1009" s="69"/>
      <c r="L1009" s="69"/>
      <c r="M1009" s="69"/>
      <c r="N1009" s="69"/>
      <c r="O1009" s="69"/>
      <c r="P1009" s="69"/>
      <c r="Q1009" s="69"/>
      <c r="R1009" s="69"/>
      <c r="S1009" s="69"/>
      <c r="T1009" s="69"/>
      <c r="U1009" s="69"/>
    </row>
    <row r="1010" spans="1:21" ht="15.75">
      <c r="A1010" s="69"/>
      <c r="B1010" s="82"/>
      <c r="C1010" s="81"/>
      <c r="D1010" s="83"/>
      <c r="E1010" s="123"/>
      <c r="F1010" s="69"/>
      <c r="G1010" s="69"/>
      <c r="H1010" s="69"/>
      <c r="I1010" s="69"/>
      <c r="J1010" s="69"/>
      <c r="K1010" s="69"/>
      <c r="L1010" s="69"/>
      <c r="M1010" s="69"/>
      <c r="N1010" s="69"/>
      <c r="O1010" s="69"/>
      <c r="P1010" s="69"/>
      <c r="Q1010" s="69"/>
      <c r="R1010" s="69"/>
      <c r="S1010" s="69"/>
      <c r="T1010" s="69"/>
      <c r="U1010" s="69"/>
    </row>
    <row r="1011" spans="1:21" ht="15.75">
      <c r="A1011" s="69"/>
      <c r="B1011" s="82"/>
      <c r="C1011" s="81"/>
      <c r="D1011" s="83"/>
      <c r="E1011" s="123"/>
      <c r="F1011" s="69"/>
      <c r="G1011" s="69"/>
      <c r="H1011" s="69"/>
      <c r="I1011" s="69"/>
      <c r="J1011" s="69"/>
      <c r="K1011" s="69"/>
      <c r="L1011" s="69"/>
      <c r="M1011" s="69"/>
      <c r="N1011" s="69"/>
      <c r="O1011" s="69"/>
      <c r="P1011" s="69"/>
      <c r="Q1011" s="69"/>
      <c r="R1011" s="69"/>
      <c r="S1011" s="69"/>
      <c r="T1011" s="69"/>
      <c r="U1011" s="69"/>
    </row>
    <row r="1012" spans="1:21" ht="15.75">
      <c r="A1012" s="69"/>
      <c r="B1012" s="82"/>
      <c r="C1012" s="81"/>
      <c r="D1012" s="83"/>
      <c r="E1012" s="123"/>
      <c r="F1012" s="69"/>
      <c r="G1012" s="69"/>
      <c r="H1012" s="69"/>
      <c r="I1012" s="69"/>
      <c r="J1012" s="69"/>
      <c r="K1012" s="69"/>
      <c r="L1012" s="69"/>
      <c r="M1012" s="69"/>
      <c r="N1012" s="69"/>
      <c r="O1012" s="69"/>
      <c r="P1012" s="69"/>
      <c r="Q1012" s="69"/>
      <c r="R1012" s="69"/>
      <c r="S1012" s="69"/>
      <c r="T1012" s="69"/>
      <c r="U1012" s="69"/>
    </row>
    <row r="1013" spans="1:21" ht="15.75">
      <c r="A1013" s="69"/>
      <c r="B1013" s="82"/>
      <c r="C1013" s="81"/>
      <c r="D1013" s="83"/>
      <c r="E1013" s="123"/>
      <c r="F1013" s="69"/>
      <c r="G1013" s="69"/>
      <c r="H1013" s="69"/>
      <c r="I1013" s="69"/>
      <c r="J1013" s="69"/>
      <c r="K1013" s="69"/>
      <c r="L1013" s="69"/>
      <c r="M1013" s="69"/>
      <c r="N1013" s="69"/>
      <c r="O1013" s="69"/>
      <c r="P1013" s="69"/>
      <c r="Q1013" s="69"/>
      <c r="R1013" s="69"/>
      <c r="S1013" s="69"/>
      <c r="T1013" s="69"/>
      <c r="U1013" s="69"/>
    </row>
    <row r="1014" spans="1:21" ht="15.75">
      <c r="A1014" s="69"/>
      <c r="B1014" s="82"/>
      <c r="C1014" s="81"/>
      <c r="D1014" s="83"/>
      <c r="E1014" s="123"/>
      <c r="F1014" s="69"/>
      <c r="G1014" s="69"/>
      <c r="H1014" s="69"/>
      <c r="I1014" s="69"/>
      <c r="J1014" s="69"/>
      <c r="K1014" s="69"/>
      <c r="L1014" s="69"/>
      <c r="M1014" s="69"/>
      <c r="N1014" s="69"/>
      <c r="O1014" s="69"/>
      <c r="P1014" s="69"/>
      <c r="Q1014" s="69"/>
      <c r="R1014" s="69"/>
      <c r="S1014" s="69"/>
      <c r="T1014" s="69"/>
      <c r="U1014" s="69"/>
    </row>
    <row r="1015" spans="1:21" ht="15.75">
      <c r="A1015" s="69"/>
      <c r="B1015" s="82"/>
      <c r="C1015" s="81"/>
      <c r="D1015" s="83"/>
      <c r="E1015" s="123"/>
      <c r="F1015" s="69"/>
      <c r="G1015" s="69"/>
      <c r="H1015" s="69"/>
      <c r="I1015" s="69"/>
      <c r="J1015" s="69"/>
      <c r="K1015" s="69"/>
      <c r="L1015" s="69"/>
      <c r="M1015" s="69"/>
      <c r="N1015" s="69"/>
      <c r="O1015" s="69"/>
      <c r="P1015" s="69"/>
      <c r="Q1015" s="69"/>
      <c r="R1015" s="69"/>
      <c r="S1015" s="69"/>
      <c r="T1015" s="69"/>
      <c r="U1015" s="69"/>
    </row>
    <row r="1016" spans="1:21" ht="15.75">
      <c r="A1016" s="69"/>
      <c r="B1016" s="82"/>
      <c r="C1016" s="81"/>
      <c r="D1016" s="83"/>
      <c r="E1016" s="123"/>
      <c r="F1016" s="69"/>
      <c r="G1016" s="69"/>
      <c r="H1016" s="69"/>
      <c r="I1016" s="69"/>
      <c r="J1016" s="69"/>
      <c r="K1016" s="69"/>
      <c r="L1016" s="69"/>
      <c r="M1016" s="69"/>
      <c r="N1016" s="69"/>
      <c r="O1016" s="69"/>
      <c r="P1016" s="69"/>
      <c r="Q1016" s="69"/>
      <c r="R1016" s="69"/>
      <c r="S1016" s="69"/>
      <c r="T1016" s="69"/>
      <c r="U1016" s="69"/>
    </row>
    <row r="1017" spans="1:21" ht="15.75">
      <c r="A1017" s="69"/>
      <c r="B1017" s="82"/>
      <c r="C1017" s="81"/>
      <c r="D1017" s="83"/>
      <c r="E1017" s="123"/>
      <c r="F1017" s="69"/>
      <c r="G1017" s="69"/>
      <c r="H1017" s="69"/>
      <c r="I1017" s="69"/>
      <c r="J1017" s="69"/>
      <c r="K1017" s="69"/>
      <c r="L1017" s="69"/>
      <c r="M1017" s="69"/>
      <c r="N1017" s="69"/>
      <c r="O1017" s="69"/>
      <c r="P1017" s="69"/>
      <c r="Q1017" s="69"/>
      <c r="R1017" s="69"/>
      <c r="S1017" s="69"/>
      <c r="T1017" s="69"/>
      <c r="U1017" s="69"/>
    </row>
    <row r="1018" spans="1:21" ht="15.75">
      <c r="A1018" s="69"/>
      <c r="B1018" s="82"/>
      <c r="C1018" s="81"/>
      <c r="D1018" s="83"/>
      <c r="E1018" s="123"/>
      <c r="F1018" s="69"/>
      <c r="G1018" s="69"/>
      <c r="H1018" s="69"/>
      <c r="I1018" s="69"/>
      <c r="J1018" s="69"/>
      <c r="K1018" s="69"/>
      <c r="L1018" s="69"/>
      <c r="M1018" s="69"/>
      <c r="N1018" s="69"/>
      <c r="O1018" s="69"/>
      <c r="P1018" s="69"/>
      <c r="Q1018" s="69"/>
      <c r="R1018" s="69"/>
      <c r="S1018" s="69"/>
      <c r="T1018" s="69"/>
      <c r="U1018" s="69"/>
    </row>
    <row r="1019" spans="1:21" ht="15.75">
      <c r="A1019" s="69"/>
      <c r="B1019" s="82"/>
      <c r="C1019" s="81"/>
      <c r="D1019" s="83"/>
      <c r="E1019" s="123"/>
      <c r="F1019" s="69"/>
      <c r="G1019" s="69"/>
      <c r="H1019" s="69"/>
      <c r="I1019" s="69"/>
      <c r="J1019" s="69"/>
      <c r="K1019" s="69"/>
      <c r="L1019" s="69"/>
      <c r="M1019" s="69"/>
      <c r="N1019" s="69"/>
      <c r="O1019" s="69"/>
      <c r="P1019" s="69"/>
      <c r="Q1019" s="69"/>
      <c r="R1019" s="69"/>
      <c r="S1019" s="69"/>
      <c r="T1019" s="69"/>
      <c r="U1019" s="69"/>
    </row>
    <row r="1020" spans="1:21" ht="15.75">
      <c r="A1020" s="69"/>
      <c r="B1020" s="82"/>
      <c r="C1020" s="81"/>
      <c r="D1020" s="83"/>
      <c r="E1020" s="123"/>
      <c r="F1020" s="69"/>
      <c r="G1020" s="69"/>
      <c r="H1020" s="69"/>
      <c r="I1020" s="69"/>
      <c r="J1020" s="69"/>
      <c r="K1020" s="69"/>
      <c r="L1020" s="69"/>
      <c r="M1020" s="69"/>
      <c r="N1020" s="69"/>
      <c r="O1020" s="69"/>
      <c r="P1020" s="69"/>
      <c r="Q1020" s="69"/>
      <c r="R1020" s="69"/>
      <c r="S1020" s="69"/>
      <c r="T1020" s="69"/>
      <c r="U1020" s="69"/>
    </row>
    <row r="1021" spans="1:21" ht="15.75">
      <c r="A1021" s="69"/>
      <c r="B1021" s="82"/>
      <c r="C1021" s="81"/>
      <c r="D1021" s="83"/>
      <c r="E1021" s="123"/>
      <c r="F1021" s="69"/>
      <c r="G1021" s="69"/>
      <c r="H1021" s="69"/>
      <c r="I1021" s="69"/>
      <c r="J1021" s="69"/>
      <c r="K1021" s="69"/>
      <c r="L1021" s="69"/>
      <c r="M1021" s="69"/>
      <c r="N1021" s="69"/>
      <c r="O1021" s="69"/>
      <c r="P1021" s="69"/>
      <c r="Q1021" s="69"/>
      <c r="R1021" s="69"/>
      <c r="S1021" s="69"/>
      <c r="T1021" s="69"/>
      <c r="U1021" s="69"/>
    </row>
    <row r="1022" spans="1:21" ht="15.75">
      <c r="A1022" s="69"/>
      <c r="B1022" s="82"/>
      <c r="C1022" s="81"/>
      <c r="D1022" s="83"/>
      <c r="E1022" s="123"/>
      <c r="F1022" s="69"/>
      <c r="G1022" s="69"/>
      <c r="H1022" s="69"/>
      <c r="I1022" s="69"/>
      <c r="J1022" s="69"/>
      <c r="K1022" s="69"/>
      <c r="L1022" s="69"/>
      <c r="M1022" s="69"/>
      <c r="N1022" s="69"/>
      <c r="O1022" s="69"/>
      <c r="P1022" s="69"/>
      <c r="Q1022" s="69"/>
      <c r="R1022" s="69"/>
      <c r="S1022" s="69"/>
      <c r="T1022" s="69"/>
      <c r="U1022" s="69"/>
    </row>
    <row r="1023" spans="1:21" ht="15.75">
      <c r="A1023" s="69"/>
      <c r="B1023" s="82"/>
      <c r="C1023" s="81"/>
      <c r="D1023" s="83"/>
      <c r="E1023" s="123"/>
      <c r="F1023" s="69"/>
      <c r="G1023" s="69"/>
      <c r="H1023" s="69"/>
      <c r="I1023" s="69"/>
      <c r="J1023" s="69"/>
      <c r="K1023" s="69"/>
      <c r="L1023" s="69"/>
      <c r="M1023" s="69"/>
      <c r="N1023" s="69"/>
      <c r="O1023" s="69"/>
      <c r="P1023" s="69"/>
      <c r="Q1023" s="69"/>
      <c r="R1023" s="69"/>
      <c r="S1023" s="69"/>
      <c r="T1023" s="69"/>
      <c r="U1023" s="69"/>
    </row>
    <row r="1024" spans="1:21" ht="15.75">
      <c r="A1024" s="69"/>
      <c r="B1024" s="82"/>
      <c r="C1024" s="81"/>
      <c r="D1024" s="83"/>
      <c r="E1024" s="123"/>
      <c r="F1024" s="69"/>
      <c r="G1024" s="69"/>
      <c r="H1024" s="69"/>
      <c r="I1024" s="69"/>
      <c r="J1024" s="69"/>
      <c r="K1024" s="69"/>
      <c r="L1024" s="69"/>
      <c r="M1024" s="69"/>
      <c r="N1024" s="69"/>
      <c r="O1024" s="69"/>
      <c r="P1024" s="69"/>
      <c r="Q1024" s="69"/>
      <c r="R1024" s="69"/>
      <c r="S1024" s="69"/>
      <c r="T1024" s="69"/>
      <c r="U1024" s="69"/>
    </row>
    <row r="1025" spans="1:21" ht="15.75">
      <c r="A1025" s="69"/>
      <c r="B1025" s="82"/>
      <c r="C1025" s="81"/>
      <c r="D1025" s="83"/>
      <c r="E1025" s="123"/>
      <c r="F1025" s="69"/>
      <c r="G1025" s="69"/>
      <c r="H1025" s="69"/>
      <c r="I1025" s="69"/>
      <c r="J1025" s="69"/>
      <c r="K1025" s="69"/>
      <c r="L1025" s="69"/>
      <c r="M1025" s="69"/>
      <c r="N1025" s="69"/>
      <c r="O1025" s="69"/>
      <c r="P1025" s="69"/>
      <c r="Q1025" s="69"/>
      <c r="R1025" s="69"/>
      <c r="S1025" s="69"/>
      <c r="T1025" s="69"/>
      <c r="U1025" s="69"/>
    </row>
    <row r="1026" spans="1:21" ht="15.75">
      <c r="A1026" s="69"/>
      <c r="B1026" s="82"/>
      <c r="C1026" s="81"/>
      <c r="D1026" s="83"/>
      <c r="E1026" s="123"/>
      <c r="F1026" s="69"/>
      <c r="G1026" s="69"/>
      <c r="H1026" s="69"/>
      <c r="I1026" s="69"/>
      <c r="J1026" s="69"/>
      <c r="K1026" s="69"/>
      <c r="L1026" s="69"/>
      <c r="M1026" s="69"/>
      <c r="N1026" s="69"/>
      <c r="O1026" s="69"/>
      <c r="P1026" s="69"/>
      <c r="Q1026" s="69"/>
      <c r="R1026" s="69"/>
      <c r="S1026" s="69"/>
      <c r="T1026" s="69"/>
      <c r="U1026" s="69"/>
    </row>
    <row r="1027" spans="1:21" ht="15.75">
      <c r="A1027" s="69"/>
      <c r="B1027" s="82"/>
      <c r="C1027" s="81"/>
      <c r="D1027" s="83"/>
      <c r="E1027" s="123"/>
      <c r="F1027" s="69"/>
      <c r="G1027" s="69"/>
      <c r="H1027" s="69"/>
      <c r="I1027" s="69"/>
      <c r="J1027" s="69"/>
      <c r="K1027" s="69"/>
      <c r="L1027" s="69"/>
      <c r="M1027" s="69"/>
      <c r="N1027" s="69"/>
      <c r="O1027" s="69"/>
      <c r="P1027" s="69"/>
      <c r="Q1027" s="69"/>
      <c r="R1027" s="69"/>
      <c r="S1027" s="69"/>
      <c r="T1027" s="69"/>
      <c r="U1027" s="69"/>
    </row>
    <row r="1028" spans="1:21" ht="15.75">
      <c r="A1028" s="69"/>
      <c r="B1028" s="82"/>
      <c r="C1028" s="81"/>
      <c r="D1028" s="83"/>
      <c r="E1028" s="123"/>
      <c r="F1028" s="69"/>
      <c r="G1028" s="69"/>
      <c r="H1028" s="69"/>
      <c r="I1028" s="69"/>
      <c r="J1028" s="69"/>
      <c r="K1028" s="69"/>
      <c r="L1028" s="69"/>
      <c r="M1028" s="69"/>
      <c r="N1028" s="69"/>
      <c r="O1028" s="69"/>
      <c r="P1028" s="69"/>
      <c r="Q1028" s="69"/>
      <c r="R1028" s="69"/>
      <c r="S1028" s="69"/>
      <c r="T1028" s="69"/>
      <c r="U1028" s="69"/>
    </row>
    <row r="1029" spans="1:21" ht="15.75">
      <c r="A1029" s="69"/>
      <c r="B1029" s="82"/>
      <c r="C1029" s="81"/>
      <c r="D1029" s="83"/>
      <c r="E1029" s="123"/>
      <c r="F1029" s="69"/>
      <c r="G1029" s="69"/>
      <c r="H1029" s="69"/>
      <c r="I1029" s="69"/>
      <c r="J1029" s="69"/>
      <c r="K1029" s="69"/>
      <c r="L1029" s="69"/>
      <c r="M1029" s="69"/>
      <c r="N1029" s="69"/>
      <c r="O1029" s="69"/>
      <c r="P1029" s="69"/>
      <c r="Q1029" s="69"/>
      <c r="R1029" s="69"/>
      <c r="S1029" s="69"/>
      <c r="T1029" s="69"/>
      <c r="U1029" s="69"/>
    </row>
    <row r="1030" spans="1:21" ht="15.75">
      <c r="A1030" s="69"/>
      <c r="B1030" s="82"/>
      <c r="C1030" s="81"/>
      <c r="D1030" s="83"/>
      <c r="E1030" s="123"/>
      <c r="F1030" s="69"/>
      <c r="G1030" s="69"/>
      <c r="H1030" s="69"/>
      <c r="I1030" s="69"/>
      <c r="J1030" s="69"/>
      <c r="K1030" s="69"/>
      <c r="L1030" s="69"/>
      <c r="M1030" s="69"/>
      <c r="N1030" s="69"/>
      <c r="O1030" s="69"/>
      <c r="P1030" s="69"/>
      <c r="Q1030" s="69"/>
      <c r="R1030" s="69"/>
      <c r="S1030" s="69"/>
      <c r="T1030" s="69"/>
      <c r="U1030" s="69"/>
    </row>
    <row r="1031" spans="1:21" ht="15.75">
      <c r="A1031" s="69"/>
      <c r="B1031" s="82"/>
      <c r="C1031" s="81"/>
      <c r="D1031" s="83"/>
      <c r="E1031" s="123"/>
      <c r="F1031" s="69"/>
      <c r="G1031" s="69"/>
      <c r="H1031" s="69"/>
      <c r="I1031" s="69"/>
      <c r="J1031" s="69"/>
      <c r="K1031" s="69"/>
      <c r="L1031" s="69"/>
      <c r="M1031" s="69"/>
      <c r="N1031" s="69"/>
      <c r="O1031" s="69"/>
      <c r="P1031" s="69"/>
      <c r="Q1031" s="69"/>
      <c r="R1031" s="69"/>
      <c r="S1031" s="69"/>
      <c r="T1031" s="69"/>
      <c r="U1031" s="69"/>
    </row>
  </sheetData>
  <autoFilter ref="A5:AH5"/>
  <mergeCells count="5">
    <mergeCell ref="A2:E2"/>
    <mergeCell ref="A3:E3"/>
    <mergeCell ref="E50:E56"/>
    <mergeCell ref="A50:A56"/>
    <mergeCell ref="A1:E1"/>
  </mergeCells>
  <pageMargins left="0.59055118110236227" right="0.19685039370078741" top="0.61" bottom="0.39370078740157483" header="0" footer="0.19"/>
  <pageSetup paperSize="9" scale="73"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sheetPr>
    <tabColor rgb="FFC00000"/>
  </sheetPr>
  <dimension ref="A1:AG976"/>
  <sheetViews>
    <sheetView tabSelected="1" topLeftCell="A182" zoomScale="85" zoomScaleNormal="85" workbookViewId="0">
      <selection activeCell="H180" sqref="H180"/>
    </sheetView>
  </sheetViews>
  <sheetFormatPr defaultColWidth="12.625" defaultRowHeight="15" customHeight="1"/>
  <cols>
    <col min="1" max="1" width="6.125" style="27" customWidth="1"/>
    <col min="2" max="2" width="32.625" style="86" customWidth="1"/>
    <col min="3" max="3" width="17" style="27" customWidth="1"/>
    <col min="4" max="4" width="9.625" style="87" customWidth="1"/>
    <col min="5" max="5" width="9.375" style="124" customWidth="1"/>
    <col min="6" max="6" width="9.375" style="29" customWidth="1"/>
    <col min="7" max="7" width="9.5" style="29" customWidth="1"/>
    <col min="8" max="8" width="69.125" style="139" customWidth="1"/>
    <col min="9" max="9" width="17.625" style="67" customWidth="1"/>
    <col min="10" max="10" width="11.375" style="67" customWidth="1"/>
    <col min="11" max="23" width="9" style="67" customWidth="1"/>
    <col min="24" max="33" width="12.625" style="67"/>
    <col min="34" max="16384" width="12.625" style="27"/>
  </cols>
  <sheetData>
    <row r="1" spans="1:23" ht="23.1" customHeight="1">
      <c r="A1" s="404" t="s">
        <v>515</v>
      </c>
      <c r="B1" s="407"/>
      <c r="C1" s="407"/>
      <c r="D1" s="439"/>
      <c r="E1" s="440"/>
      <c r="F1" s="441"/>
      <c r="G1" s="441"/>
      <c r="H1" s="407"/>
      <c r="I1" s="151"/>
      <c r="J1" s="84"/>
      <c r="K1" s="84"/>
      <c r="L1" s="102"/>
      <c r="M1" s="102"/>
      <c r="N1" s="102"/>
      <c r="O1" s="102"/>
      <c r="P1" s="102"/>
      <c r="Q1" s="102"/>
      <c r="R1" s="102"/>
      <c r="S1" s="102"/>
      <c r="T1" s="102"/>
      <c r="U1" s="102"/>
      <c r="V1" s="102"/>
      <c r="W1" s="102"/>
    </row>
    <row r="2" spans="1:23" ht="41.25" customHeight="1">
      <c r="A2" s="406" t="s">
        <v>574</v>
      </c>
      <c r="B2" s="407"/>
      <c r="C2" s="407"/>
      <c r="D2" s="439"/>
      <c r="E2" s="440"/>
      <c r="F2" s="441"/>
      <c r="G2" s="441"/>
      <c r="H2" s="407"/>
      <c r="I2" s="151"/>
      <c r="J2" s="84"/>
      <c r="K2" s="84"/>
      <c r="L2" s="69"/>
      <c r="M2" s="69"/>
      <c r="N2" s="69"/>
      <c r="O2" s="69"/>
      <c r="P2" s="69"/>
      <c r="Q2" s="69"/>
      <c r="R2" s="69"/>
      <c r="S2" s="69"/>
      <c r="T2" s="69"/>
      <c r="U2" s="69"/>
      <c r="V2" s="69"/>
      <c r="W2" s="69"/>
    </row>
    <row r="3" spans="1:23" ht="21" customHeight="1">
      <c r="A3" s="408" t="str">
        <f>'THU HOI DAT 2023'!A3:E3</f>
        <v>(Kèm theo Nghị quyết số     /NQ-HĐND ngày    tháng 12 năm 2022 của Hội đồng nhân dân tỉnh Thừa Thiên Huế)</v>
      </c>
      <c r="B3" s="409"/>
      <c r="C3" s="409"/>
      <c r="D3" s="442"/>
      <c r="E3" s="443"/>
      <c r="F3" s="444"/>
      <c r="G3" s="444"/>
      <c r="H3" s="409"/>
      <c r="I3" s="151"/>
      <c r="J3" s="85"/>
      <c r="K3" s="85"/>
      <c r="L3" s="69"/>
      <c r="M3" s="69"/>
      <c r="N3" s="69"/>
      <c r="O3" s="69"/>
      <c r="P3" s="69"/>
      <c r="Q3" s="69"/>
      <c r="R3" s="69"/>
      <c r="S3" s="69"/>
      <c r="T3" s="69"/>
      <c r="U3" s="69"/>
      <c r="V3" s="69"/>
      <c r="W3" s="69"/>
    </row>
    <row r="4" spans="1:23" ht="13.5" customHeight="1">
      <c r="A4" s="8"/>
      <c r="B4" s="10"/>
      <c r="C4" s="8"/>
      <c r="D4" s="9"/>
      <c r="E4" s="9"/>
      <c r="F4" s="9"/>
      <c r="G4" s="9"/>
      <c r="H4" s="26"/>
      <c r="I4" s="152"/>
      <c r="J4" s="150"/>
      <c r="K4" s="150"/>
      <c r="L4" s="69"/>
      <c r="M4" s="69"/>
      <c r="N4" s="69"/>
      <c r="O4" s="69"/>
      <c r="P4" s="69"/>
      <c r="Q4" s="69"/>
      <c r="R4" s="69"/>
      <c r="S4" s="69"/>
      <c r="T4" s="69"/>
      <c r="U4" s="69"/>
      <c r="V4" s="69"/>
      <c r="W4" s="69"/>
    </row>
    <row r="5" spans="1:23" ht="42.6" customHeight="1">
      <c r="A5" s="437" t="s">
        <v>0</v>
      </c>
      <c r="B5" s="437" t="s">
        <v>1</v>
      </c>
      <c r="C5" s="437" t="s">
        <v>2</v>
      </c>
      <c r="D5" s="435" t="s">
        <v>508</v>
      </c>
      <c r="E5" s="435" t="s">
        <v>218</v>
      </c>
      <c r="F5" s="436"/>
      <c r="G5" s="436"/>
      <c r="H5" s="437" t="s">
        <v>4</v>
      </c>
      <c r="I5" s="152"/>
      <c r="J5" s="150"/>
      <c r="K5" s="154"/>
      <c r="L5" s="66"/>
      <c r="M5" s="66"/>
      <c r="N5" s="66"/>
      <c r="O5" s="66"/>
      <c r="P5" s="66"/>
      <c r="Q5" s="66"/>
      <c r="R5" s="66"/>
      <c r="S5" s="66"/>
      <c r="T5" s="66"/>
      <c r="U5" s="66"/>
      <c r="V5" s="66"/>
      <c r="W5" s="66"/>
    </row>
    <row r="6" spans="1:23" ht="55.35" customHeight="1">
      <c r="A6" s="445"/>
      <c r="B6" s="436"/>
      <c r="C6" s="445"/>
      <c r="D6" s="446"/>
      <c r="E6" s="324" t="s">
        <v>452</v>
      </c>
      <c r="F6" s="324" t="s">
        <v>453</v>
      </c>
      <c r="G6" s="324" t="s">
        <v>221</v>
      </c>
      <c r="H6" s="438"/>
      <c r="I6" s="152"/>
      <c r="J6" s="150"/>
      <c r="K6" s="154"/>
      <c r="L6" s="66"/>
      <c r="M6" s="66"/>
      <c r="N6" s="66"/>
      <c r="O6" s="66"/>
      <c r="P6" s="66"/>
      <c r="Q6" s="66"/>
      <c r="R6" s="66"/>
      <c r="S6" s="66"/>
      <c r="T6" s="66"/>
      <c r="U6" s="66"/>
      <c r="V6" s="66"/>
      <c r="W6" s="66"/>
    </row>
    <row r="7" spans="1:23" ht="20.25" customHeight="1">
      <c r="A7" s="326" t="s">
        <v>237</v>
      </c>
      <c r="B7" s="12" t="s">
        <v>298</v>
      </c>
      <c r="C7" s="14"/>
      <c r="D7" s="324">
        <f>D8+D30+D32+D34+D50+D62+D70+D82+D84</f>
        <v>452.43716000000001</v>
      </c>
      <c r="E7" s="324">
        <f>E8+E30+E32+E34+E50+E62+E70+E82+E84</f>
        <v>155.78049999999999</v>
      </c>
      <c r="F7" s="324">
        <f>F8+F30+F32+F34+F50+F62+F70+F82+F84</f>
        <v>2.61</v>
      </c>
      <c r="G7" s="324">
        <f>G8+G30+G32+G34+G50+G62+G70+G82+G84</f>
        <v>0</v>
      </c>
      <c r="H7" s="12"/>
      <c r="I7" s="152"/>
      <c r="J7" s="150"/>
      <c r="K7" s="150"/>
      <c r="L7" s="133"/>
      <c r="M7" s="133"/>
      <c r="N7" s="133"/>
      <c r="O7" s="133"/>
      <c r="P7" s="133"/>
      <c r="Q7" s="133"/>
      <c r="R7" s="133"/>
      <c r="S7" s="133"/>
      <c r="T7" s="133"/>
      <c r="U7" s="133"/>
      <c r="V7" s="133"/>
      <c r="W7" s="133"/>
    </row>
    <row r="8" spans="1:23" ht="18">
      <c r="A8" s="326" t="s">
        <v>5</v>
      </c>
      <c r="B8" s="12" t="s">
        <v>6</v>
      </c>
      <c r="C8" s="15"/>
      <c r="D8" s="324">
        <f>SUM(D9:D29)</f>
        <v>74.309999999999988</v>
      </c>
      <c r="E8" s="324">
        <f>SUM(E9:E29)</f>
        <v>39.799999999999997</v>
      </c>
      <c r="F8" s="324">
        <f>SUM(F9:F29)</f>
        <v>0</v>
      </c>
      <c r="G8" s="324">
        <f>SUM(G9:G29)</f>
        <v>0</v>
      </c>
      <c r="H8" s="141"/>
      <c r="I8" s="133"/>
      <c r="J8" s="133"/>
      <c r="K8" s="133"/>
      <c r="L8" s="133"/>
      <c r="M8" s="133"/>
      <c r="N8" s="133"/>
      <c r="O8" s="133"/>
      <c r="P8" s="133"/>
      <c r="Q8" s="133"/>
      <c r="R8" s="133"/>
      <c r="S8" s="133"/>
      <c r="T8" s="133"/>
      <c r="U8" s="133"/>
      <c r="V8" s="133"/>
      <c r="W8" s="133"/>
    </row>
    <row r="9" spans="1:23" ht="126">
      <c r="A9" s="51">
        <v>1</v>
      </c>
      <c r="B9" s="54" t="s">
        <v>300</v>
      </c>
      <c r="C9" s="45" t="s">
        <v>469</v>
      </c>
      <c r="D9" s="53">
        <v>15</v>
      </c>
      <c r="E9" s="53">
        <v>7.5</v>
      </c>
      <c r="F9" s="142"/>
      <c r="G9" s="142"/>
      <c r="H9" s="92" t="s">
        <v>1400</v>
      </c>
      <c r="I9" s="133"/>
      <c r="J9" s="133"/>
      <c r="K9" s="133"/>
      <c r="L9" s="133"/>
      <c r="M9" s="133"/>
      <c r="N9" s="133"/>
      <c r="O9" s="133"/>
      <c r="P9" s="133"/>
      <c r="Q9" s="133"/>
      <c r="R9" s="133"/>
      <c r="S9" s="133"/>
      <c r="T9" s="133"/>
      <c r="U9" s="133"/>
      <c r="V9" s="133"/>
      <c r="W9" s="133"/>
    </row>
    <row r="10" spans="1:23" ht="126">
      <c r="A10" s="51">
        <v>2</v>
      </c>
      <c r="B10" s="44" t="s">
        <v>802</v>
      </c>
      <c r="C10" s="45" t="s">
        <v>9</v>
      </c>
      <c r="D10" s="53">
        <v>7.5</v>
      </c>
      <c r="E10" s="53">
        <v>3.5</v>
      </c>
      <c r="F10" s="142"/>
      <c r="G10" s="142"/>
      <c r="H10" s="125" t="s">
        <v>1401</v>
      </c>
      <c r="I10" s="133"/>
      <c r="J10" s="133"/>
      <c r="K10" s="133"/>
      <c r="L10" s="133"/>
      <c r="M10" s="133"/>
      <c r="N10" s="133"/>
      <c r="O10" s="133"/>
      <c r="P10" s="133"/>
      <c r="Q10" s="133"/>
      <c r="R10" s="133"/>
      <c r="S10" s="133"/>
      <c r="T10" s="133"/>
      <c r="U10" s="133"/>
      <c r="V10" s="133"/>
      <c r="W10" s="133"/>
    </row>
    <row r="11" spans="1:23" ht="141.75">
      <c r="A11" s="51">
        <v>3</v>
      </c>
      <c r="B11" s="44" t="s">
        <v>803</v>
      </c>
      <c r="C11" s="45" t="s">
        <v>11</v>
      </c>
      <c r="D11" s="53">
        <v>4</v>
      </c>
      <c r="E11" s="53">
        <v>4</v>
      </c>
      <c r="F11" s="142"/>
      <c r="G11" s="142"/>
      <c r="H11" s="125" t="s">
        <v>751</v>
      </c>
      <c r="I11" s="133"/>
      <c r="J11" s="133"/>
      <c r="K11" s="133"/>
      <c r="L11" s="133"/>
      <c r="M11" s="133"/>
      <c r="N11" s="133"/>
      <c r="O11" s="133"/>
      <c r="P11" s="133"/>
      <c r="Q11" s="133"/>
      <c r="R11" s="133"/>
      <c r="S11" s="133"/>
      <c r="T11" s="133"/>
      <c r="U11" s="133"/>
      <c r="V11" s="133"/>
      <c r="W11" s="133"/>
    </row>
    <row r="12" spans="1:23" ht="173.25">
      <c r="A12" s="51">
        <v>4</v>
      </c>
      <c r="B12" s="44" t="s">
        <v>804</v>
      </c>
      <c r="C12" s="45" t="s">
        <v>19</v>
      </c>
      <c r="D12" s="53">
        <v>3.2</v>
      </c>
      <c r="E12" s="53">
        <v>3.2</v>
      </c>
      <c r="F12" s="142"/>
      <c r="G12" s="142"/>
      <c r="H12" s="125" t="s">
        <v>807</v>
      </c>
      <c r="I12" s="133"/>
      <c r="J12" s="133"/>
      <c r="K12" s="133"/>
      <c r="L12" s="133"/>
      <c r="M12" s="133"/>
      <c r="N12" s="133"/>
      <c r="O12" s="133"/>
      <c r="P12" s="133"/>
      <c r="Q12" s="133"/>
      <c r="R12" s="133"/>
      <c r="S12" s="133"/>
      <c r="T12" s="133"/>
      <c r="U12" s="133"/>
      <c r="V12" s="133"/>
      <c r="W12" s="133"/>
    </row>
    <row r="13" spans="1:23" ht="157.5">
      <c r="A13" s="51">
        <v>5</v>
      </c>
      <c r="B13" s="44" t="s">
        <v>805</v>
      </c>
      <c r="C13" s="45" t="s">
        <v>9</v>
      </c>
      <c r="D13" s="53">
        <v>3</v>
      </c>
      <c r="E13" s="53">
        <v>0.5</v>
      </c>
      <c r="F13" s="142"/>
      <c r="G13" s="142"/>
      <c r="H13" s="125" t="s">
        <v>1575</v>
      </c>
      <c r="I13" s="133"/>
      <c r="J13" s="133"/>
      <c r="K13" s="133"/>
      <c r="L13" s="133"/>
      <c r="M13" s="133"/>
      <c r="N13" s="133"/>
      <c r="O13" s="133"/>
      <c r="P13" s="133"/>
      <c r="Q13" s="133"/>
      <c r="R13" s="133"/>
      <c r="S13" s="133"/>
      <c r="T13" s="133"/>
      <c r="U13" s="133"/>
      <c r="V13" s="133"/>
      <c r="W13" s="133"/>
    </row>
    <row r="14" spans="1:23" ht="157.5">
      <c r="A14" s="51">
        <v>6</v>
      </c>
      <c r="B14" s="44" t="s">
        <v>303</v>
      </c>
      <c r="C14" s="45" t="s">
        <v>11</v>
      </c>
      <c r="D14" s="53">
        <v>6.8</v>
      </c>
      <c r="E14" s="53">
        <v>4</v>
      </c>
      <c r="F14" s="142"/>
      <c r="G14" s="142"/>
      <c r="H14" s="125" t="s">
        <v>1514</v>
      </c>
      <c r="I14" s="133"/>
      <c r="J14" s="133"/>
      <c r="K14" s="133"/>
      <c r="L14" s="133"/>
      <c r="M14" s="133"/>
      <c r="N14" s="133"/>
      <c r="O14" s="133"/>
      <c r="P14" s="133"/>
      <c r="Q14" s="133"/>
      <c r="R14" s="133"/>
      <c r="S14" s="133"/>
      <c r="T14" s="133"/>
      <c r="U14" s="133"/>
      <c r="V14" s="133"/>
      <c r="W14" s="133"/>
    </row>
    <row r="15" spans="1:23" ht="78.75">
      <c r="A15" s="51">
        <v>7</v>
      </c>
      <c r="B15" s="44" t="s">
        <v>312</v>
      </c>
      <c r="C15" s="45" t="s">
        <v>313</v>
      </c>
      <c r="D15" s="53">
        <v>0.6</v>
      </c>
      <c r="E15" s="53">
        <v>0.6</v>
      </c>
      <c r="F15" s="142"/>
      <c r="G15" s="142"/>
      <c r="H15" s="125" t="s">
        <v>808</v>
      </c>
      <c r="I15" s="131"/>
      <c r="J15" s="133"/>
      <c r="K15" s="133"/>
      <c r="L15" s="133"/>
      <c r="M15" s="133"/>
      <c r="N15" s="133"/>
      <c r="O15" s="133"/>
      <c r="P15" s="133"/>
      <c r="Q15" s="133"/>
      <c r="R15" s="133"/>
      <c r="S15" s="133"/>
      <c r="T15" s="133"/>
      <c r="U15" s="133"/>
      <c r="V15" s="133"/>
      <c r="W15" s="133"/>
    </row>
    <row r="16" spans="1:23" ht="94.5">
      <c r="A16" s="51">
        <v>8</v>
      </c>
      <c r="B16" s="44" t="s">
        <v>314</v>
      </c>
      <c r="C16" s="45" t="s">
        <v>241</v>
      </c>
      <c r="D16" s="53">
        <v>4.5</v>
      </c>
      <c r="E16" s="53">
        <v>3.5</v>
      </c>
      <c r="F16" s="142"/>
      <c r="G16" s="142"/>
      <c r="H16" s="125" t="s">
        <v>809</v>
      </c>
      <c r="I16" s="133"/>
      <c r="J16" s="133"/>
      <c r="K16" s="133"/>
      <c r="L16" s="133"/>
      <c r="M16" s="133"/>
      <c r="N16" s="133"/>
      <c r="O16" s="133"/>
      <c r="P16" s="133"/>
      <c r="Q16" s="133"/>
      <c r="R16" s="133"/>
      <c r="S16" s="133"/>
      <c r="T16" s="133"/>
      <c r="U16" s="133"/>
      <c r="V16" s="133"/>
      <c r="W16" s="133"/>
    </row>
    <row r="17" spans="1:33" ht="78.75">
      <c r="A17" s="51">
        <v>9</v>
      </c>
      <c r="B17" s="44" t="s">
        <v>316</v>
      </c>
      <c r="C17" s="45" t="s">
        <v>315</v>
      </c>
      <c r="D17" s="53">
        <v>0.8</v>
      </c>
      <c r="E17" s="53">
        <v>0.8</v>
      </c>
      <c r="F17" s="142"/>
      <c r="G17" s="142"/>
      <c r="H17" s="125" t="s">
        <v>810</v>
      </c>
      <c r="I17" s="131"/>
      <c r="J17" s="133"/>
      <c r="K17" s="133"/>
      <c r="L17" s="133"/>
      <c r="M17" s="133"/>
      <c r="N17" s="133"/>
      <c r="O17" s="133"/>
      <c r="P17" s="133"/>
      <c r="Q17" s="133"/>
      <c r="R17" s="133"/>
      <c r="S17" s="133"/>
      <c r="T17" s="133"/>
      <c r="U17" s="133"/>
      <c r="V17" s="133"/>
      <c r="W17" s="133"/>
    </row>
    <row r="18" spans="1:33" ht="110.25">
      <c r="A18" s="51">
        <v>10</v>
      </c>
      <c r="B18" s="44" t="s">
        <v>319</v>
      </c>
      <c r="C18" s="45" t="s">
        <v>26</v>
      </c>
      <c r="D18" s="53">
        <v>3</v>
      </c>
      <c r="E18" s="53">
        <v>1</v>
      </c>
      <c r="F18" s="142"/>
      <c r="G18" s="142"/>
      <c r="H18" s="125" t="s">
        <v>1324</v>
      </c>
      <c r="I18" s="133"/>
      <c r="J18" s="133"/>
      <c r="K18" s="133"/>
      <c r="L18" s="133"/>
      <c r="M18" s="133"/>
      <c r="N18" s="133"/>
      <c r="O18" s="133"/>
      <c r="P18" s="133"/>
      <c r="Q18" s="133"/>
      <c r="R18" s="133"/>
      <c r="S18" s="133"/>
      <c r="T18" s="133"/>
      <c r="U18" s="133"/>
      <c r="V18" s="133"/>
      <c r="W18" s="133"/>
    </row>
    <row r="19" spans="1:33" ht="47.25">
      <c r="A19" s="51">
        <v>11</v>
      </c>
      <c r="B19" s="44" t="s">
        <v>309</v>
      </c>
      <c r="C19" s="45" t="s">
        <v>304</v>
      </c>
      <c r="D19" s="53">
        <v>1.6</v>
      </c>
      <c r="E19" s="53">
        <v>1.6</v>
      </c>
      <c r="F19" s="142"/>
      <c r="G19" s="142"/>
      <c r="H19" s="125" t="s">
        <v>470</v>
      </c>
      <c r="I19" s="133"/>
      <c r="J19" s="133"/>
      <c r="K19" s="133"/>
      <c r="L19" s="133"/>
      <c r="M19" s="133"/>
      <c r="N19" s="133"/>
      <c r="O19" s="133"/>
      <c r="P19" s="133"/>
      <c r="Q19" s="133"/>
      <c r="R19" s="133"/>
      <c r="S19" s="133"/>
      <c r="T19" s="133"/>
      <c r="U19" s="133"/>
      <c r="V19" s="133"/>
      <c r="W19" s="133"/>
    </row>
    <row r="20" spans="1:33" ht="47.25">
      <c r="A20" s="51">
        <v>12</v>
      </c>
      <c r="B20" s="44" t="s">
        <v>320</v>
      </c>
      <c r="C20" s="45" t="s">
        <v>306</v>
      </c>
      <c r="D20" s="53">
        <v>4.5</v>
      </c>
      <c r="E20" s="53">
        <v>1.5</v>
      </c>
      <c r="F20" s="143"/>
      <c r="G20" s="143"/>
      <c r="H20" s="125" t="s">
        <v>471</v>
      </c>
      <c r="I20" s="133"/>
      <c r="J20" s="133"/>
      <c r="K20" s="133"/>
      <c r="L20" s="133"/>
      <c r="M20" s="133"/>
      <c r="N20" s="133"/>
      <c r="O20" s="133"/>
      <c r="P20" s="133"/>
      <c r="Q20" s="133"/>
      <c r="R20" s="133"/>
      <c r="S20" s="133"/>
      <c r="T20" s="133"/>
      <c r="U20" s="133"/>
      <c r="V20" s="133"/>
      <c r="W20" s="133"/>
    </row>
    <row r="21" spans="1:33" ht="110.25">
      <c r="A21" s="51">
        <v>13</v>
      </c>
      <c r="B21" s="44" t="s">
        <v>806</v>
      </c>
      <c r="C21" s="45" t="s">
        <v>239</v>
      </c>
      <c r="D21" s="53">
        <v>3.11</v>
      </c>
      <c r="E21" s="53">
        <v>2.5</v>
      </c>
      <c r="F21" s="142"/>
      <c r="G21" s="142"/>
      <c r="H21" s="125" t="s">
        <v>811</v>
      </c>
      <c r="I21" s="133"/>
      <c r="J21" s="133"/>
      <c r="K21" s="133"/>
      <c r="L21" s="133"/>
      <c r="M21" s="133"/>
      <c r="N21" s="133"/>
      <c r="O21" s="133"/>
      <c r="P21" s="133"/>
      <c r="Q21" s="133"/>
      <c r="R21" s="133"/>
      <c r="S21" s="133"/>
      <c r="T21" s="133"/>
      <c r="U21" s="133"/>
      <c r="V21" s="133"/>
      <c r="W21" s="133"/>
    </row>
    <row r="22" spans="1:33" ht="94.5">
      <c r="A22" s="51">
        <v>14</v>
      </c>
      <c r="B22" s="44" t="s">
        <v>322</v>
      </c>
      <c r="C22" s="45" t="s">
        <v>313</v>
      </c>
      <c r="D22" s="127">
        <v>2</v>
      </c>
      <c r="E22" s="127">
        <v>2</v>
      </c>
      <c r="F22" s="142"/>
      <c r="G22" s="142"/>
      <c r="H22" s="125" t="s">
        <v>757</v>
      </c>
      <c r="I22" s="133"/>
      <c r="J22" s="133"/>
      <c r="K22" s="133"/>
      <c r="L22" s="133"/>
      <c r="M22" s="133"/>
      <c r="N22" s="133"/>
      <c r="O22" s="133"/>
      <c r="P22" s="133"/>
      <c r="Q22" s="133"/>
      <c r="R22" s="133"/>
      <c r="S22" s="133"/>
      <c r="T22" s="133"/>
      <c r="U22" s="133"/>
      <c r="V22" s="133"/>
      <c r="W22" s="133"/>
    </row>
    <row r="23" spans="1:33" ht="31.5">
      <c r="A23" s="51">
        <v>15</v>
      </c>
      <c r="B23" s="44" t="s">
        <v>472</v>
      </c>
      <c r="C23" s="45" t="s">
        <v>243</v>
      </c>
      <c r="D23" s="127">
        <v>0.3</v>
      </c>
      <c r="E23" s="46">
        <v>0.3</v>
      </c>
      <c r="F23" s="142"/>
      <c r="G23" s="142"/>
      <c r="H23" s="47" t="s">
        <v>473</v>
      </c>
      <c r="I23" s="133"/>
      <c r="J23" s="133"/>
      <c r="K23" s="133"/>
      <c r="L23" s="133"/>
      <c r="M23" s="133"/>
      <c r="N23" s="133"/>
      <c r="O23" s="133"/>
      <c r="P23" s="133"/>
      <c r="Q23" s="133"/>
      <c r="R23" s="133"/>
      <c r="S23" s="133"/>
      <c r="T23" s="133"/>
      <c r="U23" s="133"/>
      <c r="V23" s="133"/>
      <c r="W23" s="133"/>
    </row>
    <row r="24" spans="1:33" ht="47.25">
      <c r="A24" s="51">
        <v>16</v>
      </c>
      <c r="B24" s="44" t="s">
        <v>474</v>
      </c>
      <c r="C24" s="52" t="s">
        <v>306</v>
      </c>
      <c r="D24" s="46">
        <v>0.5</v>
      </c>
      <c r="E24" s="46">
        <v>0.5</v>
      </c>
      <c r="F24" s="142"/>
      <c r="G24" s="142"/>
      <c r="H24" s="125" t="s">
        <v>475</v>
      </c>
      <c r="I24" s="133"/>
      <c r="J24" s="133"/>
      <c r="K24" s="133"/>
      <c r="L24" s="133"/>
      <c r="M24" s="133"/>
      <c r="N24" s="133"/>
      <c r="O24" s="133"/>
      <c r="P24" s="133"/>
      <c r="Q24" s="133"/>
      <c r="R24" s="133"/>
      <c r="S24" s="133"/>
      <c r="T24" s="133"/>
      <c r="U24" s="133"/>
      <c r="V24" s="133"/>
      <c r="W24" s="133"/>
    </row>
    <row r="25" spans="1:33" ht="47.25">
      <c r="A25" s="51">
        <v>17</v>
      </c>
      <c r="B25" s="44" t="s">
        <v>476</v>
      </c>
      <c r="C25" s="144" t="s">
        <v>315</v>
      </c>
      <c r="D25" s="46">
        <v>0.3</v>
      </c>
      <c r="E25" s="46">
        <v>0.3</v>
      </c>
      <c r="F25" s="51"/>
      <c r="G25" s="51"/>
      <c r="H25" s="47" t="s">
        <v>477</v>
      </c>
      <c r="I25" s="133"/>
      <c r="J25" s="133"/>
      <c r="K25" s="133"/>
      <c r="L25" s="133"/>
      <c r="M25" s="133"/>
      <c r="N25" s="133"/>
      <c r="O25" s="133"/>
      <c r="P25" s="133"/>
      <c r="Q25" s="133"/>
      <c r="R25" s="133"/>
      <c r="S25" s="133"/>
      <c r="T25" s="133"/>
      <c r="U25" s="133"/>
      <c r="V25" s="133"/>
      <c r="W25" s="133"/>
    </row>
    <row r="26" spans="1:33" ht="47.25">
      <c r="A26" s="51">
        <v>18</v>
      </c>
      <c r="B26" s="44" t="s">
        <v>307</v>
      </c>
      <c r="C26" s="45" t="s">
        <v>13</v>
      </c>
      <c r="D26" s="127">
        <v>0.5</v>
      </c>
      <c r="E26" s="46">
        <v>0.2</v>
      </c>
      <c r="F26" s="51"/>
      <c r="G26" s="51"/>
      <c r="H26" s="92" t="s">
        <v>478</v>
      </c>
      <c r="I26" s="133"/>
      <c r="J26" s="133"/>
      <c r="K26" s="133"/>
      <c r="L26" s="133"/>
      <c r="M26" s="133"/>
      <c r="N26" s="133"/>
      <c r="O26" s="133"/>
      <c r="P26" s="133"/>
      <c r="Q26" s="133"/>
      <c r="R26" s="133"/>
      <c r="S26" s="133"/>
      <c r="T26" s="133"/>
      <c r="U26" s="133"/>
      <c r="V26" s="133"/>
      <c r="W26" s="133"/>
    </row>
    <row r="27" spans="1:33" ht="47.25">
      <c r="A27" s="51">
        <v>19</v>
      </c>
      <c r="B27" s="44" t="s">
        <v>325</v>
      </c>
      <c r="C27" s="45" t="s">
        <v>19</v>
      </c>
      <c r="D27" s="127">
        <v>0.8</v>
      </c>
      <c r="E27" s="46">
        <v>0.5</v>
      </c>
      <c r="F27" s="51"/>
      <c r="G27" s="51"/>
      <c r="H27" s="47" t="s">
        <v>326</v>
      </c>
      <c r="I27" s="133"/>
      <c r="J27" s="133"/>
      <c r="K27" s="133"/>
      <c r="L27" s="133"/>
      <c r="M27" s="133"/>
      <c r="N27" s="133"/>
      <c r="O27" s="133"/>
      <c r="P27" s="133"/>
      <c r="Q27" s="133"/>
      <c r="R27" s="133"/>
      <c r="S27" s="133"/>
      <c r="T27" s="133"/>
      <c r="U27" s="133"/>
      <c r="V27" s="133"/>
      <c r="W27" s="133"/>
    </row>
    <row r="28" spans="1:33" ht="78.75">
      <c r="A28" s="51">
        <v>20</v>
      </c>
      <c r="B28" s="44" t="s">
        <v>333</v>
      </c>
      <c r="C28" s="55" t="s">
        <v>16</v>
      </c>
      <c r="D28" s="51">
        <v>9.8000000000000007</v>
      </c>
      <c r="E28" s="51">
        <v>0.44</v>
      </c>
      <c r="F28" s="51"/>
      <c r="G28" s="51"/>
      <c r="H28" s="125" t="s">
        <v>334</v>
      </c>
      <c r="I28" s="133"/>
      <c r="J28" s="133"/>
      <c r="K28" s="133"/>
      <c r="L28" s="133"/>
      <c r="M28" s="133"/>
      <c r="N28" s="133"/>
      <c r="O28" s="133"/>
      <c r="P28" s="133"/>
      <c r="Q28" s="133"/>
      <c r="R28" s="133"/>
      <c r="S28" s="133"/>
      <c r="T28" s="133"/>
      <c r="U28" s="133"/>
      <c r="V28" s="133"/>
      <c r="W28" s="133"/>
    </row>
    <row r="29" spans="1:33" ht="204.75">
      <c r="A29" s="51">
        <v>21</v>
      </c>
      <c r="B29" s="44" t="s">
        <v>335</v>
      </c>
      <c r="C29" s="52" t="s">
        <v>510</v>
      </c>
      <c r="D29" s="48">
        <v>2.5</v>
      </c>
      <c r="E29" s="51">
        <v>1.36</v>
      </c>
      <c r="F29" s="51"/>
      <c r="G29" s="51"/>
      <c r="H29" s="125" t="s">
        <v>1402</v>
      </c>
      <c r="I29" s="133"/>
      <c r="J29" s="133"/>
      <c r="K29" s="133"/>
      <c r="L29" s="133"/>
      <c r="M29" s="133"/>
      <c r="N29" s="133"/>
      <c r="O29" s="133"/>
      <c r="P29" s="133"/>
      <c r="Q29" s="133"/>
      <c r="R29" s="133"/>
      <c r="S29" s="133"/>
      <c r="T29" s="133"/>
      <c r="U29" s="133"/>
      <c r="V29" s="133"/>
      <c r="W29" s="133"/>
    </row>
    <row r="30" spans="1:33" s="111" customFormat="1" ht="18.75">
      <c r="A30" s="326" t="s">
        <v>27</v>
      </c>
      <c r="B30" s="12" t="s">
        <v>28</v>
      </c>
      <c r="C30" s="326"/>
      <c r="D30" s="324">
        <f>D31</f>
        <v>0.44</v>
      </c>
      <c r="E30" s="324">
        <f t="shared" ref="E30:G30" si="0">E31</f>
        <v>0.44</v>
      </c>
      <c r="F30" s="324">
        <f t="shared" si="0"/>
        <v>0</v>
      </c>
      <c r="G30" s="324">
        <f t="shared" si="0"/>
        <v>0</v>
      </c>
      <c r="H30" s="145"/>
      <c r="I30" s="41"/>
      <c r="J30" s="41"/>
      <c r="K30" s="41"/>
      <c r="L30" s="41"/>
      <c r="M30" s="41"/>
      <c r="N30" s="41"/>
      <c r="O30" s="41"/>
      <c r="P30" s="41"/>
      <c r="Q30" s="41"/>
      <c r="R30" s="41"/>
      <c r="S30" s="41"/>
      <c r="T30" s="41"/>
      <c r="U30" s="41"/>
      <c r="V30" s="41"/>
      <c r="W30" s="41"/>
      <c r="X30" s="110"/>
      <c r="Y30" s="110"/>
      <c r="Z30" s="110"/>
      <c r="AA30" s="110"/>
      <c r="AB30" s="110"/>
      <c r="AC30" s="110"/>
      <c r="AD30" s="110"/>
      <c r="AE30" s="110"/>
      <c r="AF30" s="110"/>
      <c r="AG30" s="110"/>
    </row>
    <row r="31" spans="1:33" ht="94.5">
      <c r="A31" s="2">
        <v>1</v>
      </c>
      <c r="B31" s="57" t="s">
        <v>479</v>
      </c>
      <c r="C31" s="2" t="s">
        <v>480</v>
      </c>
      <c r="D31" s="3">
        <v>0.44</v>
      </c>
      <c r="E31" s="3">
        <v>0.44</v>
      </c>
      <c r="F31" s="3"/>
      <c r="G31" s="3"/>
      <c r="H31" s="1" t="s">
        <v>695</v>
      </c>
      <c r="I31" s="80"/>
      <c r="J31" s="80"/>
      <c r="K31" s="80"/>
      <c r="L31" s="80"/>
      <c r="M31" s="80"/>
      <c r="N31" s="80"/>
      <c r="O31" s="80"/>
      <c r="P31" s="80"/>
      <c r="Q31" s="80"/>
      <c r="R31" s="80"/>
      <c r="S31" s="80"/>
      <c r="T31" s="80"/>
      <c r="U31" s="80"/>
      <c r="V31" s="80"/>
      <c r="W31" s="80"/>
    </row>
    <row r="32" spans="1:33" s="71" customFormat="1" ht="15.75">
      <c r="A32" s="326" t="s">
        <v>40</v>
      </c>
      <c r="B32" s="12" t="s">
        <v>41</v>
      </c>
      <c r="C32" s="2"/>
      <c r="D32" s="324">
        <f>SUM(D33:D33)</f>
        <v>4.03</v>
      </c>
      <c r="E32" s="324">
        <f t="shared" ref="E32:G32" si="1">SUM(E33:E33)</f>
        <v>0.3</v>
      </c>
      <c r="F32" s="324">
        <f t="shared" si="1"/>
        <v>0</v>
      </c>
      <c r="G32" s="324">
        <f t="shared" si="1"/>
        <v>0</v>
      </c>
      <c r="H32" s="1"/>
      <c r="I32" s="134"/>
      <c r="J32" s="134"/>
      <c r="K32" s="134"/>
      <c r="L32" s="134"/>
      <c r="M32" s="134"/>
      <c r="N32" s="134"/>
      <c r="O32" s="134"/>
      <c r="P32" s="134"/>
      <c r="Q32" s="134"/>
      <c r="R32" s="134"/>
      <c r="S32" s="134"/>
      <c r="T32" s="134"/>
      <c r="U32" s="134"/>
      <c r="V32" s="134"/>
      <c r="W32" s="134"/>
      <c r="X32" s="70"/>
      <c r="Y32" s="70"/>
      <c r="Z32" s="70"/>
      <c r="AA32" s="70"/>
      <c r="AB32" s="70"/>
      <c r="AC32" s="70"/>
      <c r="AD32" s="70"/>
      <c r="AE32" s="70"/>
      <c r="AF32" s="70"/>
      <c r="AG32" s="70"/>
    </row>
    <row r="33" spans="1:33" s="71" customFormat="1" ht="141.75">
      <c r="A33" s="2">
        <v>1</v>
      </c>
      <c r="B33" s="6" t="s">
        <v>925</v>
      </c>
      <c r="C33" s="2" t="s">
        <v>47</v>
      </c>
      <c r="D33" s="25">
        <v>4.03</v>
      </c>
      <c r="E33" s="3">
        <v>0.3</v>
      </c>
      <c r="F33" s="2"/>
      <c r="G33" s="2"/>
      <c r="H33" s="42" t="s">
        <v>927</v>
      </c>
      <c r="I33" s="134"/>
      <c r="J33" s="134"/>
      <c r="K33" s="134"/>
      <c r="L33" s="134"/>
      <c r="M33" s="134"/>
      <c r="N33" s="134"/>
      <c r="O33" s="134"/>
      <c r="P33" s="134"/>
      <c r="Q33" s="134"/>
      <c r="R33" s="134"/>
      <c r="S33" s="134"/>
      <c r="T33" s="134"/>
      <c r="U33" s="134"/>
      <c r="V33" s="134"/>
      <c r="W33" s="134"/>
      <c r="X33" s="70"/>
      <c r="Y33" s="70"/>
      <c r="Z33" s="70"/>
      <c r="AA33" s="70"/>
      <c r="AB33" s="70"/>
      <c r="AC33" s="70"/>
      <c r="AD33" s="70"/>
      <c r="AE33" s="70"/>
      <c r="AF33" s="70"/>
      <c r="AG33" s="70"/>
    </row>
    <row r="34" spans="1:33" ht="18">
      <c r="A34" s="326" t="s">
        <v>54</v>
      </c>
      <c r="B34" s="12" t="s">
        <v>55</v>
      </c>
      <c r="C34" s="25"/>
      <c r="D34" s="324">
        <f>SUM(D35:D49)</f>
        <v>172.24366000000003</v>
      </c>
      <c r="E34" s="324">
        <f t="shared" ref="E34:G34" si="2">SUM(E35:E49)</f>
        <v>43.876999999999995</v>
      </c>
      <c r="F34" s="324">
        <f t="shared" si="2"/>
        <v>0</v>
      </c>
      <c r="G34" s="324">
        <f t="shared" si="2"/>
        <v>0</v>
      </c>
      <c r="H34" s="1"/>
      <c r="I34" s="133"/>
      <c r="J34" s="133"/>
      <c r="K34" s="133"/>
      <c r="L34" s="133"/>
      <c r="M34" s="133"/>
      <c r="N34" s="133"/>
      <c r="O34" s="133"/>
      <c r="P34" s="133"/>
      <c r="Q34" s="133"/>
      <c r="R34" s="133"/>
      <c r="S34" s="133"/>
      <c r="T34" s="133"/>
      <c r="U34" s="133"/>
      <c r="V34" s="133"/>
      <c r="W34" s="133"/>
    </row>
    <row r="35" spans="1:33" s="71" customFormat="1" ht="31.5">
      <c r="A35" s="2">
        <v>1</v>
      </c>
      <c r="B35" s="4" t="s">
        <v>342</v>
      </c>
      <c r="C35" s="2" t="s">
        <v>341</v>
      </c>
      <c r="D35" s="3">
        <v>1.19</v>
      </c>
      <c r="E35" s="3">
        <v>0.22</v>
      </c>
      <c r="F35" s="324"/>
      <c r="G35" s="324"/>
      <c r="H35" s="1" t="s">
        <v>890</v>
      </c>
      <c r="I35" s="134"/>
      <c r="J35" s="134"/>
      <c r="K35" s="134"/>
      <c r="L35" s="134"/>
      <c r="M35" s="134"/>
      <c r="N35" s="134"/>
      <c r="O35" s="134"/>
      <c r="P35" s="134"/>
      <c r="Q35" s="134"/>
      <c r="R35" s="134"/>
      <c r="S35" s="134"/>
      <c r="T35" s="134"/>
      <c r="U35" s="134"/>
      <c r="V35" s="134"/>
      <c r="W35" s="134"/>
      <c r="X35" s="70"/>
      <c r="Y35" s="70"/>
      <c r="Z35" s="70"/>
      <c r="AA35" s="70"/>
      <c r="AB35" s="70"/>
      <c r="AC35" s="70"/>
      <c r="AD35" s="70"/>
      <c r="AE35" s="70"/>
      <c r="AF35" s="70"/>
      <c r="AG35" s="70"/>
    </row>
    <row r="36" spans="1:33" s="71" customFormat="1" ht="78.75">
      <c r="A36" s="2">
        <v>2</v>
      </c>
      <c r="B36" s="17" t="s">
        <v>340</v>
      </c>
      <c r="C36" s="2" t="s">
        <v>341</v>
      </c>
      <c r="D36" s="3">
        <v>9.98</v>
      </c>
      <c r="E36" s="3">
        <v>9</v>
      </c>
      <c r="F36" s="324"/>
      <c r="G36" s="324"/>
      <c r="H36" s="1" t="s">
        <v>1469</v>
      </c>
      <c r="I36" s="134"/>
      <c r="J36" s="134"/>
      <c r="K36" s="134"/>
      <c r="L36" s="134"/>
      <c r="M36" s="134"/>
      <c r="N36" s="134"/>
      <c r="O36" s="134"/>
      <c r="P36" s="134"/>
      <c r="Q36" s="134"/>
      <c r="R36" s="134"/>
      <c r="S36" s="134"/>
      <c r="T36" s="134"/>
      <c r="U36" s="134"/>
      <c r="V36" s="134"/>
      <c r="W36" s="134"/>
      <c r="X36" s="70"/>
      <c r="Y36" s="70"/>
      <c r="Z36" s="70"/>
      <c r="AA36" s="70"/>
      <c r="AB36" s="70"/>
      <c r="AC36" s="70"/>
      <c r="AD36" s="70"/>
      <c r="AE36" s="70"/>
      <c r="AF36" s="70"/>
      <c r="AG36" s="70"/>
    </row>
    <row r="37" spans="1:33" s="71" customFormat="1" ht="63">
      <c r="A37" s="2">
        <v>3</v>
      </c>
      <c r="B37" s="56" t="s">
        <v>344</v>
      </c>
      <c r="C37" s="1" t="s">
        <v>249</v>
      </c>
      <c r="D37" s="3">
        <v>6.7</v>
      </c>
      <c r="E37" s="3">
        <v>3.7</v>
      </c>
      <c r="F37" s="324"/>
      <c r="G37" s="324"/>
      <c r="H37" s="4" t="s">
        <v>1328</v>
      </c>
      <c r="I37" s="134"/>
      <c r="J37" s="134"/>
      <c r="K37" s="134"/>
      <c r="L37" s="134"/>
      <c r="M37" s="134"/>
      <c r="N37" s="134"/>
      <c r="O37" s="134"/>
      <c r="P37" s="134"/>
      <c r="Q37" s="134"/>
      <c r="R37" s="134"/>
      <c r="S37" s="134"/>
      <c r="T37" s="134"/>
      <c r="U37" s="134"/>
      <c r="V37" s="134"/>
      <c r="W37" s="134"/>
      <c r="X37" s="70"/>
      <c r="Y37" s="70"/>
      <c r="Z37" s="70"/>
      <c r="AA37" s="70"/>
      <c r="AB37" s="70"/>
      <c r="AC37" s="70"/>
      <c r="AD37" s="70"/>
      <c r="AE37" s="70"/>
      <c r="AF37" s="70"/>
      <c r="AG37" s="70"/>
    </row>
    <row r="38" spans="1:33" s="71" customFormat="1" ht="93.6" customHeight="1">
      <c r="A38" s="2">
        <v>4</v>
      </c>
      <c r="B38" s="4" t="s">
        <v>351</v>
      </c>
      <c r="C38" s="3" t="s">
        <v>352</v>
      </c>
      <c r="D38" s="3">
        <v>3.2</v>
      </c>
      <c r="E38" s="3">
        <v>3</v>
      </c>
      <c r="F38" s="324"/>
      <c r="G38" s="324"/>
      <c r="H38" s="4" t="s">
        <v>1308</v>
      </c>
      <c r="I38" s="134"/>
      <c r="J38" s="134"/>
      <c r="K38" s="134"/>
      <c r="L38" s="134"/>
      <c r="M38" s="134"/>
      <c r="N38" s="134"/>
      <c r="O38" s="134"/>
      <c r="P38" s="134"/>
      <c r="Q38" s="134"/>
      <c r="R38" s="134"/>
      <c r="S38" s="134"/>
      <c r="T38" s="134"/>
      <c r="U38" s="134"/>
      <c r="V38" s="134"/>
      <c r="W38" s="134"/>
      <c r="X38" s="70"/>
      <c r="Y38" s="70"/>
      <c r="Z38" s="70"/>
      <c r="AA38" s="70"/>
      <c r="AB38" s="70"/>
      <c r="AC38" s="70"/>
      <c r="AD38" s="70"/>
      <c r="AE38" s="70"/>
      <c r="AF38" s="70"/>
      <c r="AG38" s="70"/>
    </row>
    <row r="39" spans="1:33" s="71" customFormat="1" ht="63">
      <c r="A39" s="2">
        <v>5</v>
      </c>
      <c r="B39" s="4" t="s">
        <v>353</v>
      </c>
      <c r="C39" s="3" t="s">
        <v>260</v>
      </c>
      <c r="D39" s="3">
        <v>11.5</v>
      </c>
      <c r="E39" s="3">
        <v>9.6</v>
      </c>
      <c r="F39" s="324"/>
      <c r="G39" s="324"/>
      <c r="H39" s="4" t="s">
        <v>1403</v>
      </c>
      <c r="I39" s="134"/>
      <c r="J39" s="134"/>
      <c r="K39" s="134"/>
      <c r="L39" s="134"/>
      <c r="M39" s="134"/>
      <c r="N39" s="134"/>
      <c r="O39" s="134"/>
      <c r="P39" s="134"/>
      <c r="Q39" s="134"/>
      <c r="R39" s="134"/>
      <c r="S39" s="134"/>
      <c r="T39" s="134"/>
      <c r="U39" s="134"/>
      <c r="V39" s="134"/>
      <c r="W39" s="134"/>
      <c r="X39" s="70"/>
      <c r="Y39" s="70"/>
      <c r="Z39" s="70"/>
      <c r="AA39" s="70"/>
      <c r="AB39" s="70"/>
      <c r="AC39" s="70"/>
      <c r="AD39" s="70"/>
      <c r="AE39" s="70"/>
      <c r="AF39" s="70"/>
      <c r="AG39" s="70"/>
    </row>
    <row r="40" spans="1:33" s="71" customFormat="1" ht="94.5">
      <c r="A40" s="2">
        <v>6</v>
      </c>
      <c r="B40" s="4" t="s">
        <v>354</v>
      </c>
      <c r="C40" s="3" t="s">
        <v>355</v>
      </c>
      <c r="D40" s="3">
        <v>5.15</v>
      </c>
      <c r="E40" s="3">
        <v>0.05</v>
      </c>
      <c r="F40" s="324"/>
      <c r="G40" s="324"/>
      <c r="H40" s="1" t="s">
        <v>1312</v>
      </c>
      <c r="I40" s="134"/>
      <c r="J40" s="134"/>
      <c r="K40" s="134"/>
      <c r="L40" s="134"/>
      <c r="M40" s="134"/>
      <c r="N40" s="134"/>
      <c r="O40" s="134"/>
      <c r="P40" s="134"/>
      <c r="Q40" s="134"/>
      <c r="R40" s="134"/>
      <c r="S40" s="134"/>
      <c r="T40" s="134"/>
      <c r="U40" s="134"/>
      <c r="V40" s="134"/>
      <c r="W40" s="134"/>
      <c r="X40" s="70"/>
      <c r="Y40" s="70"/>
      <c r="Z40" s="70"/>
      <c r="AA40" s="70"/>
      <c r="AB40" s="70"/>
      <c r="AC40" s="70"/>
      <c r="AD40" s="70"/>
      <c r="AE40" s="70"/>
      <c r="AF40" s="70"/>
      <c r="AG40" s="70"/>
    </row>
    <row r="41" spans="1:33" s="71" customFormat="1" ht="94.5">
      <c r="A41" s="2">
        <v>7</v>
      </c>
      <c r="B41" s="4" t="s">
        <v>358</v>
      </c>
      <c r="C41" s="3" t="s">
        <v>481</v>
      </c>
      <c r="D41" s="3">
        <v>0.55000000000000004</v>
      </c>
      <c r="E41" s="3">
        <v>0.31</v>
      </c>
      <c r="F41" s="324"/>
      <c r="G41" s="324"/>
      <c r="H41" s="1" t="s">
        <v>1576</v>
      </c>
      <c r="I41" s="134"/>
      <c r="J41" s="134"/>
      <c r="K41" s="134"/>
      <c r="L41" s="134"/>
      <c r="M41" s="134"/>
      <c r="N41" s="134"/>
      <c r="O41" s="134"/>
      <c r="P41" s="134"/>
      <c r="Q41" s="134"/>
      <c r="R41" s="134"/>
      <c r="S41" s="134"/>
      <c r="T41" s="134"/>
      <c r="U41" s="134"/>
      <c r="V41" s="134"/>
      <c r="W41" s="134"/>
      <c r="X41" s="70"/>
      <c r="Y41" s="70"/>
      <c r="Z41" s="70"/>
      <c r="AA41" s="70"/>
      <c r="AB41" s="70"/>
      <c r="AC41" s="70"/>
      <c r="AD41" s="70"/>
      <c r="AE41" s="70"/>
      <c r="AF41" s="70"/>
      <c r="AG41" s="70"/>
    </row>
    <row r="42" spans="1:33" s="71" customFormat="1" ht="63">
      <c r="A42" s="2">
        <v>8</v>
      </c>
      <c r="B42" s="1" t="s">
        <v>384</v>
      </c>
      <c r="C42" s="2" t="s">
        <v>72</v>
      </c>
      <c r="D42" s="22">
        <f>5336.6/10000</f>
        <v>0.53366000000000002</v>
      </c>
      <c r="E42" s="22">
        <v>0.36699999999999999</v>
      </c>
      <c r="F42" s="324"/>
      <c r="G42" s="324"/>
      <c r="H42" s="42" t="s">
        <v>1337</v>
      </c>
      <c r="I42" s="134"/>
      <c r="J42" s="134"/>
      <c r="K42" s="134"/>
      <c r="L42" s="134"/>
      <c r="M42" s="134"/>
      <c r="N42" s="134"/>
      <c r="O42" s="134"/>
      <c r="P42" s="134"/>
      <c r="Q42" s="134"/>
      <c r="R42" s="134"/>
      <c r="S42" s="134"/>
      <c r="T42" s="134"/>
      <c r="U42" s="134"/>
      <c r="V42" s="134"/>
      <c r="W42" s="134"/>
      <c r="X42" s="70"/>
      <c r="Y42" s="70"/>
      <c r="Z42" s="70"/>
      <c r="AA42" s="70"/>
      <c r="AB42" s="70"/>
      <c r="AC42" s="70"/>
      <c r="AD42" s="70"/>
      <c r="AE42" s="70"/>
      <c r="AF42" s="70"/>
      <c r="AG42" s="70"/>
    </row>
    <row r="43" spans="1:33" s="71" customFormat="1" ht="126">
      <c r="A43" s="2">
        <v>9</v>
      </c>
      <c r="B43" s="4" t="s">
        <v>372</v>
      </c>
      <c r="C43" s="3" t="s">
        <v>373</v>
      </c>
      <c r="D43" s="3">
        <v>13.44</v>
      </c>
      <c r="E43" s="3">
        <v>6</v>
      </c>
      <c r="F43" s="324"/>
      <c r="G43" s="324"/>
      <c r="H43" s="1" t="s">
        <v>1577</v>
      </c>
      <c r="I43" s="134"/>
      <c r="J43" s="134"/>
      <c r="K43" s="134"/>
      <c r="L43" s="134"/>
      <c r="M43" s="134"/>
      <c r="N43" s="134"/>
      <c r="O43" s="134"/>
      <c r="P43" s="134"/>
      <c r="Q43" s="134"/>
      <c r="R43" s="134"/>
      <c r="S43" s="134"/>
      <c r="T43" s="134"/>
      <c r="U43" s="134"/>
      <c r="V43" s="134"/>
      <c r="W43" s="134"/>
      <c r="X43" s="70"/>
      <c r="Y43" s="70"/>
      <c r="Z43" s="70"/>
      <c r="AA43" s="70"/>
      <c r="AB43" s="70"/>
      <c r="AC43" s="70"/>
      <c r="AD43" s="70"/>
      <c r="AE43" s="70"/>
      <c r="AF43" s="70"/>
      <c r="AG43" s="70"/>
    </row>
    <row r="44" spans="1:33" s="71" customFormat="1" ht="47.25">
      <c r="A44" s="2">
        <v>10</v>
      </c>
      <c r="B44" s="4" t="s">
        <v>378</v>
      </c>
      <c r="C44" s="3" t="s">
        <v>379</v>
      </c>
      <c r="D44" s="3">
        <v>1.8</v>
      </c>
      <c r="E44" s="3">
        <v>1.8</v>
      </c>
      <c r="F44" s="324"/>
      <c r="G44" s="324"/>
      <c r="H44" s="1" t="s">
        <v>1335</v>
      </c>
      <c r="I44" s="134"/>
      <c r="J44" s="134"/>
      <c r="K44" s="134"/>
      <c r="L44" s="134"/>
      <c r="M44" s="134"/>
      <c r="N44" s="134"/>
      <c r="O44" s="134"/>
      <c r="P44" s="134"/>
      <c r="Q44" s="134"/>
      <c r="R44" s="134"/>
      <c r="S44" s="134"/>
      <c r="T44" s="134"/>
      <c r="U44" s="134"/>
      <c r="V44" s="134"/>
      <c r="W44" s="134"/>
      <c r="X44" s="70"/>
      <c r="Y44" s="70"/>
      <c r="Z44" s="70"/>
      <c r="AA44" s="70"/>
      <c r="AB44" s="70"/>
      <c r="AC44" s="70"/>
      <c r="AD44" s="70"/>
      <c r="AE44" s="70"/>
      <c r="AF44" s="70"/>
      <c r="AG44" s="70"/>
    </row>
    <row r="45" spans="1:33" s="71" customFormat="1" ht="78.75">
      <c r="A45" s="2">
        <v>11</v>
      </c>
      <c r="B45" s="6" t="s">
        <v>482</v>
      </c>
      <c r="C45" s="93" t="s">
        <v>59</v>
      </c>
      <c r="D45" s="93">
        <v>6.92</v>
      </c>
      <c r="E45" s="3">
        <v>0.47</v>
      </c>
      <c r="F45" s="324"/>
      <c r="G45" s="324"/>
      <c r="H45" s="4" t="s">
        <v>1404</v>
      </c>
      <c r="I45" s="134"/>
      <c r="J45" s="134"/>
      <c r="K45" s="134"/>
      <c r="L45" s="134"/>
      <c r="M45" s="134"/>
      <c r="N45" s="134"/>
      <c r="O45" s="134"/>
      <c r="P45" s="134"/>
      <c r="Q45" s="134"/>
      <c r="R45" s="134"/>
      <c r="S45" s="134"/>
      <c r="T45" s="134"/>
      <c r="U45" s="134"/>
      <c r="V45" s="134"/>
      <c r="W45" s="134"/>
      <c r="X45" s="70"/>
      <c r="Y45" s="70"/>
      <c r="Z45" s="70"/>
      <c r="AA45" s="70"/>
      <c r="AB45" s="70"/>
      <c r="AC45" s="70"/>
      <c r="AD45" s="70"/>
      <c r="AE45" s="70"/>
      <c r="AF45" s="70"/>
      <c r="AG45" s="70"/>
    </row>
    <row r="46" spans="1:33" s="71" customFormat="1" ht="63">
      <c r="A46" s="2">
        <v>12</v>
      </c>
      <c r="B46" s="135" t="s">
        <v>483</v>
      </c>
      <c r="C46" s="136" t="s">
        <v>484</v>
      </c>
      <c r="D46" s="97">
        <v>81.56</v>
      </c>
      <c r="E46" s="97">
        <v>0.57999999999999996</v>
      </c>
      <c r="F46" s="5"/>
      <c r="G46" s="5"/>
      <c r="H46" s="1" t="s">
        <v>1578</v>
      </c>
      <c r="I46" s="134"/>
      <c r="J46" s="134"/>
      <c r="K46" s="134"/>
      <c r="L46" s="134"/>
      <c r="M46" s="134"/>
      <c r="N46" s="134"/>
      <c r="O46" s="134"/>
      <c r="P46" s="134"/>
      <c r="Q46" s="134"/>
      <c r="R46" s="134"/>
      <c r="S46" s="134"/>
      <c r="T46" s="134"/>
      <c r="U46" s="134"/>
      <c r="V46" s="134"/>
      <c r="W46" s="134"/>
      <c r="X46" s="70"/>
      <c r="Y46" s="70"/>
      <c r="Z46" s="70"/>
      <c r="AA46" s="70"/>
      <c r="AB46" s="70"/>
      <c r="AC46" s="70"/>
      <c r="AD46" s="70"/>
      <c r="AE46" s="70"/>
      <c r="AF46" s="70"/>
      <c r="AG46" s="70"/>
    </row>
    <row r="47" spans="1:33" s="71" customFormat="1" ht="47.25">
      <c r="A47" s="2">
        <v>13</v>
      </c>
      <c r="B47" s="105" t="s">
        <v>392</v>
      </c>
      <c r="C47" s="96" t="s">
        <v>78</v>
      </c>
      <c r="D47" s="97">
        <v>2.8</v>
      </c>
      <c r="E47" s="3">
        <v>1.7</v>
      </c>
      <c r="F47" s="5"/>
      <c r="G47" s="5"/>
      <c r="H47" s="103" t="s">
        <v>1580</v>
      </c>
      <c r="I47" s="134"/>
      <c r="J47" s="134"/>
      <c r="K47" s="134"/>
      <c r="L47" s="134"/>
      <c r="M47" s="134"/>
      <c r="N47" s="134"/>
      <c r="O47" s="134"/>
      <c r="P47" s="134"/>
      <c r="Q47" s="134"/>
      <c r="R47" s="134"/>
      <c r="S47" s="134"/>
      <c r="T47" s="134"/>
      <c r="U47" s="134"/>
      <c r="V47" s="134"/>
      <c r="W47" s="134"/>
      <c r="X47" s="70"/>
      <c r="Y47" s="70"/>
      <c r="Z47" s="70"/>
      <c r="AA47" s="70"/>
      <c r="AB47" s="70"/>
      <c r="AC47" s="70"/>
      <c r="AD47" s="70"/>
      <c r="AE47" s="70"/>
      <c r="AF47" s="70"/>
      <c r="AG47" s="70"/>
    </row>
    <row r="48" spans="1:33" s="71" customFormat="1" ht="63">
      <c r="A48" s="2">
        <v>14</v>
      </c>
      <c r="B48" s="105" t="s">
        <v>485</v>
      </c>
      <c r="C48" s="96" t="s">
        <v>78</v>
      </c>
      <c r="D48" s="97">
        <v>6.25</v>
      </c>
      <c r="E48" s="3">
        <v>6.08</v>
      </c>
      <c r="F48" s="5"/>
      <c r="G48" s="5"/>
      <c r="H48" s="103" t="s">
        <v>861</v>
      </c>
      <c r="I48" s="134"/>
      <c r="J48" s="134"/>
      <c r="K48" s="134"/>
      <c r="L48" s="134"/>
      <c r="M48" s="134"/>
      <c r="N48" s="134"/>
      <c r="O48" s="134"/>
      <c r="P48" s="134"/>
      <c r="Q48" s="134"/>
      <c r="R48" s="134"/>
      <c r="S48" s="134"/>
      <c r="T48" s="134"/>
      <c r="U48" s="134"/>
      <c r="V48" s="134"/>
      <c r="W48" s="134"/>
      <c r="X48" s="70"/>
      <c r="Y48" s="70"/>
      <c r="Z48" s="70"/>
      <c r="AA48" s="70"/>
      <c r="AB48" s="70"/>
      <c r="AC48" s="70"/>
      <c r="AD48" s="70"/>
      <c r="AE48" s="70"/>
      <c r="AF48" s="70"/>
      <c r="AG48" s="70"/>
    </row>
    <row r="49" spans="1:33" s="71" customFormat="1" ht="189">
      <c r="A49" s="2">
        <v>15</v>
      </c>
      <c r="B49" s="1" t="s">
        <v>394</v>
      </c>
      <c r="C49" s="2" t="s">
        <v>486</v>
      </c>
      <c r="D49" s="5">
        <v>20.67</v>
      </c>
      <c r="E49" s="5">
        <v>1</v>
      </c>
      <c r="F49" s="5"/>
      <c r="G49" s="5"/>
      <c r="H49" s="104" t="s">
        <v>1581</v>
      </c>
      <c r="I49" s="134"/>
      <c r="J49" s="134"/>
      <c r="K49" s="134"/>
      <c r="L49" s="134"/>
      <c r="M49" s="134"/>
      <c r="N49" s="134"/>
      <c r="O49" s="134"/>
      <c r="P49" s="134"/>
      <c r="Q49" s="134"/>
      <c r="R49" s="134"/>
      <c r="S49" s="134"/>
      <c r="T49" s="134"/>
      <c r="U49" s="134"/>
      <c r="V49" s="134"/>
      <c r="W49" s="134"/>
      <c r="X49" s="70"/>
      <c r="Y49" s="70"/>
      <c r="Z49" s="70"/>
      <c r="AA49" s="70"/>
      <c r="AB49" s="70"/>
      <c r="AC49" s="70"/>
      <c r="AD49" s="70"/>
      <c r="AE49" s="70"/>
      <c r="AF49" s="70"/>
      <c r="AG49" s="70"/>
    </row>
    <row r="50" spans="1:33" ht="18">
      <c r="A50" s="326" t="s">
        <v>82</v>
      </c>
      <c r="B50" s="12" t="s">
        <v>83</v>
      </c>
      <c r="C50" s="3"/>
      <c r="D50" s="324">
        <f>SUM(D51:D61)</f>
        <v>26.84</v>
      </c>
      <c r="E50" s="324">
        <f t="shared" ref="E50:G50" si="3">SUM(E51:E61)</f>
        <v>22.81</v>
      </c>
      <c r="F50" s="324">
        <f t="shared" si="3"/>
        <v>0</v>
      </c>
      <c r="G50" s="324">
        <f t="shared" si="3"/>
        <v>0</v>
      </c>
      <c r="H50" s="1"/>
      <c r="I50" s="133"/>
      <c r="J50" s="133"/>
      <c r="K50" s="133"/>
      <c r="L50" s="133"/>
      <c r="M50" s="133"/>
      <c r="N50" s="133"/>
      <c r="O50" s="133"/>
      <c r="P50" s="133"/>
      <c r="Q50" s="133"/>
      <c r="R50" s="133"/>
      <c r="S50" s="133"/>
      <c r="T50" s="133"/>
      <c r="U50" s="133"/>
      <c r="V50" s="133"/>
      <c r="W50" s="133"/>
    </row>
    <row r="51" spans="1:33" ht="126">
      <c r="A51" s="25">
        <v>1</v>
      </c>
      <c r="B51" s="17" t="s">
        <v>1245</v>
      </c>
      <c r="C51" s="3" t="s">
        <v>84</v>
      </c>
      <c r="D51" s="58">
        <v>4.32</v>
      </c>
      <c r="E51" s="3">
        <v>4.24</v>
      </c>
      <c r="F51" s="25"/>
      <c r="G51" s="21"/>
      <c r="H51" s="126" t="s">
        <v>405</v>
      </c>
      <c r="I51" s="133"/>
      <c r="J51" s="133"/>
      <c r="K51" s="133"/>
      <c r="L51" s="133"/>
      <c r="M51" s="133"/>
      <c r="N51" s="133"/>
      <c r="O51" s="133"/>
      <c r="P51" s="133"/>
      <c r="Q51" s="133"/>
      <c r="R51" s="133"/>
      <c r="S51" s="133"/>
      <c r="T51" s="133"/>
      <c r="U51" s="133"/>
      <c r="V51" s="133"/>
      <c r="W51" s="133"/>
    </row>
    <row r="52" spans="1:33" ht="63">
      <c r="A52" s="25">
        <v>2</v>
      </c>
      <c r="B52" s="17" t="s">
        <v>1246</v>
      </c>
      <c r="C52" s="3" t="s">
        <v>406</v>
      </c>
      <c r="D52" s="58">
        <v>5.03</v>
      </c>
      <c r="E52" s="3">
        <v>4.9000000000000004</v>
      </c>
      <c r="F52" s="25"/>
      <c r="G52" s="21"/>
      <c r="H52" s="99" t="s">
        <v>1176</v>
      </c>
      <c r="I52" s="133"/>
      <c r="J52" s="133"/>
      <c r="K52" s="133"/>
      <c r="L52" s="133"/>
      <c r="M52" s="133"/>
      <c r="N52" s="133"/>
      <c r="O52" s="133"/>
      <c r="P52" s="133"/>
      <c r="Q52" s="133"/>
      <c r="R52" s="133"/>
      <c r="S52" s="133"/>
      <c r="T52" s="133"/>
      <c r="U52" s="133"/>
      <c r="V52" s="133"/>
      <c r="W52" s="133"/>
    </row>
    <row r="53" spans="1:33" ht="47.25">
      <c r="A53" s="25">
        <v>3</v>
      </c>
      <c r="B53" s="17" t="s">
        <v>400</v>
      </c>
      <c r="C53" s="3" t="s">
        <v>84</v>
      </c>
      <c r="D53" s="58">
        <v>1.5</v>
      </c>
      <c r="E53" s="3">
        <v>1</v>
      </c>
      <c r="F53" s="25"/>
      <c r="G53" s="21"/>
      <c r="H53" s="99" t="s">
        <v>1247</v>
      </c>
      <c r="I53" s="133"/>
      <c r="J53" s="133"/>
      <c r="K53" s="133"/>
      <c r="L53" s="133"/>
      <c r="M53" s="133"/>
      <c r="N53" s="133"/>
      <c r="O53" s="133"/>
      <c r="P53" s="133"/>
      <c r="Q53" s="133"/>
      <c r="R53" s="133"/>
      <c r="S53" s="133"/>
      <c r="T53" s="133"/>
      <c r="U53" s="133"/>
      <c r="V53" s="133"/>
      <c r="W53" s="133"/>
    </row>
    <row r="54" spans="1:33" ht="47.25">
      <c r="A54" s="25">
        <v>4</v>
      </c>
      <c r="B54" s="17" t="s">
        <v>1471</v>
      </c>
      <c r="C54" s="3" t="s">
        <v>84</v>
      </c>
      <c r="D54" s="58">
        <v>2.2999999999999998</v>
      </c>
      <c r="E54" s="3">
        <v>1.86</v>
      </c>
      <c r="F54" s="25"/>
      <c r="G54" s="21"/>
      <c r="H54" s="99" t="s">
        <v>404</v>
      </c>
      <c r="I54" s="133"/>
      <c r="J54" s="133"/>
      <c r="K54" s="133"/>
      <c r="L54" s="133"/>
      <c r="M54" s="133"/>
      <c r="N54" s="133"/>
      <c r="O54" s="133"/>
      <c r="P54" s="133"/>
      <c r="Q54" s="133"/>
      <c r="R54" s="133"/>
      <c r="S54" s="133"/>
      <c r="T54" s="133"/>
      <c r="U54" s="133"/>
      <c r="V54" s="133"/>
      <c r="W54" s="133"/>
    </row>
    <row r="55" spans="1:33" ht="47.25">
      <c r="A55" s="25">
        <v>5</v>
      </c>
      <c r="B55" s="17" t="s">
        <v>410</v>
      </c>
      <c r="C55" s="3" t="s">
        <v>88</v>
      </c>
      <c r="D55" s="58">
        <v>0.1</v>
      </c>
      <c r="E55" s="3">
        <v>0.1</v>
      </c>
      <c r="F55" s="25"/>
      <c r="G55" s="21"/>
      <c r="H55" s="99" t="s">
        <v>411</v>
      </c>
      <c r="I55" s="133"/>
      <c r="J55" s="133"/>
      <c r="K55" s="133"/>
      <c r="L55" s="133"/>
      <c r="M55" s="133"/>
      <c r="N55" s="133"/>
      <c r="O55" s="133"/>
      <c r="P55" s="133"/>
      <c r="Q55" s="133"/>
      <c r="R55" s="133"/>
      <c r="S55" s="133"/>
      <c r="T55" s="133"/>
      <c r="U55" s="133"/>
      <c r="V55" s="133"/>
      <c r="W55" s="133"/>
    </row>
    <row r="56" spans="1:33" ht="47.25">
      <c r="A56" s="25">
        <v>6</v>
      </c>
      <c r="B56" s="17" t="s">
        <v>409</v>
      </c>
      <c r="C56" s="3" t="s">
        <v>88</v>
      </c>
      <c r="D56" s="58">
        <v>3</v>
      </c>
      <c r="E56" s="3">
        <v>1.8</v>
      </c>
      <c r="F56" s="25"/>
      <c r="G56" s="21"/>
      <c r="H56" s="99" t="s">
        <v>1177</v>
      </c>
      <c r="I56" s="133"/>
      <c r="J56" s="133"/>
      <c r="K56" s="133"/>
      <c r="L56" s="133"/>
      <c r="M56" s="133"/>
      <c r="N56" s="133"/>
      <c r="O56" s="133"/>
      <c r="P56" s="133"/>
      <c r="Q56" s="133"/>
      <c r="R56" s="133"/>
      <c r="S56" s="133"/>
      <c r="T56" s="133"/>
      <c r="U56" s="133"/>
      <c r="V56" s="133"/>
      <c r="W56" s="133"/>
    </row>
    <row r="57" spans="1:33" ht="94.5">
      <c r="A57" s="25">
        <v>7</v>
      </c>
      <c r="B57" s="17" t="s">
        <v>1472</v>
      </c>
      <c r="C57" s="3" t="s">
        <v>102</v>
      </c>
      <c r="D57" s="58">
        <v>1.3</v>
      </c>
      <c r="E57" s="3">
        <v>1.27</v>
      </c>
      <c r="F57" s="25"/>
      <c r="G57" s="21"/>
      <c r="H57" s="99" t="s">
        <v>488</v>
      </c>
      <c r="I57" s="133"/>
      <c r="J57" s="133"/>
      <c r="K57" s="133"/>
      <c r="L57" s="133"/>
      <c r="M57" s="133"/>
      <c r="N57" s="133"/>
      <c r="O57" s="133"/>
      <c r="P57" s="133"/>
      <c r="Q57" s="133"/>
      <c r="R57" s="133"/>
      <c r="S57" s="133"/>
      <c r="T57" s="133"/>
      <c r="U57" s="133"/>
      <c r="V57" s="133"/>
      <c r="W57" s="133"/>
    </row>
    <row r="58" spans="1:33" ht="31.5">
      <c r="A58" s="25">
        <v>8</v>
      </c>
      <c r="B58" s="1" t="s">
        <v>487</v>
      </c>
      <c r="C58" s="2" t="s">
        <v>102</v>
      </c>
      <c r="D58" s="3">
        <v>0.36</v>
      </c>
      <c r="E58" s="3">
        <v>0.36</v>
      </c>
      <c r="F58" s="325"/>
      <c r="G58" s="327"/>
      <c r="H58" s="99" t="s">
        <v>1405</v>
      </c>
      <c r="I58" s="133"/>
      <c r="J58" s="133"/>
      <c r="K58" s="133"/>
      <c r="L58" s="133"/>
      <c r="M58" s="133"/>
      <c r="N58" s="133"/>
      <c r="O58" s="133"/>
      <c r="P58" s="133"/>
      <c r="Q58" s="133"/>
      <c r="R58" s="133"/>
      <c r="S58" s="133"/>
      <c r="T58" s="133"/>
      <c r="U58" s="133"/>
      <c r="V58" s="133"/>
      <c r="W58" s="133"/>
    </row>
    <row r="59" spans="1:33" ht="126">
      <c r="A59" s="25">
        <v>9</v>
      </c>
      <c r="B59" s="17" t="s">
        <v>1248</v>
      </c>
      <c r="C59" s="3" t="s">
        <v>105</v>
      </c>
      <c r="D59" s="58">
        <v>2.66</v>
      </c>
      <c r="E59" s="3">
        <v>2.66</v>
      </c>
      <c r="F59" s="25"/>
      <c r="G59" s="21"/>
      <c r="H59" s="99" t="s">
        <v>1249</v>
      </c>
      <c r="I59" s="133"/>
      <c r="J59" s="133"/>
      <c r="K59" s="133"/>
      <c r="L59" s="133"/>
      <c r="M59" s="133"/>
      <c r="N59" s="133"/>
      <c r="O59" s="133"/>
      <c r="P59" s="133"/>
      <c r="Q59" s="133"/>
      <c r="R59" s="133"/>
      <c r="S59" s="133"/>
      <c r="T59" s="133"/>
      <c r="U59" s="133"/>
      <c r="V59" s="133"/>
      <c r="W59" s="133"/>
    </row>
    <row r="60" spans="1:33" ht="94.5">
      <c r="A60" s="25">
        <v>10</v>
      </c>
      <c r="B60" s="17" t="s">
        <v>417</v>
      </c>
      <c r="C60" s="3" t="s">
        <v>105</v>
      </c>
      <c r="D60" s="58">
        <v>3.27</v>
      </c>
      <c r="E60" s="3">
        <v>3.12</v>
      </c>
      <c r="F60" s="25"/>
      <c r="G60" s="21"/>
      <c r="H60" s="99" t="s">
        <v>1250</v>
      </c>
      <c r="I60" s="133"/>
      <c r="J60" s="133"/>
      <c r="K60" s="133"/>
      <c r="L60" s="133"/>
      <c r="M60" s="133"/>
      <c r="N60" s="133"/>
      <c r="O60" s="133"/>
      <c r="P60" s="133"/>
      <c r="Q60" s="133"/>
      <c r="R60" s="133"/>
      <c r="S60" s="133"/>
      <c r="T60" s="133"/>
      <c r="U60" s="133"/>
      <c r="V60" s="133"/>
      <c r="W60" s="133"/>
    </row>
    <row r="61" spans="1:33" ht="47.25">
      <c r="A61" s="25">
        <v>11</v>
      </c>
      <c r="B61" s="17" t="s">
        <v>418</v>
      </c>
      <c r="C61" s="3" t="s">
        <v>113</v>
      </c>
      <c r="D61" s="58">
        <v>3</v>
      </c>
      <c r="E61" s="3">
        <v>1.5</v>
      </c>
      <c r="F61" s="25"/>
      <c r="G61" s="21"/>
      <c r="H61" s="99" t="s">
        <v>1251</v>
      </c>
      <c r="I61" s="133"/>
      <c r="J61" s="133"/>
      <c r="K61" s="133"/>
      <c r="L61" s="133"/>
      <c r="M61" s="133"/>
      <c r="N61" s="133"/>
      <c r="O61" s="133"/>
      <c r="P61" s="133"/>
      <c r="Q61" s="133"/>
      <c r="R61" s="133"/>
      <c r="S61" s="133"/>
      <c r="T61" s="133"/>
      <c r="U61" s="133"/>
      <c r="V61" s="133"/>
      <c r="W61" s="133"/>
    </row>
    <row r="62" spans="1:33" s="71" customFormat="1" ht="15.75">
      <c r="A62" s="326" t="s">
        <v>133</v>
      </c>
      <c r="B62" s="12" t="s">
        <v>134</v>
      </c>
      <c r="C62" s="15"/>
      <c r="D62" s="324">
        <f>SUM(D63:D69)</f>
        <v>22.333500000000001</v>
      </c>
      <c r="E62" s="324">
        <f t="shared" ref="E62:G62" si="4">SUM(E63:E69)</f>
        <v>4.8334999999999999</v>
      </c>
      <c r="F62" s="324">
        <f t="shared" si="4"/>
        <v>2.61</v>
      </c>
      <c r="G62" s="324">
        <f t="shared" si="4"/>
        <v>0</v>
      </c>
      <c r="H62" s="1"/>
      <c r="I62" s="134"/>
      <c r="J62" s="134"/>
      <c r="K62" s="134"/>
      <c r="L62" s="134"/>
      <c r="M62" s="134"/>
      <c r="N62" s="134"/>
      <c r="O62" s="134"/>
      <c r="P62" s="134"/>
      <c r="Q62" s="134"/>
      <c r="R62" s="134"/>
      <c r="S62" s="134"/>
      <c r="T62" s="134"/>
      <c r="U62" s="134"/>
      <c r="V62" s="134"/>
      <c r="W62" s="134"/>
      <c r="X62" s="70"/>
      <c r="Y62" s="70"/>
      <c r="Z62" s="70"/>
      <c r="AA62" s="70"/>
      <c r="AB62" s="70"/>
      <c r="AC62" s="70"/>
      <c r="AD62" s="70"/>
      <c r="AE62" s="70"/>
      <c r="AF62" s="70"/>
      <c r="AG62" s="70"/>
    </row>
    <row r="63" spans="1:33" s="71" customFormat="1" ht="47.25">
      <c r="A63" s="25">
        <v>1</v>
      </c>
      <c r="B63" s="137" t="s">
        <v>489</v>
      </c>
      <c r="C63" s="138" t="s">
        <v>158</v>
      </c>
      <c r="D63" s="138">
        <v>1.53</v>
      </c>
      <c r="E63" s="25">
        <v>1.07</v>
      </c>
      <c r="F63" s="25"/>
      <c r="G63" s="21"/>
      <c r="H63" s="39" t="s">
        <v>1022</v>
      </c>
      <c r="I63" s="134"/>
      <c r="J63" s="134"/>
      <c r="K63" s="134"/>
      <c r="L63" s="134"/>
      <c r="M63" s="134"/>
      <c r="N63" s="134"/>
      <c r="O63" s="134"/>
      <c r="P63" s="134"/>
      <c r="Q63" s="134"/>
      <c r="R63" s="134"/>
      <c r="S63" s="134"/>
      <c r="T63" s="134"/>
      <c r="U63" s="134"/>
      <c r="V63" s="134"/>
      <c r="W63" s="134"/>
      <c r="X63" s="70"/>
      <c r="Y63" s="70"/>
      <c r="Z63" s="70"/>
      <c r="AA63" s="70"/>
      <c r="AB63" s="70"/>
      <c r="AC63" s="70"/>
      <c r="AD63" s="70"/>
      <c r="AE63" s="70"/>
      <c r="AF63" s="70"/>
      <c r="AG63" s="70"/>
    </row>
    <row r="64" spans="1:33" s="71" customFormat="1" ht="31.5">
      <c r="A64" s="25">
        <v>2</v>
      </c>
      <c r="B64" s="1" t="s">
        <v>421</v>
      </c>
      <c r="C64" s="2" t="s">
        <v>156</v>
      </c>
      <c r="D64" s="5">
        <v>0.32</v>
      </c>
      <c r="E64" s="3">
        <v>0.05</v>
      </c>
      <c r="F64" s="326"/>
      <c r="G64" s="15"/>
      <c r="H64" s="1" t="s">
        <v>997</v>
      </c>
      <c r="I64" s="134"/>
      <c r="J64" s="134"/>
      <c r="K64" s="134"/>
      <c r="L64" s="134"/>
      <c r="M64" s="134"/>
      <c r="N64" s="134"/>
      <c r="O64" s="134"/>
      <c r="P64" s="134"/>
      <c r="Q64" s="134"/>
      <c r="R64" s="134"/>
      <c r="S64" s="134"/>
      <c r="T64" s="134"/>
      <c r="U64" s="134"/>
      <c r="V64" s="134"/>
      <c r="W64" s="134"/>
    </row>
    <row r="65" spans="1:23" s="71" customFormat="1" ht="94.5">
      <c r="A65" s="25">
        <v>3</v>
      </c>
      <c r="B65" s="1" t="s">
        <v>422</v>
      </c>
      <c r="C65" s="2" t="s">
        <v>423</v>
      </c>
      <c r="D65" s="5">
        <v>13.4</v>
      </c>
      <c r="E65" s="3">
        <v>2.19</v>
      </c>
      <c r="F65" s="326"/>
      <c r="G65" s="15"/>
      <c r="H65" s="1" t="s">
        <v>998</v>
      </c>
      <c r="I65" s="134"/>
      <c r="J65" s="134"/>
      <c r="K65" s="134"/>
      <c r="L65" s="134"/>
      <c r="M65" s="134"/>
      <c r="N65" s="134"/>
      <c r="O65" s="134"/>
      <c r="P65" s="134"/>
      <c r="Q65" s="134"/>
      <c r="R65" s="134"/>
      <c r="S65" s="134"/>
      <c r="T65" s="134"/>
      <c r="U65" s="134"/>
      <c r="V65" s="134"/>
      <c r="W65" s="134"/>
    </row>
    <row r="66" spans="1:23" s="71" customFormat="1" ht="110.25">
      <c r="A66" s="25">
        <v>4</v>
      </c>
      <c r="B66" s="1" t="s">
        <v>490</v>
      </c>
      <c r="C66" s="2" t="s">
        <v>491</v>
      </c>
      <c r="D66" s="22">
        <v>1.71</v>
      </c>
      <c r="E66" s="5"/>
      <c r="F66" s="25">
        <v>0.56000000000000005</v>
      </c>
      <c r="G66" s="21"/>
      <c r="H66" s="1" t="s">
        <v>1582</v>
      </c>
      <c r="I66" s="134"/>
      <c r="J66" s="134"/>
      <c r="K66" s="134"/>
      <c r="L66" s="134"/>
      <c r="M66" s="134"/>
      <c r="N66" s="134"/>
      <c r="O66" s="134"/>
      <c r="P66" s="134"/>
      <c r="Q66" s="134"/>
      <c r="R66" s="134"/>
      <c r="S66" s="134"/>
      <c r="T66" s="134"/>
      <c r="U66" s="134"/>
      <c r="V66" s="134"/>
      <c r="W66" s="134"/>
    </row>
    <row r="67" spans="1:23" s="71" customFormat="1" ht="141.75">
      <c r="A67" s="25">
        <v>5</v>
      </c>
      <c r="B67" s="57" t="s">
        <v>424</v>
      </c>
      <c r="C67" s="2" t="s">
        <v>425</v>
      </c>
      <c r="D67" s="5">
        <v>0.5</v>
      </c>
      <c r="E67" s="5">
        <v>0.45</v>
      </c>
      <c r="F67" s="326"/>
      <c r="G67" s="15"/>
      <c r="H67" s="1" t="s">
        <v>999</v>
      </c>
      <c r="I67" s="134"/>
      <c r="J67" s="134"/>
      <c r="K67" s="134"/>
      <c r="L67" s="134"/>
      <c r="M67" s="134"/>
      <c r="N67" s="134"/>
      <c r="O67" s="134"/>
      <c r="P67" s="134"/>
      <c r="Q67" s="134"/>
      <c r="R67" s="134"/>
      <c r="S67" s="134"/>
      <c r="T67" s="134"/>
      <c r="U67" s="134"/>
      <c r="V67" s="134"/>
      <c r="W67" s="134"/>
    </row>
    <row r="68" spans="1:23" s="71" customFormat="1" ht="63">
      <c r="A68" s="25">
        <v>6</v>
      </c>
      <c r="B68" s="1" t="s">
        <v>493</v>
      </c>
      <c r="C68" s="2" t="s">
        <v>136</v>
      </c>
      <c r="D68" s="22">
        <v>3.8</v>
      </c>
      <c r="E68" s="5"/>
      <c r="F68" s="25">
        <v>2.0499999999999998</v>
      </c>
      <c r="G68" s="21"/>
      <c r="H68" s="1" t="s">
        <v>1023</v>
      </c>
      <c r="I68" s="134"/>
      <c r="J68" s="134"/>
      <c r="K68" s="134"/>
      <c r="L68" s="134"/>
      <c r="M68" s="134"/>
      <c r="N68" s="134"/>
      <c r="O68" s="134"/>
      <c r="P68" s="134"/>
      <c r="Q68" s="134"/>
      <c r="R68" s="134"/>
      <c r="S68" s="134"/>
      <c r="T68" s="134"/>
      <c r="U68" s="134"/>
      <c r="V68" s="134"/>
      <c r="W68" s="134"/>
    </row>
    <row r="69" spans="1:23" s="71" customFormat="1" ht="94.5">
      <c r="A69" s="25">
        <v>7</v>
      </c>
      <c r="B69" s="1" t="s">
        <v>494</v>
      </c>
      <c r="C69" s="2" t="s">
        <v>153</v>
      </c>
      <c r="D69" s="22">
        <f>10735/10000</f>
        <v>1.0734999999999999</v>
      </c>
      <c r="E69" s="22">
        <f>10735/10000</f>
        <v>1.0734999999999999</v>
      </c>
      <c r="F69" s="25"/>
      <c r="G69" s="21"/>
      <c r="H69" s="1" t="s">
        <v>1024</v>
      </c>
      <c r="I69" s="134"/>
      <c r="J69" s="134"/>
      <c r="K69" s="134"/>
      <c r="L69" s="134"/>
      <c r="M69" s="134"/>
      <c r="N69" s="134"/>
      <c r="O69" s="134"/>
      <c r="P69" s="134"/>
      <c r="Q69" s="134"/>
      <c r="R69" s="134"/>
      <c r="S69" s="134"/>
      <c r="T69" s="134"/>
      <c r="U69" s="134"/>
      <c r="V69" s="134"/>
      <c r="W69" s="134"/>
    </row>
    <row r="70" spans="1:23" ht="18">
      <c r="A70" s="326" t="s">
        <v>159</v>
      </c>
      <c r="B70" s="12" t="s">
        <v>160</v>
      </c>
      <c r="C70" s="3"/>
      <c r="D70" s="324">
        <f>SUM(D71:D81)</f>
        <v>128.29</v>
      </c>
      <c r="E70" s="324">
        <f t="shared" ref="E70:G70" si="5">SUM(E71:E81)</f>
        <v>20.720000000000002</v>
      </c>
      <c r="F70" s="324">
        <f t="shared" si="5"/>
        <v>0</v>
      </c>
      <c r="G70" s="324">
        <f t="shared" si="5"/>
        <v>0</v>
      </c>
      <c r="H70" s="1"/>
      <c r="I70" s="133"/>
      <c r="J70" s="133"/>
      <c r="K70" s="133"/>
      <c r="L70" s="133"/>
      <c r="M70" s="133"/>
      <c r="N70" s="133"/>
      <c r="O70" s="133"/>
      <c r="P70" s="133"/>
      <c r="Q70" s="133"/>
      <c r="R70" s="133"/>
      <c r="S70" s="133"/>
      <c r="T70" s="133"/>
      <c r="U70" s="133"/>
      <c r="V70" s="133"/>
      <c r="W70" s="133"/>
    </row>
    <row r="71" spans="1:23" ht="45" customHeight="1">
      <c r="A71" s="25">
        <v>1</v>
      </c>
      <c r="B71" s="1" t="s">
        <v>426</v>
      </c>
      <c r="C71" s="2" t="s">
        <v>427</v>
      </c>
      <c r="D71" s="3">
        <v>0.2</v>
      </c>
      <c r="E71" s="3">
        <v>0.2</v>
      </c>
      <c r="F71" s="3"/>
      <c r="G71" s="324"/>
      <c r="H71" s="1" t="s">
        <v>428</v>
      </c>
      <c r="I71" s="133"/>
      <c r="J71" s="133"/>
      <c r="K71" s="133"/>
      <c r="L71" s="133"/>
      <c r="M71" s="133"/>
      <c r="N71" s="133"/>
      <c r="O71" s="133"/>
      <c r="P71" s="133"/>
      <c r="Q71" s="133"/>
      <c r="R71" s="133"/>
      <c r="S71" s="133"/>
      <c r="T71" s="133"/>
      <c r="U71" s="133"/>
      <c r="V71" s="133"/>
      <c r="W71" s="133"/>
    </row>
    <row r="72" spans="1:23" ht="47.25">
      <c r="A72" s="25">
        <v>2</v>
      </c>
      <c r="B72" s="1" t="s">
        <v>429</v>
      </c>
      <c r="C72" s="2" t="s">
        <v>165</v>
      </c>
      <c r="D72" s="3">
        <v>2</v>
      </c>
      <c r="E72" s="3">
        <v>2</v>
      </c>
      <c r="F72" s="3"/>
      <c r="G72" s="324"/>
      <c r="H72" s="1" t="s">
        <v>430</v>
      </c>
      <c r="I72" s="133"/>
      <c r="J72" s="133"/>
      <c r="K72" s="133"/>
      <c r="L72" s="133"/>
      <c r="M72" s="133"/>
      <c r="N72" s="133"/>
      <c r="O72" s="133"/>
      <c r="P72" s="133"/>
      <c r="Q72" s="133"/>
      <c r="R72" s="133"/>
      <c r="S72" s="133"/>
      <c r="T72" s="133"/>
      <c r="U72" s="133"/>
      <c r="V72" s="133"/>
      <c r="W72" s="133"/>
    </row>
    <row r="73" spans="1:23" ht="47.25">
      <c r="A73" s="25">
        <v>3</v>
      </c>
      <c r="B73" s="1" t="s">
        <v>431</v>
      </c>
      <c r="C73" s="2" t="s">
        <v>165</v>
      </c>
      <c r="D73" s="3">
        <v>4.04</v>
      </c>
      <c r="E73" s="3">
        <v>4.04</v>
      </c>
      <c r="F73" s="3"/>
      <c r="G73" s="324"/>
      <c r="H73" s="1" t="s">
        <v>432</v>
      </c>
      <c r="I73" s="133"/>
      <c r="J73" s="133"/>
      <c r="K73" s="133"/>
      <c r="L73" s="133"/>
      <c r="M73" s="133"/>
      <c r="N73" s="133"/>
      <c r="O73" s="133"/>
      <c r="P73" s="133"/>
      <c r="Q73" s="133"/>
      <c r="R73" s="133"/>
      <c r="S73" s="133"/>
      <c r="T73" s="133"/>
      <c r="U73" s="133"/>
      <c r="V73" s="133"/>
      <c r="W73" s="133"/>
    </row>
    <row r="74" spans="1:23" ht="78.75">
      <c r="A74" s="25">
        <v>4</v>
      </c>
      <c r="B74" s="1" t="s">
        <v>1583</v>
      </c>
      <c r="C74" s="2" t="s">
        <v>162</v>
      </c>
      <c r="D74" s="3">
        <v>0.9</v>
      </c>
      <c r="E74" s="3">
        <v>0.9</v>
      </c>
      <c r="F74" s="3"/>
      <c r="G74" s="324"/>
      <c r="H74" s="1" t="s">
        <v>1105</v>
      </c>
      <c r="I74" s="133"/>
      <c r="J74" s="133"/>
      <c r="K74" s="133"/>
      <c r="L74" s="133"/>
      <c r="M74" s="133"/>
      <c r="N74" s="133"/>
      <c r="O74" s="133"/>
      <c r="P74" s="133"/>
      <c r="Q74" s="133"/>
      <c r="R74" s="133"/>
      <c r="S74" s="133"/>
      <c r="T74" s="133"/>
      <c r="U74" s="133"/>
      <c r="V74" s="133"/>
      <c r="W74" s="133"/>
    </row>
    <row r="75" spans="1:23" ht="47.25">
      <c r="A75" s="25">
        <v>5</v>
      </c>
      <c r="B75" s="105" t="s">
        <v>433</v>
      </c>
      <c r="C75" s="2" t="s">
        <v>285</v>
      </c>
      <c r="D75" s="3">
        <v>1</v>
      </c>
      <c r="E75" s="3">
        <v>0.7</v>
      </c>
      <c r="F75" s="3"/>
      <c r="G75" s="324"/>
      <c r="H75" s="1" t="s">
        <v>1406</v>
      </c>
      <c r="I75" s="133"/>
      <c r="J75" s="133"/>
      <c r="K75" s="133"/>
      <c r="L75" s="133"/>
      <c r="M75" s="133"/>
      <c r="N75" s="133"/>
      <c r="O75" s="133"/>
      <c r="P75" s="133"/>
      <c r="Q75" s="133"/>
      <c r="R75" s="133"/>
      <c r="S75" s="133"/>
      <c r="T75" s="133"/>
      <c r="U75" s="133"/>
      <c r="V75" s="133"/>
      <c r="W75" s="133"/>
    </row>
    <row r="76" spans="1:23" ht="94.5">
      <c r="A76" s="25">
        <v>6</v>
      </c>
      <c r="B76" s="105" t="s">
        <v>434</v>
      </c>
      <c r="C76" s="2" t="s">
        <v>288</v>
      </c>
      <c r="D76" s="3">
        <v>2.54</v>
      </c>
      <c r="E76" s="3">
        <v>2.5</v>
      </c>
      <c r="F76" s="3"/>
      <c r="G76" s="324"/>
      <c r="H76" s="1" t="s">
        <v>435</v>
      </c>
      <c r="I76" s="133"/>
      <c r="J76" s="133"/>
      <c r="K76" s="133"/>
      <c r="L76" s="133"/>
      <c r="M76" s="133"/>
      <c r="N76" s="133"/>
      <c r="O76" s="133"/>
      <c r="P76" s="133"/>
      <c r="Q76" s="133"/>
      <c r="R76" s="133"/>
      <c r="S76" s="133"/>
      <c r="T76" s="133"/>
      <c r="U76" s="133"/>
      <c r="V76" s="133"/>
      <c r="W76" s="133"/>
    </row>
    <row r="77" spans="1:23" ht="78.75">
      <c r="A77" s="25">
        <v>7</v>
      </c>
      <c r="B77" s="105" t="s">
        <v>436</v>
      </c>
      <c r="C77" s="25" t="s">
        <v>437</v>
      </c>
      <c r="D77" s="3">
        <v>0.81</v>
      </c>
      <c r="E77" s="3">
        <v>0.81</v>
      </c>
      <c r="F77" s="3"/>
      <c r="G77" s="324"/>
      <c r="H77" s="1" t="s">
        <v>438</v>
      </c>
      <c r="I77" s="133"/>
      <c r="J77" s="133"/>
      <c r="K77" s="133"/>
      <c r="L77" s="133"/>
      <c r="M77" s="133"/>
      <c r="N77" s="133"/>
      <c r="O77" s="133"/>
      <c r="P77" s="133"/>
      <c r="Q77" s="133"/>
      <c r="R77" s="133"/>
      <c r="S77" s="133"/>
      <c r="T77" s="133"/>
      <c r="U77" s="133"/>
      <c r="V77" s="133"/>
      <c r="W77" s="133"/>
    </row>
    <row r="78" spans="1:23" ht="47.25">
      <c r="A78" s="25">
        <v>8</v>
      </c>
      <c r="B78" s="105" t="s">
        <v>1106</v>
      </c>
      <c r="C78" s="132" t="s">
        <v>1107</v>
      </c>
      <c r="D78" s="3">
        <v>22</v>
      </c>
      <c r="E78" s="3">
        <v>0.6</v>
      </c>
      <c r="F78" s="3"/>
      <c r="G78" s="324"/>
      <c r="H78" s="1" t="s">
        <v>1108</v>
      </c>
      <c r="I78" s="133"/>
      <c r="J78" s="133"/>
      <c r="K78" s="133"/>
      <c r="L78" s="133"/>
      <c r="M78" s="133"/>
      <c r="N78" s="133"/>
      <c r="O78" s="133"/>
      <c r="P78" s="133"/>
      <c r="Q78" s="133"/>
      <c r="R78" s="133"/>
      <c r="S78" s="133"/>
      <c r="T78" s="133"/>
      <c r="U78" s="133"/>
      <c r="V78" s="133"/>
      <c r="W78" s="133"/>
    </row>
    <row r="79" spans="1:23" ht="110.25">
      <c r="A79" s="25">
        <v>9</v>
      </c>
      <c r="B79" s="105" t="s">
        <v>439</v>
      </c>
      <c r="C79" s="3" t="s">
        <v>165</v>
      </c>
      <c r="D79" s="3">
        <v>6</v>
      </c>
      <c r="E79" s="3">
        <v>5.5</v>
      </c>
      <c r="F79" s="3"/>
      <c r="G79" s="324"/>
      <c r="H79" s="1" t="s">
        <v>440</v>
      </c>
      <c r="I79" s="133"/>
      <c r="J79" s="133"/>
      <c r="K79" s="133"/>
      <c r="L79" s="133"/>
      <c r="M79" s="133"/>
      <c r="N79" s="133"/>
      <c r="O79" s="133"/>
      <c r="P79" s="133"/>
      <c r="Q79" s="133"/>
      <c r="R79" s="133"/>
      <c r="S79" s="133"/>
      <c r="T79" s="133"/>
      <c r="U79" s="133"/>
      <c r="V79" s="133"/>
      <c r="W79" s="133"/>
    </row>
    <row r="80" spans="1:23" ht="78.75">
      <c r="A80" s="25">
        <v>10</v>
      </c>
      <c r="B80" s="106" t="s">
        <v>1073</v>
      </c>
      <c r="C80" s="107" t="s">
        <v>162</v>
      </c>
      <c r="D80" s="97">
        <v>1.5</v>
      </c>
      <c r="E80" s="97">
        <v>1.35</v>
      </c>
      <c r="F80" s="3"/>
      <c r="G80" s="324"/>
      <c r="H80" s="1" t="s">
        <v>441</v>
      </c>
      <c r="I80" s="133"/>
      <c r="J80" s="133"/>
      <c r="K80" s="133"/>
      <c r="L80" s="133"/>
      <c r="M80" s="133"/>
      <c r="N80" s="133"/>
      <c r="O80" s="133"/>
      <c r="P80" s="133"/>
      <c r="Q80" s="133"/>
      <c r="R80" s="133"/>
      <c r="S80" s="133"/>
      <c r="T80" s="133"/>
      <c r="U80" s="133"/>
      <c r="V80" s="133"/>
      <c r="W80" s="133"/>
    </row>
    <row r="81" spans="1:33" ht="181.15" customHeight="1">
      <c r="A81" s="25">
        <v>11</v>
      </c>
      <c r="B81" s="98" t="s">
        <v>1109</v>
      </c>
      <c r="C81" s="97" t="s">
        <v>233</v>
      </c>
      <c r="D81" s="3">
        <v>87.3</v>
      </c>
      <c r="E81" s="3">
        <v>2.12</v>
      </c>
      <c r="F81" s="3"/>
      <c r="G81" s="324"/>
      <c r="H81" s="1" t="s">
        <v>1110</v>
      </c>
      <c r="I81" s="133"/>
      <c r="J81" s="133"/>
      <c r="K81" s="133"/>
      <c r="L81" s="133"/>
      <c r="M81" s="133"/>
      <c r="N81" s="133"/>
      <c r="O81" s="133"/>
      <c r="P81" s="133"/>
      <c r="Q81" s="133"/>
      <c r="R81" s="133"/>
      <c r="S81" s="133"/>
      <c r="T81" s="133"/>
      <c r="U81" s="133"/>
      <c r="V81" s="133"/>
      <c r="W81" s="133"/>
    </row>
    <row r="82" spans="1:33" ht="18">
      <c r="A82" s="326" t="s">
        <v>174</v>
      </c>
      <c r="B82" s="12" t="s">
        <v>185</v>
      </c>
      <c r="C82" s="3"/>
      <c r="D82" s="324">
        <f>D83</f>
        <v>0.13</v>
      </c>
      <c r="E82" s="324">
        <f t="shared" ref="E82:G82" si="6">E83</f>
        <v>0.06</v>
      </c>
      <c r="F82" s="324">
        <f t="shared" si="6"/>
        <v>0</v>
      </c>
      <c r="G82" s="324">
        <f t="shared" si="6"/>
        <v>0</v>
      </c>
      <c r="H82" s="1"/>
      <c r="I82" s="133"/>
      <c r="J82" s="133"/>
      <c r="K82" s="133"/>
      <c r="L82" s="133"/>
      <c r="M82" s="133"/>
      <c r="N82" s="133"/>
      <c r="O82" s="133"/>
      <c r="P82" s="133"/>
      <c r="Q82" s="133"/>
      <c r="R82" s="133"/>
      <c r="S82" s="133"/>
      <c r="T82" s="133"/>
      <c r="U82" s="133"/>
      <c r="V82" s="133"/>
      <c r="W82" s="133"/>
    </row>
    <row r="83" spans="1:33" s="71" customFormat="1" ht="31.5">
      <c r="A83" s="2">
        <v>1</v>
      </c>
      <c r="B83" s="21" t="s">
        <v>495</v>
      </c>
      <c r="C83" s="25" t="s">
        <v>206</v>
      </c>
      <c r="D83" s="3">
        <v>0.13</v>
      </c>
      <c r="E83" s="3">
        <v>0.06</v>
      </c>
      <c r="F83" s="3"/>
      <c r="G83" s="324"/>
      <c r="H83" s="1" t="s">
        <v>496</v>
      </c>
      <c r="I83" s="134"/>
      <c r="J83" s="134"/>
      <c r="K83" s="134"/>
      <c r="L83" s="134"/>
      <c r="M83" s="134"/>
      <c r="N83" s="134"/>
      <c r="O83" s="134"/>
      <c r="P83" s="134"/>
      <c r="Q83" s="134"/>
      <c r="R83" s="134"/>
      <c r="S83" s="134"/>
      <c r="T83" s="134"/>
      <c r="U83" s="134"/>
      <c r="V83" s="134"/>
      <c r="W83" s="134"/>
      <c r="X83" s="70"/>
      <c r="Y83" s="70"/>
      <c r="Z83" s="70"/>
      <c r="AA83" s="70"/>
      <c r="AB83" s="70"/>
      <c r="AC83" s="70"/>
      <c r="AD83" s="70"/>
      <c r="AE83" s="70"/>
      <c r="AF83" s="70"/>
      <c r="AG83" s="70"/>
    </row>
    <row r="84" spans="1:33" ht="18">
      <c r="A84" s="326" t="s">
        <v>184</v>
      </c>
      <c r="B84" s="16" t="s">
        <v>296</v>
      </c>
      <c r="C84" s="327"/>
      <c r="D84" s="324">
        <f t="shared" ref="D84:G84" si="7">SUM(D85:D88)</f>
        <v>23.82</v>
      </c>
      <c r="E84" s="324">
        <f t="shared" si="7"/>
        <v>22.94</v>
      </c>
      <c r="F84" s="324">
        <f t="shared" si="7"/>
        <v>0</v>
      </c>
      <c r="G84" s="324">
        <f t="shared" si="7"/>
        <v>0</v>
      </c>
      <c r="H84" s="108"/>
      <c r="I84" s="133"/>
      <c r="J84" s="133"/>
      <c r="K84" s="133"/>
      <c r="L84" s="133"/>
      <c r="M84" s="133"/>
      <c r="N84" s="133"/>
      <c r="O84" s="133"/>
      <c r="P84" s="133"/>
      <c r="Q84" s="133"/>
      <c r="R84" s="133"/>
      <c r="S84" s="133"/>
      <c r="T84" s="133"/>
      <c r="U84" s="133"/>
      <c r="V84" s="133"/>
      <c r="W84" s="133"/>
    </row>
    <row r="85" spans="1:33" s="71" customFormat="1" ht="78.75">
      <c r="A85" s="2">
        <v>1</v>
      </c>
      <c r="B85" s="4" t="s">
        <v>1584</v>
      </c>
      <c r="C85" s="3" t="s">
        <v>862</v>
      </c>
      <c r="D85" s="3">
        <v>0.85</v>
      </c>
      <c r="E85" s="3">
        <v>0.13</v>
      </c>
      <c r="F85" s="3"/>
      <c r="G85" s="3"/>
      <c r="H85" s="4" t="s">
        <v>1585</v>
      </c>
      <c r="I85" s="134"/>
      <c r="J85" s="134"/>
      <c r="K85" s="134"/>
      <c r="L85" s="134"/>
      <c r="M85" s="134"/>
      <c r="N85" s="134"/>
      <c r="O85" s="134"/>
      <c r="P85" s="134"/>
      <c r="Q85" s="134"/>
      <c r="R85" s="134"/>
      <c r="S85" s="134"/>
      <c r="T85" s="134"/>
      <c r="U85" s="134"/>
      <c r="V85" s="134"/>
      <c r="W85" s="134"/>
      <c r="X85" s="70"/>
      <c r="Y85" s="70"/>
      <c r="Z85" s="70"/>
      <c r="AA85" s="70"/>
      <c r="AB85" s="70"/>
      <c r="AC85" s="70"/>
      <c r="AD85" s="70"/>
      <c r="AE85" s="70"/>
      <c r="AF85" s="70"/>
      <c r="AG85" s="70"/>
    </row>
    <row r="86" spans="1:33" s="71" customFormat="1" ht="63">
      <c r="A86" s="2">
        <v>2</v>
      </c>
      <c r="B86" s="1" t="s">
        <v>863</v>
      </c>
      <c r="C86" s="2" t="s">
        <v>450</v>
      </c>
      <c r="D86" s="3">
        <v>9.9499999999999993</v>
      </c>
      <c r="E86" s="3">
        <v>9.9</v>
      </c>
      <c r="F86" s="3"/>
      <c r="G86" s="3"/>
      <c r="H86" s="1" t="s">
        <v>1470</v>
      </c>
      <c r="I86" s="134"/>
      <c r="J86" s="134"/>
      <c r="K86" s="134"/>
      <c r="L86" s="134"/>
      <c r="M86" s="134"/>
      <c r="N86" s="134"/>
      <c r="O86" s="134"/>
      <c r="P86" s="134"/>
      <c r="Q86" s="134"/>
      <c r="R86" s="134"/>
      <c r="S86" s="134"/>
      <c r="T86" s="134"/>
      <c r="U86" s="134"/>
      <c r="V86" s="134"/>
      <c r="W86" s="134"/>
      <c r="X86" s="70"/>
      <c r="Y86" s="70"/>
      <c r="Z86" s="70"/>
      <c r="AA86" s="70"/>
      <c r="AB86" s="70"/>
      <c r="AC86" s="70"/>
      <c r="AD86" s="70"/>
      <c r="AE86" s="70"/>
      <c r="AF86" s="70"/>
      <c r="AG86" s="70"/>
    </row>
    <row r="87" spans="1:33" s="71" customFormat="1" ht="189">
      <c r="A87" s="2">
        <v>3</v>
      </c>
      <c r="B87" s="4" t="s">
        <v>1253</v>
      </c>
      <c r="C87" s="3" t="s">
        <v>1254</v>
      </c>
      <c r="D87" s="3">
        <v>5.12</v>
      </c>
      <c r="E87" s="3">
        <v>5.01</v>
      </c>
      <c r="F87" s="3"/>
      <c r="G87" s="3"/>
      <c r="H87" s="4" t="s">
        <v>1255</v>
      </c>
      <c r="I87" s="134"/>
      <c r="J87" s="134"/>
      <c r="K87" s="134"/>
      <c r="L87" s="134"/>
      <c r="M87" s="134"/>
      <c r="N87" s="134"/>
      <c r="O87" s="134"/>
      <c r="P87" s="134"/>
      <c r="Q87" s="134"/>
      <c r="R87" s="134"/>
      <c r="S87" s="134"/>
      <c r="T87" s="134"/>
      <c r="U87" s="134"/>
      <c r="V87" s="134"/>
      <c r="W87" s="134"/>
      <c r="X87" s="70"/>
      <c r="Y87" s="70"/>
      <c r="Z87" s="70"/>
      <c r="AA87" s="70"/>
      <c r="AB87" s="70"/>
      <c r="AC87" s="70"/>
      <c r="AD87" s="70"/>
      <c r="AE87" s="70"/>
      <c r="AF87" s="70"/>
      <c r="AG87" s="70"/>
    </row>
    <row r="88" spans="1:33" s="71" customFormat="1" ht="110.25">
      <c r="A88" s="2">
        <v>4</v>
      </c>
      <c r="B88" s="4" t="s">
        <v>1252</v>
      </c>
      <c r="C88" s="3" t="s">
        <v>448</v>
      </c>
      <c r="D88" s="3">
        <v>7.9</v>
      </c>
      <c r="E88" s="3">
        <v>7.9</v>
      </c>
      <c r="F88" s="3"/>
      <c r="G88" s="3"/>
      <c r="H88" s="4" t="s">
        <v>1348</v>
      </c>
      <c r="I88" s="134"/>
      <c r="J88" s="134"/>
      <c r="K88" s="134"/>
      <c r="L88" s="134"/>
      <c r="M88" s="134"/>
      <c r="N88" s="134"/>
      <c r="O88" s="134"/>
      <c r="P88" s="134"/>
      <c r="Q88" s="134"/>
      <c r="R88" s="134"/>
      <c r="S88" s="134"/>
      <c r="T88" s="134"/>
      <c r="U88" s="134"/>
      <c r="V88" s="134"/>
      <c r="W88" s="134"/>
      <c r="X88" s="70"/>
      <c r="Y88" s="70"/>
      <c r="Z88" s="70"/>
      <c r="AA88" s="70"/>
      <c r="AB88" s="70"/>
      <c r="AC88" s="70"/>
      <c r="AD88" s="70"/>
      <c r="AE88" s="70"/>
      <c r="AF88" s="70"/>
      <c r="AG88" s="70"/>
    </row>
    <row r="89" spans="1:33" ht="18">
      <c r="A89" s="11" t="s">
        <v>297</v>
      </c>
      <c r="B89" s="13" t="s">
        <v>567</v>
      </c>
      <c r="C89" s="18"/>
      <c r="D89" s="7">
        <f>D90+D111+D117+D128+D144+D161+D176+D195+D199</f>
        <v>422.24901000000006</v>
      </c>
      <c r="E89" s="7">
        <f>E90+E111+E117+E128+E144+E161+E176+E195+E199</f>
        <v>122.02199999999999</v>
      </c>
      <c r="F89" s="7">
        <f>F90+F111+F117+F128+F144+F161+F176+F195+F199</f>
        <v>1.48</v>
      </c>
      <c r="G89" s="7">
        <f>G90+G111+G117+G128+G144+G161+G176+G195+G199</f>
        <v>0</v>
      </c>
      <c r="H89" s="12"/>
      <c r="I89" s="133"/>
      <c r="J89" s="133"/>
      <c r="K89" s="133"/>
      <c r="L89" s="133"/>
      <c r="M89" s="133"/>
      <c r="N89" s="133"/>
      <c r="O89" s="133"/>
      <c r="P89" s="133"/>
      <c r="Q89" s="133"/>
      <c r="R89" s="133"/>
      <c r="S89" s="133"/>
      <c r="T89" s="133"/>
      <c r="U89" s="133"/>
      <c r="V89" s="133"/>
      <c r="W89" s="133"/>
    </row>
    <row r="90" spans="1:33" ht="15.75">
      <c r="A90" s="11" t="s">
        <v>5</v>
      </c>
      <c r="B90" s="13" t="s">
        <v>6</v>
      </c>
      <c r="C90" s="25"/>
      <c r="D90" s="7">
        <f>SUM(D91:D110)</f>
        <v>58.04</v>
      </c>
      <c r="E90" s="7">
        <f>SUM(E91:E110)</f>
        <v>16.329999999999995</v>
      </c>
      <c r="F90" s="7">
        <f>SUM(F91:F110)</f>
        <v>0</v>
      </c>
      <c r="G90" s="7">
        <f>SUM(G91:G110)</f>
        <v>0</v>
      </c>
      <c r="H90" s="141"/>
      <c r="I90" s="102"/>
      <c r="J90" s="102"/>
      <c r="K90" s="102"/>
      <c r="L90" s="102"/>
      <c r="M90" s="102"/>
      <c r="N90" s="102"/>
      <c r="O90" s="102"/>
      <c r="P90" s="102"/>
      <c r="Q90" s="102"/>
      <c r="R90" s="102"/>
      <c r="S90" s="102"/>
      <c r="T90" s="102"/>
      <c r="U90" s="102"/>
      <c r="V90" s="102"/>
      <c r="W90" s="102"/>
    </row>
    <row r="91" spans="1:33" ht="63">
      <c r="A91" s="52">
        <v>1</v>
      </c>
      <c r="B91" s="44" t="s">
        <v>1586</v>
      </c>
      <c r="C91" s="52" t="s">
        <v>222</v>
      </c>
      <c r="D91" s="146">
        <v>1</v>
      </c>
      <c r="E91" s="48">
        <v>0.05</v>
      </c>
      <c r="F91" s="48"/>
      <c r="G91" s="48"/>
      <c r="H91" s="125" t="s">
        <v>223</v>
      </c>
      <c r="I91" s="102"/>
      <c r="J91" s="102"/>
      <c r="K91" s="102"/>
      <c r="L91" s="102"/>
      <c r="M91" s="102"/>
      <c r="N91" s="102"/>
      <c r="O91" s="102"/>
      <c r="P91" s="102"/>
      <c r="Q91" s="102"/>
      <c r="R91" s="102"/>
      <c r="S91" s="102"/>
      <c r="T91" s="102"/>
      <c r="U91" s="102"/>
      <c r="V91" s="102"/>
      <c r="W91" s="102"/>
    </row>
    <row r="92" spans="1:33" ht="94.5">
      <c r="A92" s="147">
        <v>2</v>
      </c>
      <c r="B92" s="44" t="s">
        <v>12</v>
      </c>
      <c r="C92" s="48" t="s">
        <v>13</v>
      </c>
      <c r="D92" s="148">
        <v>3</v>
      </c>
      <c r="E92" s="94">
        <v>0.25</v>
      </c>
      <c r="F92" s="149"/>
      <c r="G92" s="149"/>
      <c r="H92" s="125" t="s">
        <v>14</v>
      </c>
      <c r="I92" s="102"/>
      <c r="J92" s="102"/>
      <c r="K92" s="102"/>
      <c r="L92" s="102"/>
      <c r="M92" s="102"/>
      <c r="N92" s="102"/>
      <c r="O92" s="102"/>
      <c r="P92" s="102"/>
      <c r="Q92" s="102"/>
      <c r="R92" s="102"/>
      <c r="S92" s="102"/>
      <c r="T92" s="102"/>
      <c r="U92" s="102"/>
      <c r="V92" s="102"/>
      <c r="W92" s="102"/>
    </row>
    <row r="93" spans="1:33" ht="31.5">
      <c r="A93" s="52">
        <v>3</v>
      </c>
      <c r="B93" s="50" t="s">
        <v>759</v>
      </c>
      <c r="C93" s="45" t="s">
        <v>9</v>
      </c>
      <c r="D93" s="48">
        <v>17.7</v>
      </c>
      <c r="E93" s="48">
        <v>5.3</v>
      </c>
      <c r="F93" s="149"/>
      <c r="G93" s="149"/>
      <c r="H93" s="125" t="s">
        <v>1352</v>
      </c>
      <c r="I93" s="102"/>
      <c r="J93" s="102"/>
      <c r="K93" s="102"/>
      <c r="L93" s="102"/>
      <c r="M93" s="102"/>
      <c r="N93" s="102"/>
      <c r="O93" s="102"/>
      <c r="P93" s="102"/>
      <c r="Q93" s="102"/>
      <c r="R93" s="102"/>
      <c r="S93" s="102"/>
      <c r="T93" s="102"/>
      <c r="U93" s="102"/>
      <c r="V93" s="102"/>
      <c r="W93" s="102"/>
    </row>
    <row r="94" spans="1:33" ht="94.5">
      <c r="A94" s="147">
        <v>4</v>
      </c>
      <c r="B94" s="44" t="s">
        <v>812</v>
      </c>
      <c r="C94" s="53" t="s">
        <v>239</v>
      </c>
      <c r="D94" s="53">
        <v>0.72</v>
      </c>
      <c r="E94" s="48">
        <v>0.28000000000000003</v>
      </c>
      <c r="F94" s="51"/>
      <c r="G94" s="51"/>
      <c r="H94" s="49" t="s">
        <v>814</v>
      </c>
      <c r="I94" s="102"/>
      <c r="J94" s="102"/>
      <c r="K94" s="102"/>
      <c r="L94" s="102"/>
      <c r="M94" s="102"/>
      <c r="N94" s="102"/>
      <c r="O94" s="102"/>
      <c r="P94" s="102"/>
      <c r="Q94" s="102"/>
      <c r="R94" s="102"/>
      <c r="S94" s="102"/>
      <c r="T94" s="102"/>
      <c r="U94" s="102"/>
      <c r="V94" s="102"/>
      <c r="W94" s="102"/>
    </row>
    <row r="95" spans="1:33" ht="94.5">
      <c r="A95" s="52">
        <v>5</v>
      </c>
      <c r="B95" s="44" t="s">
        <v>813</v>
      </c>
      <c r="C95" s="53" t="s">
        <v>19</v>
      </c>
      <c r="D95" s="53">
        <v>0.45</v>
      </c>
      <c r="E95" s="48">
        <v>0.23</v>
      </c>
      <c r="F95" s="51"/>
      <c r="G95" s="51"/>
      <c r="H95" s="49" t="s">
        <v>1407</v>
      </c>
      <c r="I95" s="102"/>
      <c r="J95" s="102"/>
      <c r="K95" s="102"/>
      <c r="L95" s="102"/>
      <c r="M95" s="102"/>
      <c r="N95" s="102"/>
      <c r="O95" s="102"/>
      <c r="P95" s="102"/>
      <c r="Q95" s="102"/>
      <c r="R95" s="102"/>
      <c r="S95" s="102"/>
      <c r="T95" s="102"/>
      <c r="U95" s="102"/>
      <c r="V95" s="102"/>
      <c r="W95" s="102"/>
    </row>
    <row r="96" spans="1:33" ht="126">
      <c r="A96" s="147">
        <v>6</v>
      </c>
      <c r="B96" s="44" t="s">
        <v>761</v>
      </c>
      <c r="C96" s="53" t="s">
        <v>511</v>
      </c>
      <c r="D96" s="53">
        <v>2.5</v>
      </c>
      <c r="E96" s="48">
        <v>2.1</v>
      </c>
      <c r="F96" s="51"/>
      <c r="G96" s="51"/>
      <c r="H96" s="125" t="s">
        <v>815</v>
      </c>
      <c r="I96" s="102"/>
      <c r="J96" s="102"/>
      <c r="K96" s="102"/>
      <c r="L96" s="102"/>
      <c r="M96" s="102"/>
      <c r="N96" s="102"/>
      <c r="O96" s="102"/>
      <c r="P96" s="102"/>
      <c r="Q96" s="102"/>
      <c r="R96" s="102"/>
      <c r="S96" s="102"/>
      <c r="T96" s="102"/>
      <c r="U96" s="102"/>
      <c r="V96" s="102"/>
      <c r="W96" s="102"/>
    </row>
    <row r="97" spans="1:23" ht="110.25">
      <c r="A97" s="52">
        <v>7</v>
      </c>
      <c r="B97" s="44" t="s">
        <v>762</v>
      </c>
      <c r="C97" s="53" t="s">
        <v>315</v>
      </c>
      <c r="D97" s="53">
        <v>3</v>
      </c>
      <c r="E97" s="48">
        <v>2.6</v>
      </c>
      <c r="F97" s="51"/>
      <c r="G97" s="51"/>
      <c r="H97" s="125" t="s">
        <v>816</v>
      </c>
      <c r="I97" s="102"/>
      <c r="J97" s="102"/>
      <c r="K97" s="102"/>
      <c r="L97" s="102"/>
      <c r="M97" s="102"/>
      <c r="N97" s="102"/>
      <c r="O97" s="102"/>
      <c r="P97" s="102"/>
      <c r="Q97" s="102"/>
      <c r="R97" s="102"/>
      <c r="S97" s="102"/>
      <c r="T97" s="102"/>
      <c r="U97" s="102"/>
      <c r="V97" s="102"/>
      <c r="W97" s="102"/>
    </row>
    <row r="98" spans="1:23" ht="110.25">
      <c r="A98" s="147">
        <v>8</v>
      </c>
      <c r="B98" s="128" t="s">
        <v>763</v>
      </c>
      <c r="C98" s="52" t="s">
        <v>313</v>
      </c>
      <c r="D98" s="46">
        <v>0.5</v>
      </c>
      <c r="E98" s="53">
        <v>0.1</v>
      </c>
      <c r="F98" s="51"/>
      <c r="G98" s="51"/>
      <c r="H98" s="125" t="s">
        <v>794</v>
      </c>
      <c r="I98" s="102"/>
      <c r="J98" s="102"/>
      <c r="K98" s="102"/>
      <c r="L98" s="102"/>
      <c r="M98" s="102"/>
      <c r="N98" s="102"/>
      <c r="O98" s="102"/>
      <c r="P98" s="102"/>
      <c r="Q98" s="102"/>
      <c r="R98" s="102"/>
      <c r="S98" s="102"/>
      <c r="T98" s="102"/>
      <c r="U98" s="102"/>
      <c r="V98" s="102"/>
      <c r="W98" s="102"/>
    </row>
    <row r="99" spans="1:23" ht="110.25">
      <c r="A99" s="52">
        <v>9</v>
      </c>
      <c r="B99" s="44" t="s">
        <v>767</v>
      </c>
      <c r="C99" s="53" t="s">
        <v>11</v>
      </c>
      <c r="D99" s="53">
        <v>0.53</v>
      </c>
      <c r="E99" s="53">
        <v>0.12</v>
      </c>
      <c r="F99" s="51"/>
      <c r="G99" s="51"/>
      <c r="H99" s="125" t="s">
        <v>1408</v>
      </c>
      <c r="I99" s="102"/>
      <c r="J99" s="102"/>
      <c r="K99" s="102"/>
      <c r="L99" s="102"/>
      <c r="M99" s="102"/>
      <c r="N99" s="102"/>
      <c r="O99" s="102"/>
      <c r="P99" s="102"/>
      <c r="Q99" s="102"/>
      <c r="R99" s="102"/>
      <c r="S99" s="102"/>
      <c r="T99" s="102"/>
      <c r="U99" s="102"/>
      <c r="V99" s="102"/>
      <c r="W99" s="102"/>
    </row>
    <row r="100" spans="1:23" ht="126">
      <c r="A100" s="147">
        <v>10</v>
      </c>
      <c r="B100" s="128" t="s">
        <v>770</v>
      </c>
      <c r="C100" s="52" t="s">
        <v>321</v>
      </c>
      <c r="D100" s="46">
        <v>2.37</v>
      </c>
      <c r="E100" s="48">
        <v>1.81</v>
      </c>
      <c r="F100" s="51"/>
      <c r="G100" s="51"/>
      <c r="H100" s="125" t="s">
        <v>817</v>
      </c>
      <c r="I100" s="102"/>
      <c r="J100" s="102"/>
      <c r="K100" s="102"/>
      <c r="L100" s="102"/>
      <c r="M100" s="102"/>
      <c r="N100" s="102"/>
      <c r="O100" s="102"/>
      <c r="P100" s="102"/>
      <c r="Q100" s="102"/>
      <c r="R100" s="102"/>
      <c r="S100" s="102"/>
      <c r="T100" s="102"/>
      <c r="U100" s="102"/>
      <c r="V100" s="102"/>
      <c r="W100" s="102"/>
    </row>
    <row r="101" spans="1:23" ht="126">
      <c r="A101" s="52">
        <v>11</v>
      </c>
      <c r="B101" s="128" t="s">
        <v>773</v>
      </c>
      <c r="C101" s="52" t="s">
        <v>13</v>
      </c>
      <c r="D101" s="46">
        <v>2</v>
      </c>
      <c r="E101" s="46">
        <v>0.1</v>
      </c>
      <c r="F101" s="51"/>
      <c r="G101" s="51"/>
      <c r="H101" s="129" t="s">
        <v>818</v>
      </c>
      <c r="I101" s="102"/>
      <c r="J101" s="102"/>
      <c r="K101" s="102"/>
      <c r="L101" s="102"/>
      <c r="M101" s="102"/>
      <c r="N101" s="102"/>
      <c r="O101" s="102"/>
      <c r="P101" s="102"/>
      <c r="Q101" s="102"/>
      <c r="R101" s="102"/>
      <c r="S101" s="102"/>
      <c r="T101" s="102"/>
      <c r="U101" s="102"/>
      <c r="V101" s="102"/>
      <c r="W101" s="102"/>
    </row>
    <row r="102" spans="1:23" ht="110.25">
      <c r="A102" s="147">
        <v>12</v>
      </c>
      <c r="B102" s="128" t="s">
        <v>774</v>
      </c>
      <c r="C102" s="52" t="s">
        <v>786</v>
      </c>
      <c r="D102" s="46">
        <v>1</v>
      </c>
      <c r="E102" s="46">
        <v>0.2</v>
      </c>
      <c r="F102" s="51"/>
      <c r="G102" s="51"/>
      <c r="H102" s="129" t="s">
        <v>1357</v>
      </c>
      <c r="I102" s="102"/>
      <c r="J102" s="102"/>
      <c r="K102" s="102"/>
      <c r="L102" s="102"/>
      <c r="M102" s="102"/>
      <c r="N102" s="102"/>
      <c r="O102" s="102"/>
      <c r="P102" s="102"/>
      <c r="Q102" s="102"/>
      <c r="R102" s="102"/>
      <c r="S102" s="102"/>
      <c r="T102" s="102"/>
      <c r="U102" s="102"/>
      <c r="V102" s="102"/>
      <c r="W102" s="102"/>
    </row>
    <row r="103" spans="1:23" ht="126">
      <c r="A103" s="52">
        <v>13</v>
      </c>
      <c r="B103" s="128" t="s">
        <v>775</v>
      </c>
      <c r="C103" s="52" t="s">
        <v>239</v>
      </c>
      <c r="D103" s="46">
        <v>0.60000000000000009</v>
      </c>
      <c r="E103" s="46">
        <v>0.1</v>
      </c>
      <c r="F103" s="51"/>
      <c r="G103" s="51"/>
      <c r="H103" s="129" t="s">
        <v>819</v>
      </c>
      <c r="I103" s="102"/>
      <c r="J103" s="102"/>
      <c r="K103" s="102"/>
      <c r="L103" s="102"/>
      <c r="M103" s="102"/>
      <c r="N103" s="102"/>
      <c r="O103" s="102"/>
      <c r="P103" s="102"/>
      <c r="Q103" s="102"/>
      <c r="R103" s="102"/>
      <c r="S103" s="102"/>
      <c r="T103" s="102"/>
      <c r="U103" s="102"/>
      <c r="V103" s="102"/>
      <c r="W103" s="102"/>
    </row>
    <row r="104" spans="1:23" ht="78.75">
      <c r="A104" s="147">
        <v>14</v>
      </c>
      <c r="B104" s="128" t="s">
        <v>777</v>
      </c>
      <c r="C104" s="52" t="s">
        <v>787</v>
      </c>
      <c r="D104" s="46">
        <v>6.6</v>
      </c>
      <c r="E104" s="46">
        <v>0.5</v>
      </c>
      <c r="F104" s="51"/>
      <c r="G104" s="51"/>
      <c r="H104" s="125" t="s">
        <v>820</v>
      </c>
      <c r="I104" s="102"/>
      <c r="J104" s="102"/>
      <c r="K104" s="102"/>
      <c r="L104" s="102"/>
      <c r="M104" s="102"/>
      <c r="N104" s="102"/>
      <c r="O104" s="102"/>
      <c r="P104" s="102"/>
      <c r="Q104" s="102"/>
      <c r="R104" s="102"/>
      <c r="S104" s="102"/>
      <c r="T104" s="102"/>
      <c r="U104" s="102"/>
      <c r="V104" s="102"/>
      <c r="W104" s="102"/>
    </row>
    <row r="105" spans="1:23" ht="126">
      <c r="A105" s="52">
        <v>15</v>
      </c>
      <c r="B105" s="128" t="s">
        <v>778</v>
      </c>
      <c r="C105" s="52" t="s">
        <v>788</v>
      </c>
      <c r="D105" s="46">
        <v>4.9000000000000004</v>
      </c>
      <c r="E105" s="46">
        <v>0.1</v>
      </c>
      <c r="F105" s="51"/>
      <c r="G105" s="51"/>
      <c r="H105" s="129" t="s">
        <v>800</v>
      </c>
      <c r="I105" s="102"/>
      <c r="J105" s="102"/>
      <c r="K105" s="102"/>
      <c r="L105" s="102"/>
      <c r="M105" s="102"/>
      <c r="N105" s="102"/>
      <c r="O105" s="102"/>
      <c r="P105" s="102"/>
      <c r="Q105" s="102"/>
      <c r="R105" s="102"/>
      <c r="S105" s="102"/>
      <c r="T105" s="102"/>
      <c r="U105" s="102"/>
      <c r="V105" s="102"/>
      <c r="W105" s="102"/>
    </row>
    <row r="106" spans="1:23" ht="78.75">
      <c r="A106" s="147">
        <v>16</v>
      </c>
      <c r="B106" s="128" t="s">
        <v>779</v>
      </c>
      <c r="C106" s="52" t="s">
        <v>19</v>
      </c>
      <c r="D106" s="46">
        <v>0.4</v>
      </c>
      <c r="E106" s="46">
        <v>0.03</v>
      </c>
      <c r="F106" s="51"/>
      <c r="G106" s="51"/>
      <c r="H106" s="129" t="s">
        <v>821</v>
      </c>
      <c r="I106" s="102"/>
      <c r="J106" s="102"/>
      <c r="K106" s="102"/>
      <c r="L106" s="102"/>
      <c r="M106" s="102"/>
      <c r="N106" s="102"/>
      <c r="O106" s="102"/>
      <c r="P106" s="102"/>
      <c r="Q106" s="102"/>
      <c r="R106" s="102"/>
      <c r="S106" s="102"/>
      <c r="T106" s="102"/>
      <c r="U106" s="102"/>
      <c r="V106" s="102"/>
      <c r="W106" s="102"/>
    </row>
    <row r="107" spans="1:23" ht="126">
      <c r="A107" s="52">
        <v>17</v>
      </c>
      <c r="B107" s="128" t="s">
        <v>780</v>
      </c>
      <c r="C107" s="52" t="s">
        <v>511</v>
      </c>
      <c r="D107" s="46">
        <v>1.7</v>
      </c>
      <c r="E107" s="46">
        <v>0.2</v>
      </c>
      <c r="F107" s="51"/>
      <c r="G107" s="51"/>
      <c r="H107" s="129" t="s">
        <v>822</v>
      </c>
      <c r="I107" s="102"/>
      <c r="J107" s="102"/>
      <c r="K107" s="102"/>
      <c r="L107" s="102"/>
      <c r="M107" s="102"/>
      <c r="N107" s="102"/>
      <c r="O107" s="102"/>
      <c r="P107" s="102"/>
      <c r="Q107" s="102"/>
      <c r="R107" s="102"/>
      <c r="S107" s="102"/>
      <c r="T107" s="102"/>
      <c r="U107" s="102"/>
      <c r="V107" s="102"/>
      <c r="W107" s="102"/>
    </row>
    <row r="108" spans="1:23" ht="126">
      <c r="A108" s="147">
        <v>18</v>
      </c>
      <c r="B108" s="128" t="s">
        <v>781</v>
      </c>
      <c r="C108" s="52" t="s">
        <v>9</v>
      </c>
      <c r="D108" s="46">
        <v>3.4</v>
      </c>
      <c r="E108" s="46">
        <v>0.1</v>
      </c>
      <c r="F108" s="51"/>
      <c r="G108" s="51"/>
      <c r="H108" s="129" t="s">
        <v>823</v>
      </c>
      <c r="I108" s="102"/>
      <c r="J108" s="102"/>
      <c r="K108" s="102"/>
      <c r="L108" s="102"/>
      <c r="M108" s="102"/>
      <c r="N108" s="102"/>
      <c r="O108" s="102"/>
      <c r="P108" s="102"/>
      <c r="Q108" s="102"/>
      <c r="R108" s="102"/>
      <c r="S108" s="102"/>
      <c r="T108" s="102"/>
      <c r="U108" s="102"/>
      <c r="V108" s="102"/>
      <c r="W108" s="102"/>
    </row>
    <row r="109" spans="1:23" ht="157.5">
      <c r="A109" s="52">
        <v>19</v>
      </c>
      <c r="B109" s="128" t="s">
        <v>782</v>
      </c>
      <c r="C109" s="52" t="s">
        <v>239</v>
      </c>
      <c r="D109" s="46">
        <v>4.97</v>
      </c>
      <c r="E109" s="46">
        <v>1.76</v>
      </c>
      <c r="F109" s="51"/>
      <c r="G109" s="51"/>
      <c r="H109" s="129" t="s">
        <v>824</v>
      </c>
      <c r="I109" s="102"/>
      <c r="J109" s="102"/>
      <c r="K109" s="102"/>
      <c r="L109" s="102"/>
      <c r="M109" s="102"/>
      <c r="N109" s="102"/>
      <c r="O109" s="102"/>
      <c r="P109" s="102"/>
      <c r="Q109" s="102"/>
      <c r="R109" s="102"/>
      <c r="S109" s="102"/>
      <c r="T109" s="102"/>
      <c r="U109" s="102"/>
      <c r="V109" s="102"/>
      <c r="W109" s="102"/>
    </row>
    <row r="110" spans="1:23" ht="189">
      <c r="A110" s="147">
        <v>20</v>
      </c>
      <c r="B110" s="128" t="s">
        <v>785</v>
      </c>
      <c r="C110" s="52" t="s">
        <v>789</v>
      </c>
      <c r="D110" s="46">
        <v>0.7</v>
      </c>
      <c r="E110" s="46">
        <v>0.4</v>
      </c>
      <c r="F110" s="51"/>
      <c r="G110" s="51"/>
      <c r="H110" s="129" t="s">
        <v>1409</v>
      </c>
      <c r="I110" s="102"/>
      <c r="J110" s="102"/>
      <c r="K110" s="102"/>
      <c r="L110" s="102"/>
      <c r="M110" s="102"/>
      <c r="N110" s="102"/>
      <c r="O110" s="102"/>
      <c r="P110" s="102"/>
      <c r="Q110" s="102"/>
      <c r="R110" s="102"/>
      <c r="S110" s="102"/>
      <c r="T110" s="102"/>
      <c r="U110" s="102"/>
      <c r="V110" s="102"/>
      <c r="W110" s="102"/>
    </row>
    <row r="111" spans="1:23" ht="18">
      <c r="A111" s="326" t="s">
        <v>27</v>
      </c>
      <c r="B111" s="12" t="s">
        <v>28</v>
      </c>
      <c r="C111" s="327"/>
      <c r="D111" s="324">
        <f>SUM(D112:D116)</f>
        <v>9.66</v>
      </c>
      <c r="E111" s="324">
        <f t="shared" ref="E111:G111" si="8">SUM(E112:E116)</f>
        <v>4.33</v>
      </c>
      <c r="F111" s="324">
        <f t="shared" si="8"/>
        <v>0.98</v>
      </c>
      <c r="G111" s="324">
        <f t="shared" si="8"/>
        <v>0</v>
      </c>
      <c r="H111" s="141"/>
      <c r="I111" s="133"/>
      <c r="J111" s="133"/>
      <c r="K111" s="133"/>
      <c r="L111" s="133"/>
      <c r="M111" s="133"/>
      <c r="N111" s="133"/>
      <c r="O111" s="133"/>
      <c r="P111" s="133"/>
      <c r="Q111" s="133"/>
      <c r="R111" s="133"/>
      <c r="S111" s="133"/>
      <c r="T111" s="133"/>
      <c r="U111" s="133"/>
      <c r="V111" s="133"/>
      <c r="W111" s="133"/>
    </row>
    <row r="112" spans="1:23" ht="57" customHeight="1">
      <c r="A112" s="2">
        <v>1</v>
      </c>
      <c r="B112" s="1" t="s">
        <v>32</v>
      </c>
      <c r="C112" s="3" t="s">
        <v>33</v>
      </c>
      <c r="D112" s="3">
        <v>1.8</v>
      </c>
      <c r="E112" s="3">
        <v>1.8</v>
      </c>
      <c r="F112" s="3"/>
      <c r="G112" s="324"/>
      <c r="H112" s="56" t="s">
        <v>34</v>
      </c>
      <c r="I112" s="133"/>
      <c r="J112" s="133"/>
      <c r="K112" s="133"/>
      <c r="L112" s="133"/>
      <c r="M112" s="133"/>
      <c r="N112" s="133"/>
      <c r="O112" s="133"/>
      <c r="P112" s="133"/>
      <c r="Q112" s="133"/>
      <c r="R112" s="133"/>
      <c r="S112" s="133"/>
      <c r="T112" s="133"/>
      <c r="U112" s="133"/>
      <c r="V112" s="133"/>
      <c r="W112" s="133"/>
    </row>
    <row r="113" spans="1:33" ht="150.75" customHeight="1">
      <c r="A113" s="2">
        <v>2</v>
      </c>
      <c r="B113" s="1" t="s">
        <v>38</v>
      </c>
      <c r="C113" s="2" t="s">
        <v>37</v>
      </c>
      <c r="D113" s="3">
        <v>4.0999999999999996</v>
      </c>
      <c r="E113" s="3">
        <v>1.5</v>
      </c>
      <c r="F113" s="2"/>
      <c r="G113" s="324"/>
      <c r="H113" s="1" t="s">
        <v>1368</v>
      </c>
      <c r="I113" s="133"/>
      <c r="J113" s="133"/>
      <c r="K113" s="133"/>
      <c r="L113" s="133"/>
      <c r="M113" s="133"/>
      <c r="N113" s="133"/>
      <c r="O113" s="133"/>
      <c r="P113" s="133"/>
      <c r="Q113" s="133"/>
      <c r="R113" s="133"/>
      <c r="S113" s="133"/>
      <c r="T113" s="133"/>
      <c r="U113" s="133"/>
      <c r="V113" s="133"/>
      <c r="W113" s="133"/>
    </row>
    <row r="114" spans="1:33" ht="47.25">
      <c r="A114" s="2">
        <v>3</v>
      </c>
      <c r="B114" s="1" t="s">
        <v>690</v>
      </c>
      <c r="C114" s="3" t="s">
        <v>669</v>
      </c>
      <c r="D114" s="3">
        <v>2</v>
      </c>
      <c r="E114" s="3">
        <v>1</v>
      </c>
      <c r="F114" s="3"/>
      <c r="G114" s="324"/>
      <c r="H114" s="1" t="s">
        <v>1468</v>
      </c>
      <c r="I114" s="133"/>
      <c r="J114" s="133"/>
      <c r="K114" s="133"/>
      <c r="L114" s="133"/>
      <c r="M114" s="133"/>
      <c r="N114" s="133"/>
      <c r="O114" s="133"/>
      <c r="P114" s="133"/>
      <c r="Q114" s="133"/>
      <c r="R114" s="133"/>
      <c r="S114" s="133"/>
      <c r="T114" s="133"/>
      <c r="U114" s="133"/>
      <c r="V114" s="133"/>
      <c r="W114" s="133"/>
    </row>
    <row r="115" spans="1:33" ht="126">
      <c r="A115" s="2">
        <v>4</v>
      </c>
      <c r="B115" s="112" t="s">
        <v>691</v>
      </c>
      <c r="C115" s="3" t="s">
        <v>35</v>
      </c>
      <c r="D115" s="3">
        <v>0.46</v>
      </c>
      <c r="E115" s="3">
        <v>0.03</v>
      </c>
      <c r="F115" s="3"/>
      <c r="G115" s="324"/>
      <c r="H115" s="1" t="s">
        <v>1587</v>
      </c>
      <c r="I115" s="133"/>
      <c r="J115" s="133"/>
      <c r="K115" s="133"/>
      <c r="L115" s="133"/>
      <c r="M115" s="133"/>
      <c r="N115" s="133"/>
      <c r="O115" s="133"/>
      <c r="P115" s="133"/>
      <c r="Q115" s="133"/>
      <c r="R115" s="133"/>
      <c r="S115" s="133"/>
      <c r="T115" s="133"/>
      <c r="U115" s="133"/>
      <c r="V115" s="133"/>
      <c r="W115" s="133"/>
    </row>
    <row r="116" spans="1:33" ht="78.75">
      <c r="A116" s="2">
        <v>5</v>
      </c>
      <c r="B116" s="1" t="s">
        <v>692</v>
      </c>
      <c r="C116" s="3" t="s">
        <v>30</v>
      </c>
      <c r="D116" s="3">
        <v>1.3</v>
      </c>
      <c r="E116" s="3"/>
      <c r="F116" s="3">
        <v>0.98</v>
      </c>
      <c r="G116" s="324"/>
      <c r="H116" s="1" t="s">
        <v>693</v>
      </c>
      <c r="I116" s="133"/>
      <c r="J116" s="133"/>
      <c r="K116" s="133"/>
      <c r="L116" s="133"/>
      <c r="M116" s="133"/>
      <c r="N116" s="133"/>
      <c r="O116" s="133"/>
      <c r="P116" s="133"/>
      <c r="Q116" s="133"/>
      <c r="R116" s="133"/>
      <c r="S116" s="133"/>
      <c r="T116" s="133"/>
      <c r="U116" s="133"/>
      <c r="V116" s="133"/>
      <c r="W116" s="133"/>
    </row>
    <row r="117" spans="1:33" s="71" customFormat="1" ht="15.75">
      <c r="A117" s="11" t="s">
        <v>40</v>
      </c>
      <c r="B117" s="12" t="s">
        <v>41</v>
      </c>
      <c r="C117" s="2"/>
      <c r="D117" s="7">
        <f>SUM(D118:D127)</f>
        <v>13.41</v>
      </c>
      <c r="E117" s="7">
        <f t="shared" ref="E117:G117" si="9">SUM(E118:E127)</f>
        <v>4.08</v>
      </c>
      <c r="F117" s="7">
        <f t="shared" si="9"/>
        <v>0</v>
      </c>
      <c r="G117" s="7">
        <f t="shared" si="9"/>
        <v>0</v>
      </c>
      <c r="H117" s="103"/>
      <c r="I117" s="134"/>
      <c r="J117" s="134"/>
      <c r="K117" s="134"/>
      <c r="L117" s="134"/>
      <c r="M117" s="134"/>
      <c r="N117" s="134"/>
      <c r="O117" s="134"/>
      <c r="P117" s="134"/>
      <c r="Q117" s="134"/>
      <c r="R117" s="134"/>
      <c r="S117" s="134"/>
      <c r="T117" s="134"/>
      <c r="U117" s="134"/>
      <c r="V117" s="134"/>
      <c r="W117" s="134"/>
      <c r="X117" s="70"/>
      <c r="Y117" s="70"/>
      <c r="Z117" s="70"/>
      <c r="AA117" s="70"/>
      <c r="AB117" s="70"/>
      <c r="AC117" s="70"/>
      <c r="AD117" s="70"/>
      <c r="AE117" s="70"/>
      <c r="AF117" s="70"/>
      <c r="AG117" s="70"/>
    </row>
    <row r="118" spans="1:33" s="71" customFormat="1" ht="141.75">
      <c r="A118" s="25">
        <v>1</v>
      </c>
      <c r="B118" s="57" t="s">
        <v>928</v>
      </c>
      <c r="C118" s="2" t="s">
        <v>47</v>
      </c>
      <c r="D118" s="2">
        <v>0.51</v>
      </c>
      <c r="E118" s="2">
        <v>0.08</v>
      </c>
      <c r="F118" s="7"/>
      <c r="G118" s="7"/>
      <c r="H118" s="64" t="s">
        <v>939</v>
      </c>
      <c r="I118" s="134"/>
      <c r="J118" s="134"/>
      <c r="K118" s="134"/>
      <c r="L118" s="134"/>
      <c r="M118" s="134"/>
      <c r="N118" s="134"/>
      <c r="O118" s="134"/>
      <c r="P118" s="134"/>
      <c r="Q118" s="134"/>
      <c r="R118" s="134"/>
      <c r="S118" s="134"/>
      <c r="T118" s="134"/>
      <c r="U118" s="134"/>
      <c r="V118" s="134"/>
      <c r="W118" s="134"/>
      <c r="X118" s="70"/>
      <c r="Y118" s="70"/>
      <c r="Z118" s="70"/>
      <c r="AA118" s="70"/>
      <c r="AB118" s="70"/>
      <c r="AC118" s="70"/>
      <c r="AD118" s="70"/>
      <c r="AE118" s="70"/>
      <c r="AF118" s="70"/>
      <c r="AG118" s="70"/>
    </row>
    <row r="119" spans="1:33" s="71" customFormat="1" ht="126">
      <c r="A119" s="25">
        <v>2</v>
      </c>
      <c r="B119" s="57" t="s">
        <v>929</v>
      </c>
      <c r="C119" s="2" t="s">
        <v>47</v>
      </c>
      <c r="D119" s="2">
        <v>0.12</v>
      </c>
      <c r="E119" s="2">
        <v>0.12</v>
      </c>
      <c r="F119" s="7"/>
      <c r="G119" s="7"/>
      <c r="H119" s="64" t="s">
        <v>940</v>
      </c>
      <c r="I119" s="134"/>
      <c r="J119" s="134"/>
      <c r="K119" s="134"/>
      <c r="L119" s="134"/>
      <c r="M119" s="134"/>
      <c r="N119" s="134"/>
      <c r="O119" s="134"/>
      <c r="P119" s="134"/>
      <c r="Q119" s="134"/>
      <c r="R119" s="134"/>
      <c r="S119" s="134"/>
      <c r="T119" s="134"/>
      <c r="U119" s="134"/>
      <c r="V119" s="134"/>
      <c r="W119" s="134"/>
      <c r="X119" s="70"/>
      <c r="Y119" s="70"/>
      <c r="Z119" s="70"/>
      <c r="AA119" s="70"/>
      <c r="AB119" s="70"/>
      <c r="AC119" s="70"/>
      <c r="AD119" s="70"/>
      <c r="AE119" s="70"/>
      <c r="AF119" s="70"/>
      <c r="AG119" s="70"/>
    </row>
    <row r="120" spans="1:33" s="71" customFormat="1" ht="110.25">
      <c r="A120" s="25">
        <v>3</v>
      </c>
      <c r="B120" s="1" t="s">
        <v>1534</v>
      </c>
      <c r="C120" s="2" t="s">
        <v>47</v>
      </c>
      <c r="D120" s="3">
        <v>0.2</v>
      </c>
      <c r="E120" s="3">
        <v>0.2</v>
      </c>
      <c r="F120" s="7"/>
      <c r="G120" s="7"/>
      <c r="H120" s="6" t="s">
        <v>53</v>
      </c>
      <c r="I120" s="134"/>
      <c r="J120" s="134"/>
      <c r="K120" s="134"/>
      <c r="L120" s="134"/>
      <c r="M120" s="134"/>
      <c r="N120" s="134"/>
      <c r="O120" s="134"/>
      <c r="P120" s="134"/>
      <c r="Q120" s="134"/>
      <c r="R120" s="134"/>
      <c r="S120" s="134"/>
      <c r="T120" s="134"/>
      <c r="U120" s="134"/>
      <c r="V120" s="134"/>
      <c r="W120" s="134"/>
      <c r="X120" s="70"/>
      <c r="Y120" s="70"/>
      <c r="Z120" s="70"/>
      <c r="AA120" s="70"/>
      <c r="AB120" s="70"/>
      <c r="AC120" s="70"/>
      <c r="AD120" s="70"/>
      <c r="AE120" s="70"/>
      <c r="AF120" s="70"/>
      <c r="AG120" s="70"/>
    </row>
    <row r="121" spans="1:33" s="71" customFormat="1" ht="126">
      <c r="A121" s="25">
        <v>4</v>
      </c>
      <c r="B121" s="1" t="s">
        <v>930</v>
      </c>
      <c r="C121" s="25" t="s">
        <v>47</v>
      </c>
      <c r="D121" s="3">
        <v>1.1299999999999999</v>
      </c>
      <c r="E121" s="25">
        <v>0.99</v>
      </c>
      <c r="F121" s="7"/>
      <c r="G121" s="7"/>
      <c r="H121" s="42" t="s">
        <v>941</v>
      </c>
      <c r="I121" s="134"/>
      <c r="J121" s="134"/>
      <c r="K121" s="134"/>
      <c r="L121" s="134"/>
      <c r="M121" s="134"/>
      <c r="N121" s="134"/>
      <c r="O121" s="134"/>
      <c r="P121" s="134"/>
      <c r="Q121" s="134"/>
      <c r="R121" s="134"/>
      <c r="S121" s="134"/>
      <c r="T121" s="134"/>
      <c r="U121" s="134"/>
      <c r="V121" s="134"/>
      <c r="W121" s="134"/>
      <c r="X121" s="70"/>
      <c r="Y121" s="70"/>
      <c r="Z121" s="70"/>
      <c r="AA121" s="70"/>
      <c r="AB121" s="70"/>
      <c r="AC121" s="70"/>
      <c r="AD121" s="70"/>
      <c r="AE121" s="70"/>
      <c r="AF121" s="70"/>
      <c r="AG121" s="70"/>
    </row>
    <row r="122" spans="1:33" s="71" customFormat="1" ht="78.75">
      <c r="A122" s="25">
        <v>5</v>
      </c>
      <c r="B122" s="6" t="s">
        <v>43</v>
      </c>
      <c r="C122" s="2" t="s">
        <v>44</v>
      </c>
      <c r="D122" s="2">
        <v>0.27</v>
      </c>
      <c r="E122" s="2">
        <v>0.02</v>
      </c>
      <c r="F122" s="7"/>
      <c r="G122" s="7"/>
      <c r="H122" s="42" t="s">
        <v>942</v>
      </c>
      <c r="I122" s="134"/>
      <c r="J122" s="134"/>
      <c r="K122" s="134"/>
      <c r="L122" s="134"/>
      <c r="M122" s="134"/>
      <c r="N122" s="134"/>
      <c r="O122" s="134"/>
      <c r="P122" s="134"/>
      <c r="Q122" s="134"/>
      <c r="R122" s="134"/>
      <c r="S122" s="134"/>
      <c r="T122" s="134"/>
      <c r="U122" s="134"/>
      <c r="V122" s="134"/>
      <c r="W122" s="134"/>
      <c r="X122" s="70"/>
      <c r="Y122" s="70"/>
      <c r="Z122" s="70"/>
      <c r="AA122" s="70"/>
      <c r="AB122" s="70"/>
      <c r="AC122" s="70"/>
      <c r="AD122" s="70"/>
      <c r="AE122" s="70"/>
      <c r="AF122" s="70"/>
      <c r="AG122" s="70"/>
    </row>
    <row r="123" spans="1:33" s="71" customFormat="1" ht="126">
      <c r="A123" s="25">
        <v>6</v>
      </c>
      <c r="B123" s="6" t="s">
        <v>45</v>
      </c>
      <c r="C123" s="2" t="s">
        <v>44</v>
      </c>
      <c r="D123" s="2">
        <v>0.26</v>
      </c>
      <c r="E123" s="2">
        <v>0.01</v>
      </c>
      <c r="F123" s="2"/>
      <c r="G123" s="2"/>
      <c r="H123" s="6" t="s">
        <v>943</v>
      </c>
      <c r="I123" s="134"/>
      <c r="J123" s="134"/>
      <c r="K123" s="134"/>
      <c r="L123" s="134"/>
      <c r="M123" s="134"/>
      <c r="N123" s="134"/>
      <c r="O123" s="134"/>
      <c r="P123" s="134"/>
      <c r="Q123" s="134"/>
      <c r="R123" s="134"/>
      <c r="S123" s="134"/>
      <c r="T123" s="134"/>
      <c r="U123" s="134"/>
      <c r="V123" s="134"/>
      <c r="W123" s="134"/>
      <c r="X123" s="70"/>
      <c r="Y123" s="70"/>
      <c r="Z123" s="70"/>
      <c r="AA123" s="70"/>
      <c r="AB123" s="70"/>
      <c r="AC123" s="70"/>
      <c r="AD123" s="70"/>
      <c r="AE123" s="70"/>
      <c r="AF123" s="70"/>
      <c r="AG123" s="70"/>
    </row>
    <row r="124" spans="1:33" s="71" customFormat="1" ht="236.25">
      <c r="A124" s="25">
        <v>7</v>
      </c>
      <c r="B124" s="1" t="s">
        <v>931</v>
      </c>
      <c r="C124" s="25" t="s">
        <v>922</v>
      </c>
      <c r="D124" s="3">
        <v>2.27</v>
      </c>
      <c r="E124" s="25">
        <v>0.37</v>
      </c>
      <c r="F124" s="2"/>
      <c r="G124" s="2"/>
      <c r="H124" s="42" t="s">
        <v>944</v>
      </c>
      <c r="I124" s="134"/>
      <c r="J124" s="134"/>
      <c r="K124" s="134"/>
      <c r="L124" s="134"/>
      <c r="M124" s="134"/>
      <c r="N124" s="134"/>
      <c r="O124" s="134"/>
      <c r="P124" s="134"/>
      <c r="Q124" s="134"/>
      <c r="R124" s="134"/>
      <c r="S124" s="134"/>
      <c r="T124" s="134"/>
      <c r="U124" s="134"/>
      <c r="V124" s="134"/>
      <c r="W124" s="134"/>
      <c r="X124" s="70"/>
      <c r="Y124" s="70"/>
      <c r="Z124" s="70"/>
      <c r="AA124" s="70"/>
      <c r="AB124" s="70"/>
      <c r="AC124" s="70"/>
      <c r="AD124" s="70"/>
      <c r="AE124" s="70"/>
      <c r="AF124" s="70"/>
      <c r="AG124" s="70"/>
    </row>
    <row r="125" spans="1:33" s="71" customFormat="1" ht="94.5">
      <c r="A125" s="25">
        <v>8</v>
      </c>
      <c r="B125" s="1" t="s">
        <v>932</v>
      </c>
      <c r="C125" s="25" t="s">
        <v>247</v>
      </c>
      <c r="D125" s="3">
        <v>0.17</v>
      </c>
      <c r="E125" s="25">
        <v>0.02</v>
      </c>
      <c r="F125" s="2"/>
      <c r="G125" s="2"/>
      <c r="H125" s="1" t="s">
        <v>946</v>
      </c>
      <c r="I125" s="134"/>
      <c r="J125" s="134"/>
      <c r="K125" s="134"/>
      <c r="L125" s="134"/>
      <c r="M125" s="134"/>
      <c r="N125" s="134"/>
      <c r="O125" s="134"/>
      <c r="P125" s="134"/>
      <c r="Q125" s="134"/>
      <c r="R125" s="134"/>
      <c r="S125" s="134"/>
      <c r="T125" s="134"/>
      <c r="U125" s="134"/>
      <c r="V125" s="134"/>
      <c r="W125" s="134"/>
      <c r="X125" s="70"/>
      <c r="Y125" s="70"/>
      <c r="Z125" s="70"/>
      <c r="AA125" s="70"/>
      <c r="AB125" s="70"/>
      <c r="AC125" s="70"/>
      <c r="AD125" s="70"/>
      <c r="AE125" s="70"/>
      <c r="AF125" s="70"/>
      <c r="AG125" s="70"/>
    </row>
    <row r="126" spans="1:33" s="71" customFormat="1" ht="126">
      <c r="A126" s="25">
        <v>9</v>
      </c>
      <c r="B126" s="57" t="s">
        <v>934</v>
      </c>
      <c r="C126" s="2" t="s">
        <v>48</v>
      </c>
      <c r="D126" s="2">
        <v>0.3</v>
      </c>
      <c r="E126" s="2">
        <v>0.03</v>
      </c>
      <c r="F126" s="2"/>
      <c r="G126" s="2"/>
      <c r="H126" s="64" t="s">
        <v>948</v>
      </c>
      <c r="I126" s="134"/>
      <c r="J126" s="134"/>
      <c r="K126" s="134"/>
      <c r="L126" s="134"/>
      <c r="M126" s="134"/>
      <c r="N126" s="134"/>
      <c r="O126" s="134"/>
      <c r="P126" s="134"/>
      <c r="Q126" s="134"/>
      <c r="R126" s="134"/>
      <c r="S126" s="134"/>
      <c r="T126" s="134"/>
      <c r="U126" s="134"/>
      <c r="V126" s="134"/>
      <c r="W126" s="134"/>
      <c r="X126" s="70"/>
      <c r="Y126" s="70"/>
      <c r="Z126" s="70"/>
      <c r="AA126" s="70"/>
      <c r="AB126" s="70"/>
      <c r="AC126" s="70"/>
      <c r="AD126" s="70"/>
      <c r="AE126" s="70"/>
      <c r="AF126" s="70"/>
      <c r="AG126" s="70"/>
    </row>
    <row r="127" spans="1:33" s="71" customFormat="1" ht="157.5">
      <c r="A127" s="25">
        <v>10</v>
      </c>
      <c r="B127" s="6" t="s">
        <v>937</v>
      </c>
      <c r="C127" s="2" t="s">
        <v>938</v>
      </c>
      <c r="D127" s="25">
        <v>8.18</v>
      </c>
      <c r="E127" s="25">
        <v>2.2400000000000002</v>
      </c>
      <c r="F127" s="2"/>
      <c r="G127" s="2"/>
      <c r="H127" s="42" t="s">
        <v>951</v>
      </c>
      <c r="I127" s="134"/>
      <c r="J127" s="134"/>
      <c r="K127" s="134"/>
      <c r="L127" s="134"/>
      <c r="M127" s="134"/>
      <c r="N127" s="134"/>
      <c r="O127" s="134"/>
      <c r="P127" s="134"/>
      <c r="Q127" s="134"/>
      <c r="R127" s="134"/>
      <c r="S127" s="134"/>
      <c r="T127" s="134"/>
      <c r="U127" s="134"/>
      <c r="V127" s="134"/>
      <c r="W127" s="134"/>
      <c r="X127" s="70"/>
      <c r="Y127" s="70"/>
      <c r="Z127" s="70"/>
      <c r="AA127" s="70"/>
      <c r="AB127" s="70"/>
      <c r="AC127" s="70"/>
      <c r="AD127" s="70"/>
      <c r="AE127" s="70"/>
      <c r="AF127" s="70"/>
      <c r="AG127" s="70"/>
    </row>
    <row r="128" spans="1:33" ht="18">
      <c r="A128" s="326" t="s">
        <v>54</v>
      </c>
      <c r="B128" s="12" t="s">
        <v>55</v>
      </c>
      <c r="C128" s="2"/>
      <c r="D128" s="324">
        <f>SUM(D129:D143)</f>
        <v>85.981710000000021</v>
      </c>
      <c r="E128" s="324">
        <f t="shared" ref="E128:G128" si="10">SUM(E129:E143)</f>
        <v>20.76</v>
      </c>
      <c r="F128" s="324">
        <f t="shared" si="10"/>
        <v>0</v>
      </c>
      <c r="G128" s="324">
        <f t="shared" si="10"/>
        <v>0</v>
      </c>
      <c r="H128" s="1"/>
      <c r="I128" s="133"/>
      <c r="J128" s="133"/>
      <c r="K128" s="133"/>
      <c r="L128" s="133"/>
      <c r="M128" s="133"/>
      <c r="N128" s="133"/>
      <c r="O128" s="133"/>
      <c r="P128" s="133"/>
      <c r="Q128" s="133"/>
      <c r="R128" s="133"/>
      <c r="S128" s="133"/>
      <c r="T128" s="133"/>
      <c r="U128" s="133"/>
      <c r="V128" s="133"/>
      <c r="W128" s="133"/>
    </row>
    <row r="129" spans="1:33" s="71" customFormat="1" ht="126">
      <c r="A129" s="25">
        <v>1</v>
      </c>
      <c r="B129" s="4" t="s">
        <v>1410</v>
      </c>
      <c r="C129" s="3" t="s">
        <v>81</v>
      </c>
      <c r="D129" s="5">
        <v>32</v>
      </c>
      <c r="E129" s="3">
        <v>3.2</v>
      </c>
      <c r="F129" s="324"/>
      <c r="G129" s="324"/>
      <c r="H129" s="4" t="s">
        <v>1411</v>
      </c>
      <c r="I129" s="134"/>
      <c r="J129" s="134"/>
      <c r="K129" s="134"/>
      <c r="L129" s="134"/>
      <c r="M129" s="134"/>
      <c r="N129" s="134"/>
      <c r="O129" s="134"/>
      <c r="P129" s="134"/>
      <c r="Q129" s="134"/>
      <c r="R129" s="134"/>
      <c r="S129" s="134"/>
      <c r="T129" s="134"/>
      <c r="U129" s="134"/>
      <c r="V129" s="134"/>
      <c r="W129" s="134"/>
      <c r="X129" s="70"/>
      <c r="Y129" s="70"/>
      <c r="Z129" s="70"/>
      <c r="AA129" s="70"/>
      <c r="AB129" s="70"/>
      <c r="AC129" s="70"/>
      <c r="AD129" s="70"/>
      <c r="AE129" s="70"/>
      <c r="AF129" s="70"/>
      <c r="AG129" s="70"/>
    </row>
    <row r="130" spans="1:33" s="71" customFormat="1" ht="78.75">
      <c r="A130" s="25">
        <v>2</v>
      </c>
      <c r="B130" s="4" t="s">
        <v>58</v>
      </c>
      <c r="C130" s="3" t="s">
        <v>59</v>
      </c>
      <c r="D130" s="5">
        <v>25.52</v>
      </c>
      <c r="E130" s="3">
        <v>0.1</v>
      </c>
      <c r="F130" s="324"/>
      <c r="G130" s="324"/>
      <c r="H130" s="4" t="s">
        <v>1371</v>
      </c>
      <c r="I130" s="134"/>
      <c r="J130" s="134"/>
      <c r="K130" s="134"/>
      <c r="L130" s="134"/>
      <c r="M130" s="134"/>
      <c r="N130" s="134"/>
      <c r="O130" s="134"/>
      <c r="P130" s="134"/>
      <c r="Q130" s="134"/>
      <c r="R130" s="134"/>
      <c r="S130" s="134"/>
      <c r="T130" s="134"/>
      <c r="U130" s="134"/>
      <c r="V130" s="134"/>
      <c r="W130" s="134"/>
      <c r="X130" s="70"/>
      <c r="Y130" s="70"/>
      <c r="Z130" s="70"/>
      <c r="AA130" s="70"/>
      <c r="AB130" s="70"/>
      <c r="AC130" s="70"/>
      <c r="AD130" s="70"/>
      <c r="AE130" s="70"/>
      <c r="AF130" s="70"/>
      <c r="AG130" s="70"/>
    </row>
    <row r="131" spans="1:33" s="71" customFormat="1" ht="94.5">
      <c r="A131" s="25">
        <v>3</v>
      </c>
      <c r="B131" s="4" t="s">
        <v>522</v>
      </c>
      <c r="C131" s="3" t="s">
        <v>517</v>
      </c>
      <c r="D131" s="5">
        <v>3.22</v>
      </c>
      <c r="E131" s="5">
        <v>2</v>
      </c>
      <c r="F131" s="324"/>
      <c r="G131" s="324"/>
      <c r="H131" s="4" t="s">
        <v>1311</v>
      </c>
      <c r="I131" s="134"/>
      <c r="J131" s="134"/>
      <c r="K131" s="134"/>
      <c r="L131" s="134"/>
      <c r="M131" s="134"/>
      <c r="N131" s="134"/>
      <c r="O131" s="134"/>
      <c r="P131" s="134"/>
      <c r="Q131" s="134"/>
      <c r="R131" s="134"/>
      <c r="S131" s="134"/>
      <c r="T131" s="134"/>
      <c r="U131" s="134"/>
      <c r="V131" s="134"/>
      <c r="W131" s="134"/>
      <c r="X131" s="70"/>
      <c r="Y131" s="70"/>
      <c r="Z131" s="70"/>
      <c r="AA131" s="70"/>
      <c r="AB131" s="70"/>
      <c r="AC131" s="70"/>
      <c r="AD131" s="70"/>
      <c r="AE131" s="70"/>
      <c r="AF131" s="70"/>
      <c r="AG131" s="70"/>
    </row>
    <row r="132" spans="1:33" s="71" customFormat="1" ht="141.75">
      <c r="A132" s="25">
        <v>4</v>
      </c>
      <c r="B132" s="4" t="s">
        <v>519</v>
      </c>
      <c r="C132" s="3" t="s">
        <v>520</v>
      </c>
      <c r="D132" s="5">
        <v>3.61</v>
      </c>
      <c r="E132" s="5">
        <v>3.5</v>
      </c>
      <c r="F132" s="3"/>
      <c r="G132" s="324"/>
      <c r="H132" s="4" t="s">
        <v>1313</v>
      </c>
      <c r="I132" s="134"/>
      <c r="J132" s="134"/>
      <c r="K132" s="134"/>
      <c r="L132" s="134"/>
      <c r="M132" s="134"/>
      <c r="N132" s="134"/>
      <c r="O132" s="134"/>
      <c r="P132" s="134"/>
      <c r="Q132" s="134"/>
      <c r="R132" s="134"/>
      <c r="S132" s="134"/>
      <c r="T132" s="134"/>
      <c r="U132" s="134"/>
      <c r="V132" s="134"/>
      <c r="W132" s="134"/>
      <c r="X132" s="70"/>
      <c r="Y132" s="70"/>
      <c r="Z132" s="70"/>
      <c r="AA132" s="70"/>
      <c r="AB132" s="70"/>
      <c r="AC132" s="70"/>
      <c r="AD132" s="70"/>
      <c r="AE132" s="70"/>
      <c r="AF132" s="70"/>
      <c r="AG132" s="70"/>
    </row>
    <row r="133" spans="1:33" s="71" customFormat="1" ht="157.5">
      <c r="A133" s="25">
        <v>5</v>
      </c>
      <c r="B133" s="4" t="s">
        <v>524</v>
      </c>
      <c r="C133" s="3" t="s">
        <v>517</v>
      </c>
      <c r="D133" s="5">
        <v>2.48</v>
      </c>
      <c r="E133" s="5">
        <v>1.8</v>
      </c>
      <c r="F133" s="3"/>
      <c r="G133" s="324"/>
      <c r="H133" s="4" t="s">
        <v>1588</v>
      </c>
      <c r="I133" s="134"/>
      <c r="J133" s="134"/>
      <c r="K133" s="134"/>
      <c r="L133" s="134"/>
      <c r="M133" s="134"/>
      <c r="N133" s="134"/>
      <c r="O133" s="134"/>
      <c r="P133" s="134"/>
      <c r="Q133" s="134"/>
      <c r="R133" s="134"/>
      <c r="S133" s="134"/>
      <c r="T133" s="134"/>
      <c r="U133" s="134"/>
      <c r="V133" s="134"/>
      <c r="W133" s="134"/>
      <c r="X133" s="70"/>
      <c r="Y133" s="70"/>
      <c r="Z133" s="70"/>
      <c r="AA133" s="70"/>
      <c r="AB133" s="70"/>
      <c r="AC133" s="70"/>
      <c r="AD133" s="70"/>
      <c r="AE133" s="70"/>
      <c r="AF133" s="70"/>
      <c r="AG133" s="70"/>
    </row>
    <row r="134" spans="1:33" s="71" customFormat="1" ht="94.5">
      <c r="A134" s="25">
        <v>6</v>
      </c>
      <c r="B134" s="4" t="s">
        <v>525</v>
      </c>
      <c r="C134" s="3" t="s">
        <v>523</v>
      </c>
      <c r="D134" s="5">
        <v>4.0599999999999996</v>
      </c>
      <c r="E134" s="5">
        <v>3.45</v>
      </c>
      <c r="F134" s="3"/>
      <c r="G134" s="324"/>
      <c r="H134" s="4" t="s">
        <v>1412</v>
      </c>
      <c r="I134" s="134"/>
      <c r="J134" s="134"/>
      <c r="K134" s="134"/>
      <c r="L134" s="134"/>
      <c r="M134" s="134"/>
      <c r="N134" s="134"/>
      <c r="O134" s="134"/>
      <c r="P134" s="134"/>
      <c r="Q134" s="134"/>
      <c r="R134" s="134"/>
      <c r="S134" s="134"/>
      <c r="T134" s="134"/>
      <c r="U134" s="134"/>
      <c r="V134" s="134"/>
      <c r="W134" s="134"/>
      <c r="X134" s="70"/>
      <c r="Y134" s="70"/>
      <c r="Z134" s="70"/>
      <c r="AA134" s="70"/>
      <c r="AB134" s="70"/>
      <c r="AC134" s="70"/>
      <c r="AD134" s="70"/>
      <c r="AE134" s="70"/>
      <c r="AF134" s="70"/>
      <c r="AG134" s="70"/>
    </row>
    <row r="135" spans="1:33" s="71" customFormat="1" ht="94.5">
      <c r="A135" s="25">
        <v>7</v>
      </c>
      <c r="B135" s="4" t="s">
        <v>526</v>
      </c>
      <c r="C135" s="3" t="s">
        <v>523</v>
      </c>
      <c r="D135" s="5">
        <v>4.3600000000000003</v>
      </c>
      <c r="E135" s="5">
        <v>3.45</v>
      </c>
      <c r="F135" s="3"/>
      <c r="G135" s="324"/>
      <c r="H135" s="4" t="s">
        <v>1413</v>
      </c>
      <c r="I135" s="134"/>
      <c r="J135" s="134"/>
      <c r="K135" s="134"/>
      <c r="L135" s="134"/>
      <c r="M135" s="134"/>
      <c r="N135" s="134"/>
      <c r="O135" s="134"/>
      <c r="P135" s="134"/>
      <c r="Q135" s="134"/>
      <c r="R135" s="134"/>
      <c r="S135" s="134"/>
      <c r="T135" s="134"/>
      <c r="U135" s="134"/>
      <c r="V135" s="134"/>
      <c r="W135" s="134"/>
      <c r="X135" s="70"/>
      <c r="Y135" s="70"/>
      <c r="Z135" s="70"/>
      <c r="AA135" s="70"/>
      <c r="AB135" s="70"/>
      <c r="AC135" s="70"/>
      <c r="AD135" s="70"/>
      <c r="AE135" s="70"/>
      <c r="AF135" s="70"/>
      <c r="AG135" s="70"/>
    </row>
    <row r="136" spans="1:33" s="71" customFormat="1" ht="157.5">
      <c r="A136" s="25">
        <v>8</v>
      </c>
      <c r="B136" s="4" t="s">
        <v>868</v>
      </c>
      <c r="C136" s="3" t="s">
        <v>869</v>
      </c>
      <c r="D136" s="5">
        <v>1.1200000000000001</v>
      </c>
      <c r="E136" s="5">
        <v>0.06</v>
      </c>
      <c r="F136" s="324"/>
      <c r="G136" s="324"/>
      <c r="H136" s="4" t="s">
        <v>1579</v>
      </c>
      <c r="I136" s="134"/>
      <c r="J136" s="134"/>
      <c r="K136" s="134"/>
      <c r="L136" s="134"/>
      <c r="M136" s="134"/>
      <c r="N136" s="134"/>
      <c r="O136" s="134"/>
      <c r="P136" s="134"/>
      <c r="Q136" s="134"/>
      <c r="R136" s="134"/>
      <c r="S136" s="134"/>
      <c r="T136" s="134"/>
      <c r="U136" s="134"/>
      <c r="V136" s="134"/>
      <c r="W136" s="134"/>
      <c r="X136" s="70"/>
      <c r="Y136" s="70"/>
      <c r="Z136" s="70"/>
      <c r="AA136" s="70"/>
      <c r="AB136" s="70"/>
      <c r="AC136" s="70"/>
      <c r="AD136" s="70"/>
      <c r="AE136" s="70"/>
      <c r="AF136" s="70"/>
      <c r="AG136" s="70"/>
    </row>
    <row r="137" spans="1:33" s="71" customFormat="1" ht="157.5">
      <c r="A137" s="25">
        <v>9</v>
      </c>
      <c r="B137" s="4" t="s">
        <v>871</v>
      </c>
      <c r="C137" s="3" t="s">
        <v>523</v>
      </c>
      <c r="D137" s="5">
        <v>3.13</v>
      </c>
      <c r="E137" s="5">
        <v>0.2</v>
      </c>
      <c r="F137" s="324"/>
      <c r="G137" s="324"/>
      <c r="H137" s="4" t="s">
        <v>887</v>
      </c>
      <c r="I137" s="134"/>
      <c r="J137" s="134"/>
      <c r="K137" s="134"/>
      <c r="L137" s="134"/>
      <c r="M137" s="134"/>
      <c r="N137" s="134"/>
      <c r="O137" s="134"/>
      <c r="P137" s="134"/>
      <c r="Q137" s="134"/>
      <c r="R137" s="134"/>
      <c r="S137" s="134"/>
      <c r="T137" s="134"/>
      <c r="U137" s="134"/>
      <c r="V137" s="134"/>
      <c r="W137" s="134"/>
      <c r="X137" s="70"/>
      <c r="Y137" s="70"/>
      <c r="Z137" s="70"/>
      <c r="AA137" s="70"/>
      <c r="AB137" s="70"/>
      <c r="AC137" s="70"/>
      <c r="AD137" s="70"/>
      <c r="AE137" s="70"/>
      <c r="AF137" s="70"/>
      <c r="AG137" s="70"/>
    </row>
    <row r="138" spans="1:33" s="71" customFormat="1" ht="94.5">
      <c r="A138" s="25">
        <v>10</v>
      </c>
      <c r="B138" s="4" t="s">
        <v>874</v>
      </c>
      <c r="C138" s="3" t="s">
        <v>249</v>
      </c>
      <c r="D138" s="5">
        <v>1.2</v>
      </c>
      <c r="E138" s="5">
        <v>0.37</v>
      </c>
      <c r="F138" s="324"/>
      <c r="G138" s="324"/>
      <c r="H138" s="4" t="s">
        <v>1383</v>
      </c>
      <c r="I138" s="134"/>
      <c r="J138" s="134"/>
      <c r="K138" s="134"/>
      <c r="L138" s="134"/>
      <c r="M138" s="134"/>
      <c r="N138" s="134"/>
      <c r="O138" s="134"/>
      <c r="P138" s="134"/>
      <c r="Q138" s="134"/>
      <c r="R138" s="134"/>
      <c r="S138" s="134"/>
      <c r="T138" s="134"/>
      <c r="U138" s="134"/>
      <c r="V138" s="134"/>
      <c r="W138" s="134"/>
      <c r="X138" s="70"/>
      <c r="Y138" s="70"/>
      <c r="Z138" s="70"/>
      <c r="AA138" s="70"/>
      <c r="AB138" s="70"/>
      <c r="AC138" s="70"/>
      <c r="AD138" s="70"/>
      <c r="AE138" s="70"/>
      <c r="AF138" s="70"/>
      <c r="AG138" s="70"/>
    </row>
    <row r="139" spans="1:33" s="71" customFormat="1" ht="110.25">
      <c r="A139" s="25">
        <v>11</v>
      </c>
      <c r="B139" s="4" t="s">
        <v>875</v>
      </c>
      <c r="C139" s="3" t="s">
        <v>876</v>
      </c>
      <c r="D139" s="3">
        <v>0.67</v>
      </c>
      <c r="E139" s="3">
        <v>0.6</v>
      </c>
      <c r="F139" s="3"/>
      <c r="G139" s="324"/>
      <c r="H139" s="4" t="s">
        <v>1384</v>
      </c>
      <c r="I139" s="134"/>
      <c r="J139" s="134"/>
      <c r="K139" s="134"/>
      <c r="L139" s="134"/>
      <c r="M139" s="134"/>
      <c r="N139" s="134"/>
      <c r="O139" s="134"/>
      <c r="P139" s="134"/>
      <c r="Q139" s="134"/>
      <c r="R139" s="134"/>
      <c r="S139" s="134"/>
      <c r="T139" s="134"/>
      <c r="U139" s="134"/>
      <c r="V139" s="134"/>
      <c r="W139" s="134"/>
      <c r="X139" s="70"/>
      <c r="Y139" s="70"/>
      <c r="Z139" s="70"/>
      <c r="AA139" s="70"/>
      <c r="AB139" s="70"/>
      <c r="AC139" s="70"/>
      <c r="AD139" s="70"/>
      <c r="AE139" s="70"/>
      <c r="AF139" s="70"/>
      <c r="AG139" s="70"/>
    </row>
    <row r="140" spans="1:33" s="71" customFormat="1" ht="90.6" customHeight="1">
      <c r="A140" s="25">
        <v>12</v>
      </c>
      <c r="B140" s="4" t="s">
        <v>878</v>
      </c>
      <c r="C140" s="3" t="s">
        <v>59</v>
      </c>
      <c r="D140" s="3">
        <v>0.23021999999999998</v>
      </c>
      <c r="E140" s="3">
        <v>0.03</v>
      </c>
      <c r="F140" s="3"/>
      <c r="G140" s="324"/>
      <c r="H140" s="4" t="s">
        <v>1414</v>
      </c>
      <c r="I140" s="134"/>
      <c r="J140" s="134"/>
      <c r="K140" s="134"/>
      <c r="L140" s="134"/>
      <c r="M140" s="134"/>
      <c r="N140" s="134"/>
      <c r="O140" s="134"/>
      <c r="P140" s="134"/>
      <c r="Q140" s="134"/>
      <c r="R140" s="134"/>
      <c r="S140" s="134"/>
      <c r="T140" s="134"/>
      <c r="U140" s="134"/>
      <c r="V140" s="134"/>
      <c r="W140" s="134"/>
      <c r="X140" s="70"/>
      <c r="Y140" s="70"/>
      <c r="Z140" s="70"/>
      <c r="AA140" s="70"/>
      <c r="AB140" s="70"/>
      <c r="AC140" s="70"/>
      <c r="AD140" s="70"/>
      <c r="AE140" s="70"/>
      <c r="AF140" s="70"/>
      <c r="AG140" s="70"/>
    </row>
    <row r="141" spans="1:33" s="71" customFormat="1" ht="94.5">
      <c r="A141" s="25">
        <v>13</v>
      </c>
      <c r="B141" s="4" t="s">
        <v>880</v>
      </c>
      <c r="C141" s="3" t="s">
        <v>59</v>
      </c>
      <c r="D141" s="3">
        <v>0.36149000000000003</v>
      </c>
      <c r="E141" s="3">
        <v>0.18</v>
      </c>
      <c r="F141" s="3"/>
      <c r="G141" s="324"/>
      <c r="H141" s="4" t="s">
        <v>1415</v>
      </c>
      <c r="I141" s="134"/>
      <c r="J141" s="134"/>
      <c r="K141" s="134"/>
      <c r="L141" s="134"/>
      <c r="M141" s="134"/>
      <c r="N141" s="134"/>
      <c r="O141" s="134"/>
      <c r="P141" s="134"/>
      <c r="Q141" s="134"/>
      <c r="R141" s="134"/>
      <c r="S141" s="134"/>
      <c r="T141" s="134"/>
      <c r="U141" s="134"/>
      <c r="V141" s="134"/>
      <c r="W141" s="134"/>
      <c r="X141" s="70"/>
      <c r="Y141" s="70"/>
      <c r="Z141" s="70"/>
      <c r="AA141" s="70"/>
      <c r="AB141" s="70"/>
      <c r="AC141" s="70"/>
      <c r="AD141" s="70"/>
      <c r="AE141" s="70"/>
      <c r="AF141" s="70"/>
      <c r="AG141" s="70"/>
    </row>
    <row r="142" spans="1:33" s="71" customFormat="1" ht="78.75">
      <c r="A142" s="25">
        <v>14</v>
      </c>
      <c r="B142" s="4" t="s">
        <v>885</v>
      </c>
      <c r="C142" s="3" t="s">
        <v>72</v>
      </c>
      <c r="D142" s="5">
        <v>1.73</v>
      </c>
      <c r="E142" s="2">
        <v>0.17</v>
      </c>
      <c r="F142" s="3"/>
      <c r="G142" s="324"/>
      <c r="H142" s="4" t="s">
        <v>1416</v>
      </c>
      <c r="I142" s="134"/>
      <c r="J142" s="134"/>
      <c r="K142" s="134"/>
      <c r="L142" s="134"/>
      <c r="M142" s="134"/>
      <c r="N142" s="134"/>
      <c r="O142" s="134"/>
      <c r="P142" s="134"/>
      <c r="Q142" s="134"/>
      <c r="R142" s="134"/>
      <c r="S142" s="134"/>
      <c r="T142" s="134"/>
      <c r="U142" s="134"/>
      <c r="V142" s="134"/>
      <c r="W142" s="134"/>
      <c r="X142" s="70"/>
      <c r="Y142" s="70"/>
      <c r="Z142" s="70"/>
      <c r="AA142" s="70"/>
      <c r="AB142" s="70"/>
      <c r="AC142" s="70"/>
      <c r="AD142" s="70"/>
      <c r="AE142" s="70"/>
      <c r="AF142" s="70"/>
      <c r="AG142" s="70"/>
    </row>
    <row r="143" spans="1:33" s="71" customFormat="1" ht="189">
      <c r="A143" s="25">
        <v>15</v>
      </c>
      <c r="B143" s="113" t="s">
        <v>886</v>
      </c>
      <c r="C143" s="2" t="s">
        <v>379</v>
      </c>
      <c r="D143" s="3">
        <v>2.29</v>
      </c>
      <c r="E143" s="2">
        <v>1.65</v>
      </c>
      <c r="F143" s="3"/>
      <c r="G143" s="3"/>
      <c r="H143" s="119" t="s">
        <v>893</v>
      </c>
      <c r="I143" s="134"/>
      <c r="J143" s="134"/>
      <c r="K143" s="134"/>
      <c r="L143" s="134"/>
      <c r="M143" s="134"/>
      <c r="N143" s="134"/>
      <c r="O143" s="134"/>
      <c r="P143" s="134"/>
      <c r="Q143" s="134"/>
      <c r="R143" s="134"/>
      <c r="S143" s="134"/>
      <c r="T143" s="134"/>
      <c r="U143" s="134"/>
      <c r="V143" s="134"/>
      <c r="W143" s="134"/>
      <c r="X143" s="70"/>
      <c r="Y143" s="70"/>
      <c r="Z143" s="70"/>
      <c r="AA143" s="70"/>
      <c r="AB143" s="70"/>
      <c r="AC143" s="70"/>
      <c r="AD143" s="70"/>
      <c r="AE143" s="70"/>
      <c r="AF143" s="70"/>
      <c r="AG143" s="70"/>
    </row>
    <row r="144" spans="1:33" ht="18">
      <c r="A144" s="11" t="s">
        <v>82</v>
      </c>
      <c r="B144" s="12" t="s">
        <v>83</v>
      </c>
      <c r="C144" s="2"/>
      <c r="D144" s="324">
        <f>SUM(D145:D160)</f>
        <v>23.677300000000002</v>
      </c>
      <c r="E144" s="324">
        <f t="shared" ref="E144:F144" si="11">SUM(E145:E160)</f>
        <v>19.062000000000001</v>
      </c>
      <c r="F144" s="324">
        <f t="shared" si="11"/>
        <v>0</v>
      </c>
      <c r="G144" s="324">
        <f t="shared" ref="G144" si="12">SUM(G145:G160)</f>
        <v>0</v>
      </c>
      <c r="H144" s="1"/>
      <c r="I144" s="133"/>
      <c r="J144" s="133"/>
      <c r="K144" s="133"/>
      <c r="L144" s="133"/>
      <c r="M144" s="133"/>
      <c r="N144" s="133"/>
      <c r="O144" s="133"/>
      <c r="P144" s="133"/>
      <c r="Q144" s="133"/>
      <c r="R144" s="133"/>
      <c r="S144" s="133"/>
      <c r="T144" s="133"/>
      <c r="U144" s="133"/>
      <c r="V144" s="133"/>
      <c r="W144" s="133"/>
    </row>
    <row r="145" spans="1:23" ht="141.75">
      <c r="A145" s="25">
        <v>1</v>
      </c>
      <c r="B145" s="1" t="s">
        <v>86</v>
      </c>
      <c r="C145" s="3" t="s">
        <v>84</v>
      </c>
      <c r="D145" s="3">
        <v>3.81</v>
      </c>
      <c r="E145" s="3">
        <v>3.81</v>
      </c>
      <c r="F145" s="25"/>
      <c r="G145" s="21"/>
      <c r="H145" s="126" t="s">
        <v>1589</v>
      </c>
      <c r="I145" s="133"/>
      <c r="J145" s="133"/>
      <c r="K145" s="133"/>
      <c r="L145" s="133"/>
      <c r="M145" s="133"/>
      <c r="N145" s="133"/>
      <c r="O145" s="133"/>
      <c r="P145" s="133"/>
      <c r="Q145" s="133"/>
      <c r="R145" s="133"/>
      <c r="S145" s="133"/>
      <c r="T145" s="133"/>
      <c r="U145" s="133"/>
      <c r="V145" s="133"/>
      <c r="W145" s="133"/>
    </row>
    <row r="146" spans="1:23" ht="63">
      <c r="A146" s="25">
        <v>2</v>
      </c>
      <c r="B146" s="1" t="s">
        <v>1548</v>
      </c>
      <c r="C146" s="3" t="s">
        <v>84</v>
      </c>
      <c r="D146" s="3">
        <v>1.5</v>
      </c>
      <c r="E146" s="3">
        <v>1.4</v>
      </c>
      <c r="F146" s="25"/>
      <c r="G146" s="21"/>
      <c r="H146" s="126" t="s">
        <v>1127</v>
      </c>
      <c r="I146" s="133"/>
      <c r="J146" s="133"/>
      <c r="K146" s="133"/>
      <c r="L146" s="133"/>
      <c r="M146" s="133"/>
      <c r="N146" s="133"/>
      <c r="O146" s="133"/>
      <c r="P146" s="133"/>
      <c r="Q146" s="133"/>
      <c r="R146" s="133"/>
      <c r="S146" s="133"/>
      <c r="T146" s="133"/>
      <c r="U146" s="133"/>
      <c r="V146" s="133"/>
      <c r="W146" s="133"/>
    </row>
    <row r="147" spans="1:23" ht="63">
      <c r="A147" s="25">
        <v>3</v>
      </c>
      <c r="B147" s="1" t="s">
        <v>1201</v>
      </c>
      <c r="C147" s="3" t="s">
        <v>88</v>
      </c>
      <c r="D147" s="3">
        <v>1.61</v>
      </c>
      <c r="E147" s="3">
        <v>1.1000000000000001</v>
      </c>
      <c r="F147" s="25"/>
      <c r="G147" s="21"/>
      <c r="H147" s="99" t="s">
        <v>92</v>
      </c>
      <c r="I147" s="133"/>
      <c r="J147" s="133"/>
      <c r="K147" s="133"/>
      <c r="L147" s="133"/>
      <c r="M147" s="133"/>
      <c r="N147" s="133"/>
      <c r="O147" s="133"/>
      <c r="P147" s="133"/>
      <c r="Q147" s="133"/>
      <c r="R147" s="133"/>
      <c r="S147" s="133"/>
      <c r="T147" s="133"/>
      <c r="U147" s="133"/>
      <c r="V147" s="133"/>
      <c r="W147" s="133"/>
    </row>
    <row r="148" spans="1:23" ht="47.25">
      <c r="A148" s="25">
        <v>4</v>
      </c>
      <c r="B148" s="1" t="s">
        <v>90</v>
      </c>
      <c r="C148" s="3" t="s">
        <v>88</v>
      </c>
      <c r="D148" s="3">
        <v>7.3000000000000001E-3</v>
      </c>
      <c r="E148" s="3">
        <v>7.0000000000000001E-3</v>
      </c>
      <c r="F148" s="25"/>
      <c r="G148" s="21"/>
      <c r="H148" s="99" t="s">
        <v>91</v>
      </c>
      <c r="I148" s="133"/>
      <c r="J148" s="133"/>
      <c r="K148" s="133"/>
      <c r="L148" s="133"/>
      <c r="M148" s="133"/>
      <c r="N148" s="133"/>
      <c r="O148" s="133"/>
      <c r="P148" s="133"/>
      <c r="Q148" s="133"/>
      <c r="R148" s="133"/>
      <c r="S148" s="133"/>
      <c r="T148" s="133"/>
      <c r="U148" s="133"/>
      <c r="V148" s="133"/>
      <c r="W148" s="133"/>
    </row>
    <row r="149" spans="1:23" ht="141.75">
      <c r="A149" s="25">
        <v>5</v>
      </c>
      <c r="B149" s="1" t="s">
        <v>120</v>
      </c>
      <c r="C149" s="3" t="s">
        <v>94</v>
      </c>
      <c r="D149" s="3">
        <v>0.3</v>
      </c>
      <c r="E149" s="3">
        <v>0.2</v>
      </c>
      <c r="F149" s="25"/>
      <c r="G149" s="21"/>
      <c r="H149" s="126" t="s">
        <v>1550</v>
      </c>
      <c r="I149" s="133"/>
      <c r="J149" s="133"/>
      <c r="K149" s="133"/>
      <c r="L149" s="133"/>
      <c r="M149" s="133"/>
      <c r="N149" s="133"/>
      <c r="O149" s="133"/>
      <c r="P149" s="133"/>
      <c r="Q149" s="133"/>
      <c r="R149" s="133"/>
      <c r="S149" s="133"/>
      <c r="T149" s="133"/>
      <c r="U149" s="133"/>
      <c r="V149" s="133"/>
      <c r="W149" s="133"/>
    </row>
    <row r="150" spans="1:23" ht="47.25">
      <c r="A150" s="25">
        <v>6</v>
      </c>
      <c r="B150" s="1" t="s">
        <v>1222</v>
      </c>
      <c r="C150" s="3" t="s">
        <v>102</v>
      </c>
      <c r="D150" s="3">
        <v>0.5</v>
      </c>
      <c r="E150" s="3">
        <v>0.5</v>
      </c>
      <c r="F150" s="25"/>
      <c r="G150" s="21"/>
      <c r="H150" s="126" t="s">
        <v>1395</v>
      </c>
      <c r="I150" s="133"/>
      <c r="J150" s="133"/>
      <c r="K150" s="133"/>
      <c r="L150" s="133"/>
      <c r="M150" s="133"/>
      <c r="N150" s="133"/>
      <c r="O150" s="133"/>
      <c r="P150" s="133"/>
      <c r="Q150" s="133"/>
      <c r="R150" s="133"/>
      <c r="S150" s="133"/>
      <c r="T150" s="133"/>
      <c r="U150" s="133"/>
      <c r="V150" s="133"/>
      <c r="W150" s="133"/>
    </row>
    <row r="151" spans="1:23" ht="78.75">
      <c r="A151" s="25">
        <v>7</v>
      </c>
      <c r="B151" s="1" t="s">
        <v>125</v>
      </c>
      <c r="C151" s="3" t="s">
        <v>102</v>
      </c>
      <c r="D151" s="3">
        <v>0.3</v>
      </c>
      <c r="E151" s="3">
        <v>0.25</v>
      </c>
      <c r="F151" s="25"/>
      <c r="G151" s="21"/>
      <c r="H151" s="126" t="s">
        <v>126</v>
      </c>
      <c r="I151" s="133"/>
      <c r="J151" s="133"/>
      <c r="K151" s="133"/>
      <c r="L151" s="133"/>
      <c r="M151" s="133"/>
      <c r="N151" s="133"/>
      <c r="O151" s="133"/>
      <c r="P151" s="133"/>
      <c r="Q151" s="133"/>
      <c r="R151" s="133"/>
      <c r="S151" s="133"/>
      <c r="T151" s="133"/>
      <c r="U151" s="133"/>
      <c r="V151" s="133"/>
      <c r="W151" s="133"/>
    </row>
    <row r="152" spans="1:23" ht="126">
      <c r="A152" s="25">
        <v>8</v>
      </c>
      <c r="B152" s="1" t="s">
        <v>127</v>
      </c>
      <c r="C152" s="3" t="s">
        <v>102</v>
      </c>
      <c r="D152" s="3">
        <v>0.23</v>
      </c>
      <c r="E152" s="22">
        <v>1.4999999999999999E-2</v>
      </c>
      <c r="F152" s="25"/>
      <c r="G152" s="21"/>
      <c r="H152" s="126" t="s">
        <v>128</v>
      </c>
      <c r="I152" s="133"/>
      <c r="J152" s="133"/>
      <c r="K152" s="133"/>
      <c r="L152" s="133"/>
      <c r="M152" s="133"/>
      <c r="N152" s="133"/>
      <c r="O152" s="133"/>
      <c r="P152" s="133"/>
      <c r="Q152" s="133"/>
      <c r="R152" s="133"/>
      <c r="S152" s="133"/>
      <c r="T152" s="133"/>
      <c r="U152" s="133"/>
      <c r="V152" s="133"/>
      <c r="W152" s="133"/>
    </row>
    <row r="153" spans="1:23" ht="78.75">
      <c r="A153" s="25">
        <v>9</v>
      </c>
      <c r="B153" s="1" t="s">
        <v>226</v>
      </c>
      <c r="C153" s="3" t="s">
        <v>102</v>
      </c>
      <c r="D153" s="3">
        <v>1.7</v>
      </c>
      <c r="E153" s="3">
        <v>0.45</v>
      </c>
      <c r="F153" s="25"/>
      <c r="G153" s="21"/>
      <c r="H153" s="1" t="s">
        <v>1220</v>
      </c>
      <c r="I153" s="133"/>
      <c r="J153" s="133"/>
      <c r="K153" s="133"/>
      <c r="L153" s="133"/>
      <c r="M153" s="133"/>
      <c r="N153" s="133"/>
      <c r="O153" s="133"/>
      <c r="P153" s="133"/>
      <c r="Q153" s="133"/>
      <c r="R153" s="133"/>
      <c r="S153" s="133"/>
      <c r="T153" s="133"/>
      <c r="U153" s="133"/>
      <c r="V153" s="133"/>
      <c r="W153" s="133"/>
    </row>
    <row r="154" spans="1:23" ht="47.25">
      <c r="A154" s="25">
        <v>10</v>
      </c>
      <c r="B154" s="1" t="s">
        <v>227</v>
      </c>
      <c r="C154" s="3" t="s">
        <v>105</v>
      </c>
      <c r="D154" s="3">
        <v>0.41</v>
      </c>
      <c r="E154" s="3">
        <v>0.28000000000000003</v>
      </c>
      <c r="F154" s="25"/>
      <c r="G154" s="21"/>
      <c r="H154" s="1" t="s">
        <v>228</v>
      </c>
      <c r="I154" s="133"/>
      <c r="J154" s="133"/>
      <c r="K154" s="133"/>
      <c r="L154" s="133"/>
      <c r="M154" s="133"/>
      <c r="N154" s="133"/>
      <c r="O154" s="133"/>
      <c r="P154" s="133"/>
      <c r="Q154" s="133"/>
      <c r="R154" s="133"/>
      <c r="S154" s="133"/>
      <c r="T154" s="133"/>
      <c r="U154" s="133"/>
      <c r="V154" s="133"/>
      <c r="W154" s="133"/>
    </row>
    <row r="155" spans="1:23" ht="47.25">
      <c r="A155" s="25">
        <v>11</v>
      </c>
      <c r="B155" s="1" t="s">
        <v>104</v>
      </c>
      <c r="C155" s="3" t="s">
        <v>105</v>
      </c>
      <c r="D155" s="3">
        <v>1</v>
      </c>
      <c r="E155" s="3">
        <v>0.3</v>
      </c>
      <c r="F155" s="25"/>
      <c r="G155" s="21"/>
      <c r="H155" s="99" t="s">
        <v>1143</v>
      </c>
      <c r="I155" s="133"/>
      <c r="J155" s="133"/>
      <c r="K155" s="133"/>
      <c r="L155" s="133"/>
      <c r="M155" s="133"/>
      <c r="N155" s="133"/>
      <c r="O155" s="133"/>
      <c r="P155" s="133"/>
      <c r="Q155" s="133"/>
      <c r="R155" s="133"/>
      <c r="S155" s="133"/>
      <c r="T155" s="133"/>
      <c r="U155" s="133"/>
      <c r="V155" s="133"/>
      <c r="W155" s="133"/>
    </row>
    <row r="156" spans="1:23" ht="47.25">
      <c r="A156" s="25">
        <v>12</v>
      </c>
      <c r="B156" s="1" t="s">
        <v>107</v>
      </c>
      <c r="C156" s="3" t="s">
        <v>105</v>
      </c>
      <c r="D156" s="3">
        <v>0.96</v>
      </c>
      <c r="E156" s="3">
        <v>0.3</v>
      </c>
      <c r="F156" s="25"/>
      <c r="G156" s="21"/>
      <c r="H156" s="99" t="s">
        <v>108</v>
      </c>
      <c r="I156" s="133"/>
      <c r="J156" s="133"/>
      <c r="K156" s="133"/>
      <c r="L156" s="133"/>
      <c r="M156" s="133"/>
      <c r="N156" s="133"/>
      <c r="O156" s="133"/>
      <c r="P156" s="133"/>
      <c r="Q156" s="133"/>
      <c r="R156" s="133"/>
      <c r="S156" s="133"/>
      <c r="T156" s="133"/>
      <c r="U156" s="133"/>
      <c r="V156" s="133"/>
      <c r="W156" s="133"/>
    </row>
    <row r="157" spans="1:23" ht="78.75">
      <c r="A157" s="25">
        <v>13</v>
      </c>
      <c r="B157" s="1" t="s">
        <v>415</v>
      </c>
      <c r="C157" s="3" t="s">
        <v>416</v>
      </c>
      <c r="D157" s="3">
        <v>1.9</v>
      </c>
      <c r="E157" s="153">
        <v>1.5</v>
      </c>
      <c r="F157" s="25"/>
      <c r="G157" s="25"/>
      <c r="H157" s="99" t="s">
        <v>1187</v>
      </c>
      <c r="I157" s="133"/>
      <c r="J157" s="133"/>
      <c r="K157" s="133"/>
      <c r="L157" s="133"/>
      <c r="M157" s="133"/>
      <c r="N157" s="133"/>
      <c r="O157" s="133"/>
      <c r="P157" s="133"/>
      <c r="Q157" s="133"/>
      <c r="R157" s="133"/>
      <c r="S157" s="133"/>
      <c r="T157" s="133"/>
      <c r="U157" s="133"/>
      <c r="V157" s="133"/>
      <c r="W157" s="133"/>
    </row>
    <row r="158" spans="1:23" ht="47.25">
      <c r="A158" s="25">
        <v>14</v>
      </c>
      <c r="B158" s="1" t="s">
        <v>1256</v>
      </c>
      <c r="C158" s="3" t="s">
        <v>105</v>
      </c>
      <c r="D158" s="3">
        <v>0.75</v>
      </c>
      <c r="E158" s="3">
        <v>0.75</v>
      </c>
      <c r="F158" s="25"/>
      <c r="G158" s="21"/>
      <c r="H158" s="99" t="s">
        <v>106</v>
      </c>
      <c r="I158" s="133"/>
      <c r="J158" s="133"/>
      <c r="K158" s="133"/>
      <c r="L158" s="133"/>
      <c r="M158" s="133"/>
      <c r="N158" s="133"/>
      <c r="O158" s="133"/>
      <c r="P158" s="133"/>
      <c r="Q158" s="133"/>
      <c r="R158" s="133"/>
      <c r="S158" s="133"/>
      <c r="T158" s="133"/>
      <c r="U158" s="133"/>
      <c r="V158" s="133"/>
      <c r="W158" s="133"/>
    </row>
    <row r="159" spans="1:23" ht="47.25">
      <c r="A159" s="25">
        <v>15</v>
      </c>
      <c r="B159" s="1" t="s">
        <v>109</v>
      </c>
      <c r="C159" s="3" t="s">
        <v>105</v>
      </c>
      <c r="D159" s="3">
        <v>5.6</v>
      </c>
      <c r="E159" s="3">
        <v>5.2</v>
      </c>
      <c r="F159" s="25"/>
      <c r="G159" s="21"/>
      <c r="H159" s="99" t="s">
        <v>1257</v>
      </c>
      <c r="I159" s="133"/>
      <c r="J159" s="133"/>
      <c r="K159" s="133"/>
      <c r="L159" s="133"/>
      <c r="M159" s="133"/>
      <c r="N159" s="133"/>
      <c r="O159" s="133"/>
      <c r="P159" s="133"/>
      <c r="Q159" s="133"/>
      <c r="R159" s="133"/>
      <c r="S159" s="133"/>
      <c r="T159" s="133"/>
      <c r="U159" s="133"/>
      <c r="V159" s="133"/>
      <c r="W159" s="133"/>
    </row>
    <row r="160" spans="1:23" ht="94.5">
      <c r="A160" s="25">
        <v>16</v>
      </c>
      <c r="B160" s="1" t="s">
        <v>112</v>
      </c>
      <c r="C160" s="3" t="s">
        <v>113</v>
      </c>
      <c r="D160" s="3">
        <v>3.1</v>
      </c>
      <c r="E160" s="3">
        <v>3</v>
      </c>
      <c r="F160" s="25"/>
      <c r="G160" s="21"/>
      <c r="H160" s="99" t="s">
        <v>1231</v>
      </c>
      <c r="I160" s="133"/>
      <c r="J160" s="133"/>
      <c r="K160" s="133"/>
      <c r="L160" s="133"/>
      <c r="M160" s="133"/>
      <c r="N160" s="133"/>
      <c r="O160" s="133"/>
      <c r="P160" s="133"/>
      <c r="Q160" s="133"/>
      <c r="R160" s="133"/>
      <c r="S160" s="133"/>
      <c r="T160" s="133"/>
      <c r="U160" s="133"/>
      <c r="V160" s="133"/>
      <c r="W160" s="133"/>
    </row>
    <row r="161" spans="1:33" s="71" customFormat="1" ht="15.75">
      <c r="A161" s="11" t="s">
        <v>133</v>
      </c>
      <c r="B161" s="12" t="s">
        <v>134</v>
      </c>
      <c r="C161" s="3"/>
      <c r="D161" s="324">
        <f>SUM(D162:D175)</f>
        <v>31.86</v>
      </c>
      <c r="E161" s="324">
        <f>SUM(E162:E175)</f>
        <v>20.019999999999996</v>
      </c>
      <c r="F161" s="324">
        <f>SUM(F162:F175)</f>
        <v>0.5</v>
      </c>
      <c r="G161" s="324">
        <f>SUM(G162:G175)</f>
        <v>0</v>
      </c>
      <c r="H161" s="4"/>
      <c r="I161" s="134"/>
      <c r="J161" s="134"/>
      <c r="K161" s="134"/>
      <c r="L161" s="134"/>
      <c r="M161" s="134"/>
      <c r="N161" s="134"/>
      <c r="O161" s="134"/>
      <c r="P161" s="134"/>
      <c r="Q161" s="134"/>
      <c r="R161" s="134"/>
      <c r="S161" s="134"/>
      <c r="T161" s="134"/>
      <c r="U161" s="134"/>
      <c r="V161" s="134"/>
      <c r="W161" s="134"/>
      <c r="X161" s="70"/>
      <c r="Y161" s="70"/>
      <c r="Z161" s="70"/>
      <c r="AA161" s="70"/>
      <c r="AB161" s="70"/>
      <c r="AC161" s="70"/>
      <c r="AD161" s="70"/>
      <c r="AE161" s="70"/>
      <c r="AF161" s="70"/>
      <c r="AG161" s="70"/>
    </row>
    <row r="162" spans="1:33" s="71" customFormat="1" ht="31.5">
      <c r="A162" s="2">
        <v>1</v>
      </c>
      <c r="B162" s="6" t="s">
        <v>137</v>
      </c>
      <c r="C162" s="2" t="s">
        <v>136</v>
      </c>
      <c r="D162" s="5">
        <v>0.8</v>
      </c>
      <c r="E162" s="5">
        <v>0.2</v>
      </c>
      <c r="F162" s="2"/>
      <c r="G162" s="2"/>
      <c r="H162" s="1" t="s">
        <v>138</v>
      </c>
      <c r="I162" s="134"/>
      <c r="J162" s="134"/>
      <c r="K162" s="134"/>
      <c r="L162" s="134"/>
      <c r="M162" s="134"/>
      <c r="N162" s="134"/>
      <c r="O162" s="134"/>
      <c r="P162" s="134"/>
      <c r="Q162" s="134"/>
      <c r="R162" s="134"/>
      <c r="S162" s="134"/>
      <c r="T162" s="134"/>
      <c r="U162" s="134"/>
      <c r="V162" s="134"/>
      <c r="W162" s="134"/>
      <c r="X162" s="70"/>
      <c r="Y162" s="70"/>
      <c r="Z162" s="70"/>
      <c r="AA162" s="70"/>
      <c r="AB162" s="70"/>
      <c r="AC162" s="70"/>
      <c r="AD162" s="70"/>
      <c r="AE162" s="70"/>
      <c r="AF162" s="70"/>
      <c r="AG162" s="70"/>
    </row>
    <row r="163" spans="1:33" s="71" customFormat="1" ht="31.5">
      <c r="A163" s="2">
        <v>2</v>
      </c>
      <c r="B163" s="6" t="s">
        <v>139</v>
      </c>
      <c r="C163" s="2" t="s">
        <v>136</v>
      </c>
      <c r="D163" s="5">
        <v>3.5</v>
      </c>
      <c r="E163" s="5">
        <v>0.3</v>
      </c>
      <c r="F163" s="2"/>
      <c r="G163" s="2"/>
      <c r="H163" s="1" t="s">
        <v>138</v>
      </c>
      <c r="I163" s="134"/>
      <c r="J163" s="134"/>
      <c r="K163" s="134"/>
      <c r="L163" s="134"/>
      <c r="M163" s="134"/>
      <c r="N163" s="134"/>
      <c r="O163" s="134"/>
      <c r="P163" s="134"/>
      <c r="Q163" s="134"/>
      <c r="R163" s="134"/>
      <c r="S163" s="134"/>
      <c r="T163" s="134"/>
      <c r="U163" s="134"/>
      <c r="V163" s="134"/>
      <c r="W163" s="134"/>
      <c r="X163" s="70"/>
      <c r="Y163" s="70"/>
      <c r="Z163" s="70"/>
      <c r="AA163" s="70"/>
      <c r="AB163" s="70"/>
      <c r="AC163" s="70"/>
      <c r="AD163" s="70"/>
      <c r="AE163" s="70"/>
      <c r="AF163" s="70"/>
      <c r="AG163" s="70"/>
    </row>
    <row r="164" spans="1:33" s="71" customFormat="1" ht="94.5">
      <c r="A164" s="2">
        <v>3</v>
      </c>
      <c r="B164" s="6" t="s">
        <v>140</v>
      </c>
      <c r="C164" s="2" t="s">
        <v>229</v>
      </c>
      <c r="D164" s="5">
        <v>0.2</v>
      </c>
      <c r="E164" s="3">
        <v>0.08</v>
      </c>
      <c r="F164" s="2"/>
      <c r="G164" s="2"/>
      <c r="H164" s="1" t="s">
        <v>1026</v>
      </c>
      <c r="I164" s="134"/>
      <c r="J164" s="134"/>
      <c r="K164" s="134"/>
      <c r="L164" s="134"/>
      <c r="M164" s="134"/>
      <c r="N164" s="134"/>
      <c r="O164" s="134"/>
      <c r="P164" s="134"/>
      <c r="Q164" s="134"/>
      <c r="R164" s="134"/>
      <c r="S164" s="134"/>
      <c r="T164" s="134"/>
      <c r="U164" s="134"/>
      <c r="V164" s="134"/>
      <c r="W164" s="134"/>
      <c r="X164" s="70"/>
      <c r="Y164" s="70"/>
      <c r="Z164" s="70"/>
      <c r="AA164" s="70"/>
      <c r="AB164" s="70"/>
      <c r="AC164" s="70"/>
      <c r="AD164" s="70"/>
      <c r="AE164" s="70"/>
      <c r="AF164" s="70"/>
      <c r="AG164" s="70"/>
    </row>
    <row r="165" spans="1:33" s="71" customFormat="1" ht="173.25">
      <c r="A165" s="2">
        <v>4</v>
      </c>
      <c r="B165" s="57" t="s">
        <v>148</v>
      </c>
      <c r="C165" s="2" t="s">
        <v>149</v>
      </c>
      <c r="D165" s="5">
        <v>8.5</v>
      </c>
      <c r="E165" s="5">
        <v>8.5</v>
      </c>
      <c r="F165" s="2"/>
      <c r="G165" s="2"/>
      <c r="H165" s="1" t="s">
        <v>1030</v>
      </c>
      <c r="I165" s="134"/>
      <c r="J165" s="134"/>
      <c r="K165" s="134"/>
      <c r="L165" s="134"/>
      <c r="M165" s="134"/>
      <c r="N165" s="134"/>
      <c r="O165" s="134"/>
      <c r="P165" s="134"/>
      <c r="Q165" s="134"/>
      <c r="R165" s="134"/>
      <c r="S165" s="134"/>
      <c r="T165" s="134"/>
      <c r="U165" s="134"/>
      <c r="V165" s="134"/>
      <c r="W165" s="134"/>
      <c r="X165" s="70"/>
      <c r="Y165" s="70"/>
      <c r="Z165" s="70"/>
      <c r="AA165" s="70"/>
      <c r="AB165" s="70"/>
      <c r="AC165" s="70"/>
      <c r="AD165" s="70"/>
      <c r="AE165" s="70"/>
      <c r="AF165" s="70"/>
      <c r="AG165" s="70"/>
    </row>
    <row r="166" spans="1:33" s="71" customFormat="1" ht="63">
      <c r="A166" s="2">
        <v>5</v>
      </c>
      <c r="B166" s="1" t="s">
        <v>150</v>
      </c>
      <c r="C166" s="25" t="s">
        <v>136</v>
      </c>
      <c r="D166" s="5">
        <v>1.5</v>
      </c>
      <c r="E166" s="5">
        <v>0.2</v>
      </c>
      <c r="F166" s="2"/>
      <c r="G166" s="2"/>
      <c r="H166" s="1" t="s">
        <v>1012</v>
      </c>
      <c r="I166" s="134"/>
      <c r="J166" s="134"/>
      <c r="K166" s="134"/>
      <c r="L166" s="134"/>
      <c r="M166" s="134"/>
      <c r="N166" s="134"/>
      <c r="O166" s="134"/>
      <c r="P166" s="134"/>
      <c r="Q166" s="134"/>
      <c r="R166" s="134"/>
      <c r="S166" s="134"/>
      <c r="T166" s="134"/>
      <c r="U166" s="134"/>
      <c r="V166" s="134"/>
      <c r="W166" s="134"/>
      <c r="X166" s="70"/>
      <c r="Y166" s="70"/>
      <c r="Z166" s="70"/>
      <c r="AA166" s="70"/>
      <c r="AB166" s="70"/>
      <c r="AC166" s="70"/>
      <c r="AD166" s="70"/>
      <c r="AE166" s="70"/>
      <c r="AF166" s="70"/>
      <c r="AG166" s="70"/>
    </row>
    <row r="167" spans="1:33" s="71" customFormat="1" ht="47.25">
      <c r="A167" s="2">
        <v>6</v>
      </c>
      <c r="B167" s="1" t="s">
        <v>151</v>
      </c>
      <c r="C167" s="2" t="s">
        <v>147</v>
      </c>
      <c r="D167" s="5">
        <v>2.2000000000000002</v>
      </c>
      <c r="E167" s="3">
        <v>2.2000000000000002</v>
      </c>
      <c r="F167" s="2"/>
      <c r="G167" s="2"/>
      <c r="H167" s="1" t="s">
        <v>1013</v>
      </c>
      <c r="I167" s="134"/>
      <c r="J167" s="134"/>
      <c r="K167" s="134"/>
      <c r="L167" s="134"/>
      <c r="M167" s="134"/>
      <c r="N167" s="134"/>
      <c r="O167" s="134"/>
      <c r="P167" s="134"/>
      <c r="Q167" s="134"/>
      <c r="R167" s="134"/>
      <c r="S167" s="134"/>
      <c r="T167" s="134"/>
      <c r="U167" s="134"/>
      <c r="V167" s="134"/>
      <c r="W167" s="134"/>
      <c r="X167" s="70"/>
      <c r="Y167" s="70"/>
      <c r="Z167" s="70"/>
      <c r="AA167" s="70"/>
      <c r="AB167" s="70"/>
      <c r="AC167" s="70"/>
      <c r="AD167" s="70"/>
      <c r="AE167" s="70"/>
      <c r="AF167" s="70"/>
      <c r="AG167" s="70"/>
    </row>
    <row r="168" spans="1:33" s="71" customFormat="1" ht="31.5">
      <c r="A168" s="2">
        <v>7</v>
      </c>
      <c r="B168" s="6" t="s">
        <v>157</v>
      </c>
      <c r="C168" s="2" t="s">
        <v>136</v>
      </c>
      <c r="D168" s="5">
        <v>2</v>
      </c>
      <c r="E168" s="5">
        <v>1.2</v>
      </c>
      <c r="F168" s="2"/>
      <c r="G168" s="2"/>
      <c r="H168" s="1" t="s">
        <v>1014</v>
      </c>
      <c r="I168" s="134"/>
      <c r="J168" s="134"/>
      <c r="K168" s="134"/>
      <c r="L168" s="134"/>
      <c r="M168" s="134"/>
      <c r="N168" s="134"/>
      <c r="O168" s="134"/>
      <c r="P168" s="134"/>
      <c r="Q168" s="134"/>
      <c r="R168" s="134"/>
      <c r="S168" s="134"/>
      <c r="T168" s="134"/>
      <c r="U168" s="134"/>
      <c r="V168" s="134"/>
      <c r="W168" s="134"/>
      <c r="X168" s="70"/>
      <c r="Y168" s="70"/>
      <c r="Z168" s="70"/>
      <c r="AA168" s="70"/>
      <c r="AB168" s="70"/>
      <c r="AC168" s="70"/>
      <c r="AD168" s="70"/>
      <c r="AE168" s="70"/>
      <c r="AF168" s="70"/>
      <c r="AG168" s="70"/>
    </row>
    <row r="169" spans="1:33" s="71" customFormat="1" ht="47.25">
      <c r="A169" s="2">
        <v>8</v>
      </c>
      <c r="B169" s="57" t="s">
        <v>1025</v>
      </c>
      <c r="C169" s="2" t="s">
        <v>504</v>
      </c>
      <c r="D169" s="5">
        <v>2.1</v>
      </c>
      <c r="E169" s="53">
        <v>2.1</v>
      </c>
      <c r="F169" s="53"/>
      <c r="G169" s="2"/>
      <c r="H169" s="1" t="s">
        <v>1417</v>
      </c>
      <c r="I169" s="134"/>
      <c r="J169" s="134"/>
      <c r="K169" s="134"/>
      <c r="L169" s="134"/>
      <c r="M169" s="134"/>
      <c r="N169" s="134"/>
      <c r="O169" s="134"/>
      <c r="P169" s="134"/>
      <c r="Q169" s="134"/>
      <c r="R169" s="134"/>
      <c r="S169" s="134"/>
      <c r="T169" s="134"/>
      <c r="U169" s="134"/>
      <c r="V169" s="134"/>
      <c r="W169" s="134"/>
      <c r="X169" s="70"/>
      <c r="Y169" s="70"/>
      <c r="Z169" s="70"/>
      <c r="AA169" s="70"/>
      <c r="AB169" s="70"/>
      <c r="AC169" s="70"/>
      <c r="AD169" s="70"/>
      <c r="AE169" s="70"/>
      <c r="AF169" s="70"/>
      <c r="AG169" s="70"/>
    </row>
    <row r="170" spans="1:33" s="71" customFormat="1" ht="126">
      <c r="A170" s="2">
        <v>9</v>
      </c>
      <c r="B170" s="115" t="s">
        <v>1553</v>
      </c>
      <c r="C170" s="116" t="s">
        <v>1002</v>
      </c>
      <c r="D170" s="117">
        <v>4.0199999999999996</v>
      </c>
      <c r="E170" s="2"/>
      <c r="F170" s="53">
        <v>0.5</v>
      </c>
      <c r="G170" s="53"/>
      <c r="H170" s="1" t="s">
        <v>1554</v>
      </c>
      <c r="I170" s="134"/>
      <c r="J170" s="134"/>
      <c r="K170" s="134"/>
      <c r="L170" s="134"/>
      <c r="M170" s="134"/>
      <c r="N170" s="134"/>
      <c r="O170" s="134"/>
      <c r="P170" s="134"/>
      <c r="Q170" s="134"/>
      <c r="R170" s="134"/>
      <c r="S170" s="134"/>
      <c r="T170" s="134"/>
      <c r="U170" s="134"/>
      <c r="V170" s="134"/>
      <c r="W170" s="134"/>
      <c r="X170" s="70"/>
      <c r="Y170" s="70"/>
      <c r="Z170" s="70"/>
      <c r="AA170" s="70"/>
      <c r="AB170" s="70"/>
      <c r="AC170" s="70"/>
      <c r="AD170" s="70"/>
      <c r="AE170" s="70"/>
      <c r="AF170" s="70"/>
      <c r="AG170" s="70"/>
    </row>
    <row r="171" spans="1:33" s="71" customFormat="1" ht="126">
      <c r="A171" s="2">
        <v>10</v>
      </c>
      <c r="B171" s="114" t="s">
        <v>1003</v>
      </c>
      <c r="C171" s="2" t="s">
        <v>136</v>
      </c>
      <c r="D171" s="5">
        <v>1.4</v>
      </c>
      <c r="E171" s="53">
        <v>0.6</v>
      </c>
      <c r="F171" s="2"/>
      <c r="G171" s="2"/>
      <c r="H171" s="118" t="s">
        <v>1027</v>
      </c>
      <c r="I171" s="134"/>
      <c r="J171" s="134"/>
      <c r="K171" s="134"/>
      <c r="L171" s="134"/>
      <c r="M171" s="134"/>
      <c r="N171" s="134"/>
      <c r="O171" s="134"/>
      <c r="P171" s="134"/>
      <c r="Q171" s="134"/>
      <c r="R171" s="134"/>
      <c r="S171" s="134"/>
      <c r="T171" s="134"/>
      <c r="U171" s="134"/>
      <c r="V171" s="134"/>
      <c r="W171" s="134"/>
      <c r="X171" s="70"/>
      <c r="Y171" s="70"/>
      <c r="Z171" s="70"/>
      <c r="AA171" s="70"/>
      <c r="AB171" s="70"/>
      <c r="AC171" s="70"/>
      <c r="AD171" s="70"/>
      <c r="AE171" s="70"/>
      <c r="AF171" s="70"/>
      <c r="AG171" s="70"/>
    </row>
    <row r="172" spans="1:33" s="71" customFormat="1" ht="126">
      <c r="A172" s="2">
        <v>11</v>
      </c>
      <c r="B172" s="114" t="s">
        <v>1004</v>
      </c>
      <c r="C172" s="2" t="s">
        <v>153</v>
      </c>
      <c r="D172" s="5">
        <v>1.1000000000000001</v>
      </c>
      <c r="E172" s="53">
        <v>0.85</v>
      </c>
      <c r="F172" s="2"/>
      <c r="G172" s="2"/>
      <c r="H172" s="119" t="s">
        <v>1017</v>
      </c>
      <c r="I172" s="134"/>
      <c r="J172" s="134"/>
      <c r="K172" s="134"/>
      <c r="L172" s="134"/>
      <c r="M172" s="134"/>
      <c r="N172" s="134"/>
      <c r="O172" s="134"/>
      <c r="P172" s="134"/>
      <c r="Q172" s="134"/>
      <c r="R172" s="134"/>
      <c r="S172" s="134"/>
      <c r="T172" s="134"/>
      <c r="U172" s="134"/>
      <c r="V172" s="134"/>
      <c r="W172" s="134"/>
      <c r="X172" s="70"/>
      <c r="Y172" s="70"/>
      <c r="Z172" s="70"/>
      <c r="AA172" s="70"/>
      <c r="AB172" s="70"/>
      <c r="AC172" s="70"/>
      <c r="AD172" s="70"/>
      <c r="AE172" s="70"/>
      <c r="AF172" s="70"/>
      <c r="AG172" s="70"/>
    </row>
    <row r="173" spans="1:33" s="71" customFormat="1" ht="78.75">
      <c r="A173" s="2">
        <v>12</v>
      </c>
      <c r="B173" s="114" t="s">
        <v>1005</v>
      </c>
      <c r="C173" s="2" t="s">
        <v>155</v>
      </c>
      <c r="D173" s="5">
        <v>1.2</v>
      </c>
      <c r="E173" s="53">
        <v>0.9</v>
      </c>
      <c r="F173" s="2"/>
      <c r="G173" s="2"/>
      <c r="H173" s="114" t="s">
        <v>1018</v>
      </c>
      <c r="I173" s="134"/>
      <c r="J173" s="134"/>
      <c r="K173" s="134"/>
      <c r="L173" s="134"/>
      <c r="M173" s="134"/>
      <c r="N173" s="134"/>
      <c r="O173" s="134"/>
      <c r="P173" s="134"/>
      <c r="Q173" s="134"/>
      <c r="R173" s="134"/>
      <c r="S173" s="134"/>
      <c r="T173" s="134"/>
      <c r="U173" s="134"/>
      <c r="V173" s="134"/>
      <c r="W173" s="134"/>
      <c r="X173" s="70"/>
      <c r="Y173" s="70"/>
      <c r="Z173" s="70"/>
      <c r="AA173" s="70"/>
      <c r="AB173" s="70"/>
      <c r="AC173" s="70"/>
      <c r="AD173" s="70"/>
      <c r="AE173" s="70"/>
      <c r="AF173" s="70"/>
      <c r="AG173" s="70"/>
    </row>
    <row r="174" spans="1:33" s="71" customFormat="1" ht="126">
      <c r="A174" s="2">
        <v>13</v>
      </c>
      <c r="B174" s="114" t="s">
        <v>1006</v>
      </c>
      <c r="C174" s="2" t="s">
        <v>153</v>
      </c>
      <c r="D174" s="5">
        <v>1.1000000000000001</v>
      </c>
      <c r="E174" s="53">
        <v>0.65</v>
      </c>
      <c r="F174" s="2"/>
      <c r="G174" s="2"/>
      <c r="H174" s="114" t="s">
        <v>1028</v>
      </c>
      <c r="I174" s="134"/>
      <c r="J174" s="134"/>
      <c r="K174" s="134"/>
      <c r="L174" s="134"/>
      <c r="M174" s="134"/>
      <c r="N174" s="134"/>
      <c r="O174" s="134"/>
      <c r="P174" s="134"/>
      <c r="Q174" s="134"/>
      <c r="R174" s="134"/>
      <c r="S174" s="134"/>
      <c r="T174" s="134"/>
      <c r="U174" s="134"/>
      <c r="V174" s="134"/>
      <c r="W174" s="134"/>
      <c r="X174" s="70"/>
      <c r="Y174" s="70"/>
      <c r="Z174" s="70"/>
      <c r="AA174" s="70"/>
      <c r="AB174" s="70"/>
      <c r="AC174" s="70"/>
      <c r="AD174" s="70"/>
      <c r="AE174" s="70"/>
      <c r="AF174" s="70"/>
      <c r="AG174" s="70"/>
    </row>
    <row r="175" spans="1:33" s="71" customFormat="1" ht="94.5">
      <c r="A175" s="2">
        <v>14</v>
      </c>
      <c r="B175" s="114" t="s">
        <v>1009</v>
      </c>
      <c r="C175" s="2" t="s">
        <v>1010</v>
      </c>
      <c r="D175" s="5">
        <v>2.2400000000000002</v>
      </c>
      <c r="E175" s="53">
        <v>2.2400000000000002</v>
      </c>
      <c r="F175" s="325"/>
      <c r="G175" s="325"/>
      <c r="H175" s="114" t="s">
        <v>1029</v>
      </c>
      <c r="I175" s="134"/>
      <c r="J175" s="134"/>
      <c r="K175" s="134"/>
      <c r="L175" s="134"/>
      <c r="M175" s="134"/>
      <c r="N175" s="134"/>
      <c r="O175" s="134"/>
      <c r="P175" s="134"/>
      <c r="Q175" s="134"/>
      <c r="R175" s="134"/>
      <c r="S175" s="134"/>
      <c r="T175" s="134"/>
      <c r="U175" s="134"/>
      <c r="V175" s="134"/>
      <c r="W175" s="134"/>
      <c r="X175" s="70"/>
      <c r="Y175" s="70"/>
      <c r="Z175" s="70"/>
      <c r="AA175" s="70"/>
      <c r="AB175" s="70"/>
      <c r="AC175" s="70"/>
      <c r="AD175" s="70"/>
      <c r="AE175" s="70"/>
      <c r="AF175" s="70"/>
      <c r="AG175" s="70"/>
    </row>
    <row r="176" spans="1:33" s="71" customFormat="1" ht="15.75">
      <c r="A176" s="11" t="s">
        <v>159</v>
      </c>
      <c r="B176" s="12" t="s">
        <v>160</v>
      </c>
      <c r="C176" s="3"/>
      <c r="D176" s="324">
        <f>SUM(D177:D194)</f>
        <v>164.41000000000005</v>
      </c>
      <c r="E176" s="324">
        <f t="shared" ref="E176:G176" si="13">SUM(E177:E194)</f>
        <v>24.019999999999996</v>
      </c>
      <c r="F176" s="324">
        <f t="shared" si="13"/>
        <v>0</v>
      </c>
      <c r="G176" s="324">
        <f t="shared" si="13"/>
        <v>0</v>
      </c>
      <c r="H176" s="1"/>
      <c r="I176" s="134"/>
      <c r="J176" s="134"/>
      <c r="K176" s="134"/>
      <c r="L176" s="134"/>
      <c r="M176" s="134"/>
      <c r="N176" s="134"/>
      <c r="O176" s="134"/>
      <c r="P176" s="134"/>
      <c r="Q176" s="134"/>
      <c r="R176" s="134"/>
      <c r="S176" s="134"/>
      <c r="T176" s="134"/>
      <c r="U176" s="134"/>
      <c r="V176" s="134"/>
      <c r="W176" s="134"/>
      <c r="X176" s="70"/>
      <c r="Y176" s="70"/>
      <c r="Z176" s="70"/>
      <c r="AA176" s="70"/>
      <c r="AB176" s="70"/>
      <c r="AC176" s="70"/>
      <c r="AD176" s="70"/>
      <c r="AE176" s="70"/>
      <c r="AF176" s="70"/>
      <c r="AG176" s="70"/>
    </row>
    <row r="177" spans="1:33" s="71" customFormat="1" ht="47.25">
      <c r="A177" s="25">
        <v>1</v>
      </c>
      <c r="B177" s="1" t="s">
        <v>161</v>
      </c>
      <c r="C177" s="3" t="s">
        <v>162</v>
      </c>
      <c r="D177" s="97">
        <v>1.5</v>
      </c>
      <c r="E177" s="97">
        <v>1.5</v>
      </c>
      <c r="F177" s="324"/>
      <c r="G177" s="324"/>
      <c r="H177" s="4" t="s">
        <v>163</v>
      </c>
      <c r="I177" s="134"/>
      <c r="J177" s="134"/>
      <c r="K177" s="134"/>
      <c r="L177" s="134"/>
      <c r="M177" s="134"/>
      <c r="N177" s="134"/>
      <c r="O177" s="134"/>
      <c r="P177" s="134"/>
      <c r="Q177" s="134"/>
      <c r="R177" s="134"/>
      <c r="S177" s="134"/>
      <c r="T177" s="134"/>
      <c r="U177" s="134"/>
      <c r="V177" s="134"/>
      <c r="W177" s="134"/>
      <c r="X177" s="70"/>
      <c r="Y177" s="70"/>
      <c r="Z177" s="70"/>
      <c r="AA177" s="70"/>
      <c r="AB177" s="70"/>
      <c r="AC177" s="70"/>
      <c r="AD177" s="70"/>
      <c r="AE177" s="70"/>
      <c r="AF177" s="70"/>
      <c r="AG177" s="70"/>
    </row>
    <row r="178" spans="1:33" s="71" customFormat="1" ht="51" customHeight="1">
      <c r="A178" s="2">
        <v>2</v>
      </c>
      <c r="B178" s="1" t="s">
        <v>164</v>
      </c>
      <c r="C178" s="3" t="s">
        <v>165</v>
      </c>
      <c r="D178" s="97">
        <v>2.4</v>
      </c>
      <c r="E178" s="97">
        <v>2</v>
      </c>
      <c r="F178" s="324"/>
      <c r="G178" s="324"/>
      <c r="H178" s="4" t="s">
        <v>166</v>
      </c>
      <c r="I178" s="134"/>
      <c r="J178" s="134"/>
      <c r="K178" s="134"/>
      <c r="L178" s="134"/>
      <c r="M178" s="134"/>
      <c r="N178" s="134"/>
      <c r="O178" s="134"/>
      <c r="P178" s="134"/>
      <c r="Q178" s="134"/>
      <c r="R178" s="134"/>
      <c r="S178" s="134"/>
      <c r="T178" s="134"/>
      <c r="U178" s="134"/>
      <c r="V178" s="134"/>
      <c r="W178" s="134"/>
      <c r="X178" s="70"/>
      <c r="Y178" s="70"/>
      <c r="Z178" s="70"/>
      <c r="AA178" s="70"/>
      <c r="AB178" s="70"/>
      <c r="AC178" s="70"/>
      <c r="AD178" s="70"/>
      <c r="AE178" s="70"/>
      <c r="AF178" s="70"/>
      <c r="AG178" s="70"/>
    </row>
    <row r="179" spans="1:33" s="71" customFormat="1" ht="84.75" customHeight="1">
      <c r="A179" s="25">
        <v>3</v>
      </c>
      <c r="B179" s="1" t="s">
        <v>169</v>
      </c>
      <c r="C179" s="3" t="s">
        <v>1079</v>
      </c>
      <c r="D179" s="3">
        <v>11.5</v>
      </c>
      <c r="E179" s="3">
        <v>9.5</v>
      </c>
      <c r="F179" s="324"/>
      <c r="G179" s="4"/>
      <c r="H179" s="4" t="s">
        <v>1590</v>
      </c>
      <c r="I179" s="134"/>
      <c r="J179" s="134"/>
      <c r="K179" s="134"/>
      <c r="L179" s="134"/>
      <c r="M179" s="134"/>
      <c r="N179" s="134"/>
      <c r="O179" s="134"/>
      <c r="P179" s="134"/>
      <c r="Q179" s="134"/>
      <c r="R179" s="134"/>
      <c r="S179" s="134"/>
      <c r="T179" s="134"/>
      <c r="U179" s="134"/>
      <c r="V179" s="134"/>
      <c r="W179" s="134"/>
      <c r="X179" s="70"/>
      <c r="Y179" s="70"/>
      <c r="Z179" s="70"/>
      <c r="AA179" s="70"/>
      <c r="AB179" s="70"/>
      <c r="AC179" s="70"/>
      <c r="AD179" s="70"/>
      <c r="AE179" s="70"/>
      <c r="AF179" s="70"/>
      <c r="AG179" s="70"/>
    </row>
    <row r="180" spans="1:33" s="71" customFormat="1" ht="96" customHeight="1">
      <c r="A180" s="2">
        <v>4</v>
      </c>
      <c r="B180" s="120" t="s">
        <v>1085</v>
      </c>
      <c r="C180" s="3" t="s">
        <v>172</v>
      </c>
      <c r="D180" s="97">
        <v>0.15</v>
      </c>
      <c r="E180" s="3">
        <v>0.15</v>
      </c>
      <c r="F180" s="324"/>
      <c r="G180" s="3"/>
      <c r="H180" s="4" t="s">
        <v>1086</v>
      </c>
      <c r="I180" s="134"/>
      <c r="J180" s="134"/>
      <c r="K180" s="134"/>
      <c r="L180" s="134"/>
      <c r="M180" s="134"/>
      <c r="N180" s="134"/>
      <c r="O180" s="134"/>
      <c r="P180" s="134"/>
      <c r="Q180" s="134"/>
      <c r="R180" s="134"/>
      <c r="S180" s="134"/>
      <c r="T180" s="134"/>
      <c r="U180" s="134"/>
      <c r="V180" s="134"/>
      <c r="W180" s="134"/>
      <c r="X180" s="70"/>
      <c r="Y180" s="70"/>
      <c r="Z180" s="70"/>
      <c r="AA180" s="70"/>
      <c r="AB180" s="70"/>
      <c r="AC180" s="70"/>
      <c r="AD180" s="70"/>
      <c r="AE180" s="70"/>
      <c r="AF180" s="70"/>
      <c r="AG180" s="70"/>
    </row>
    <row r="181" spans="1:33" s="71" customFormat="1" ht="141.75">
      <c r="A181" s="25">
        <v>5</v>
      </c>
      <c r="B181" s="1" t="s">
        <v>173</v>
      </c>
      <c r="C181" s="3" t="s">
        <v>170</v>
      </c>
      <c r="D181" s="97">
        <v>1</v>
      </c>
      <c r="E181" s="97">
        <v>0.5</v>
      </c>
      <c r="F181" s="23"/>
      <c r="G181" s="23"/>
      <c r="H181" s="42" t="s">
        <v>1088</v>
      </c>
      <c r="I181" s="134"/>
      <c r="J181" s="134"/>
      <c r="K181" s="134"/>
      <c r="L181" s="134"/>
      <c r="M181" s="134"/>
      <c r="N181" s="134"/>
      <c r="O181" s="134"/>
      <c r="P181" s="134"/>
      <c r="Q181" s="134"/>
      <c r="R181" s="134"/>
      <c r="S181" s="134"/>
      <c r="T181" s="134"/>
      <c r="U181" s="134"/>
      <c r="V181" s="134"/>
      <c r="W181" s="134"/>
      <c r="X181" s="70"/>
      <c r="Y181" s="70"/>
      <c r="Z181" s="70"/>
      <c r="AA181" s="70"/>
      <c r="AB181" s="70"/>
      <c r="AC181" s="70"/>
      <c r="AD181" s="70"/>
      <c r="AE181" s="70"/>
      <c r="AF181" s="70"/>
      <c r="AG181" s="70"/>
    </row>
    <row r="182" spans="1:33" s="71" customFormat="1" ht="90" customHeight="1">
      <c r="A182" s="2">
        <v>6</v>
      </c>
      <c r="B182" s="1" t="s">
        <v>230</v>
      </c>
      <c r="C182" s="3" t="s">
        <v>231</v>
      </c>
      <c r="D182" s="97">
        <v>0.15</v>
      </c>
      <c r="E182" s="97">
        <v>0.15</v>
      </c>
      <c r="F182" s="3"/>
      <c r="G182" s="3"/>
      <c r="H182" s="43" t="s">
        <v>1418</v>
      </c>
      <c r="I182" s="134"/>
      <c r="J182" s="134"/>
      <c r="K182" s="134"/>
      <c r="L182" s="134"/>
      <c r="M182" s="134"/>
      <c r="N182" s="134"/>
      <c r="O182" s="134"/>
      <c r="P182" s="134"/>
      <c r="Q182" s="134"/>
      <c r="R182" s="134"/>
      <c r="S182" s="134"/>
      <c r="T182" s="134"/>
      <c r="U182" s="134"/>
      <c r="V182" s="134"/>
      <c r="W182" s="134"/>
      <c r="X182" s="70"/>
      <c r="Y182" s="70"/>
      <c r="Z182" s="70"/>
      <c r="AA182" s="70"/>
      <c r="AB182" s="70"/>
      <c r="AC182" s="70"/>
      <c r="AD182" s="70"/>
      <c r="AE182" s="70"/>
      <c r="AF182" s="70"/>
      <c r="AG182" s="70"/>
    </row>
    <row r="183" spans="1:33" s="71" customFormat="1" ht="78.75">
      <c r="A183" s="25">
        <v>7</v>
      </c>
      <c r="B183" s="1" t="s">
        <v>232</v>
      </c>
      <c r="C183" s="2" t="s">
        <v>172</v>
      </c>
      <c r="D183" s="97">
        <v>0.32</v>
      </c>
      <c r="E183" s="97">
        <v>0.32</v>
      </c>
      <c r="F183" s="3"/>
      <c r="G183" s="3"/>
      <c r="H183" s="4" t="s">
        <v>1591</v>
      </c>
      <c r="I183" s="134"/>
      <c r="J183" s="134"/>
      <c r="K183" s="134"/>
      <c r="L183" s="134"/>
      <c r="M183" s="134"/>
      <c r="N183" s="134"/>
      <c r="O183" s="134"/>
      <c r="P183" s="134"/>
      <c r="Q183" s="134"/>
      <c r="R183" s="134"/>
      <c r="S183" s="134"/>
      <c r="T183" s="134"/>
      <c r="U183" s="134"/>
      <c r="V183" s="134"/>
      <c r="W183" s="134"/>
      <c r="X183" s="70"/>
      <c r="Y183" s="70"/>
      <c r="Z183" s="70"/>
      <c r="AA183" s="70"/>
      <c r="AB183" s="70"/>
      <c r="AC183" s="70"/>
      <c r="AD183" s="70"/>
      <c r="AE183" s="70"/>
      <c r="AF183" s="70"/>
      <c r="AG183" s="70"/>
    </row>
    <row r="184" spans="1:33" s="71" customFormat="1" ht="47.25">
      <c r="A184" s="2">
        <v>8</v>
      </c>
      <c r="B184" s="1" t="s">
        <v>167</v>
      </c>
      <c r="C184" s="91" t="s">
        <v>162</v>
      </c>
      <c r="D184" s="97">
        <v>0.4</v>
      </c>
      <c r="E184" s="97">
        <v>0.12</v>
      </c>
      <c r="F184" s="324"/>
      <c r="G184" s="324"/>
      <c r="H184" s="4" t="s">
        <v>168</v>
      </c>
      <c r="I184" s="134"/>
      <c r="J184" s="134"/>
      <c r="K184" s="134"/>
      <c r="L184" s="134"/>
      <c r="M184" s="134"/>
      <c r="N184" s="134"/>
      <c r="O184" s="134"/>
      <c r="P184" s="134"/>
      <c r="Q184" s="134"/>
      <c r="R184" s="134"/>
      <c r="S184" s="134"/>
      <c r="T184" s="134"/>
      <c r="U184" s="134"/>
      <c r="V184" s="134"/>
      <c r="W184" s="134"/>
      <c r="X184" s="70"/>
      <c r="Y184" s="70"/>
      <c r="Z184" s="70"/>
      <c r="AA184" s="70"/>
      <c r="AB184" s="70"/>
      <c r="AC184" s="70"/>
      <c r="AD184" s="70"/>
      <c r="AE184" s="70"/>
      <c r="AF184" s="70"/>
      <c r="AG184" s="70"/>
    </row>
    <row r="185" spans="1:33" s="71" customFormat="1" ht="94.5">
      <c r="A185" s="25">
        <v>9</v>
      </c>
      <c r="B185" s="1" t="s">
        <v>1111</v>
      </c>
      <c r="C185" s="3" t="s">
        <v>1090</v>
      </c>
      <c r="D185" s="97">
        <v>135.30000000000001</v>
      </c>
      <c r="E185" s="97">
        <v>2.4900000000000002</v>
      </c>
      <c r="F185" s="23"/>
      <c r="G185" s="23"/>
      <c r="H185" s="42" t="s">
        <v>1091</v>
      </c>
      <c r="I185" s="134"/>
      <c r="J185" s="134"/>
      <c r="K185" s="134"/>
      <c r="L185" s="134"/>
      <c r="M185" s="134"/>
      <c r="N185" s="134"/>
      <c r="O185" s="134"/>
      <c r="P185" s="134"/>
      <c r="Q185" s="134"/>
      <c r="R185" s="134"/>
      <c r="S185" s="134"/>
      <c r="T185" s="134"/>
      <c r="U185" s="134"/>
      <c r="V185" s="134"/>
      <c r="W185" s="134"/>
      <c r="X185" s="70"/>
      <c r="Y185" s="70"/>
      <c r="Z185" s="70"/>
      <c r="AA185" s="70"/>
      <c r="AB185" s="70"/>
      <c r="AC185" s="70"/>
      <c r="AD185" s="70"/>
      <c r="AE185" s="70"/>
      <c r="AF185" s="70"/>
      <c r="AG185" s="70"/>
    </row>
    <row r="186" spans="1:33" s="71" customFormat="1" ht="94.5">
      <c r="A186" s="2">
        <v>10</v>
      </c>
      <c r="B186" s="1" t="s">
        <v>1112</v>
      </c>
      <c r="C186" s="3" t="s">
        <v>162</v>
      </c>
      <c r="D186" s="97">
        <v>2.1</v>
      </c>
      <c r="E186" s="97">
        <v>0.39</v>
      </c>
      <c r="F186" s="23"/>
      <c r="G186" s="23"/>
      <c r="H186" s="42" t="s">
        <v>1592</v>
      </c>
      <c r="I186" s="134"/>
      <c r="J186" s="134"/>
      <c r="K186" s="134"/>
      <c r="L186" s="134"/>
      <c r="M186" s="134"/>
      <c r="N186" s="134"/>
      <c r="O186" s="134"/>
      <c r="P186" s="134"/>
      <c r="Q186" s="134"/>
      <c r="R186" s="134"/>
      <c r="S186" s="134"/>
      <c r="T186" s="134"/>
      <c r="U186" s="134"/>
      <c r="V186" s="134"/>
      <c r="W186" s="134"/>
      <c r="X186" s="70"/>
      <c r="Y186" s="70"/>
      <c r="Z186" s="70"/>
      <c r="AA186" s="70"/>
      <c r="AB186" s="70"/>
      <c r="AC186" s="70"/>
      <c r="AD186" s="70"/>
      <c r="AE186" s="70"/>
      <c r="AF186" s="70"/>
      <c r="AG186" s="70"/>
    </row>
    <row r="187" spans="1:33" s="71" customFormat="1" ht="80.25" customHeight="1">
      <c r="A187" s="25">
        <v>11</v>
      </c>
      <c r="B187" s="1" t="s">
        <v>1113</v>
      </c>
      <c r="C187" s="3" t="s">
        <v>1058</v>
      </c>
      <c r="D187" s="97">
        <v>2.5499999999999998</v>
      </c>
      <c r="E187" s="97">
        <v>0.9</v>
      </c>
      <c r="F187" s="3"/>
      <c r="G187" s="3"/>
      <c r="H187" s="42" t="s">
        <v>1114</v>
      </c>
      <c r="I187" s="134"/>
      <c r="J187" s="134"/>
      <c r="K187" s="134"/>
      <c r="L187" s="134"/>
      <c r="M187" s="134"/>
      <c r="N187" s="134"/>
      <c r="O187" s="134"/>
      <c r="P187" s="134"/>
      <c r="Q187" s="134"/>
      <c r="R187" s="134"/>
      <c r="S187" s="134"/>
      <c r="T187" s="134"/>
      <c r="U187" s="134"/>
      <c r="V187" s="134"/>
      <c r="W187" s="134"/>
      <c r="X187" s="70"/>
      <c r="Y187" s="70"/>
      <c r="Z187" s="70"/>
      <c r="AA187" s="70"/>
      <c r="AB187" s="70"/>
      <c r="AC187" s="70"/>
      <c r="AD187" s="70"/>
      <c r="AE187" s="70"/>
      <c r="AF187" s="70"/>
      <c r="AG187" s="70"/>
    </row>
    <row r="188" spans="1:33" s="71" customFormat="1" ht="144" customHeight="1">
      <c r="A188" s="2">
        <v>12</v>
      </c>
      <c r="B188" s="1" t="s">
        <v>1115</v>
      </c>
      <c r="C188" s="3" t="s">
        <v>427</v>
      </c>
      <c r="D188" s="97">
        <v>2.4</v>
      </c>
      <c r="E188" s="97">
        <v>2.4</v>
      </c>
      <c r="F188" s="5"/>
      <c r="G188" s="3"/>
      <c r="H188" s="4" t="s">
        <v>1116</v>
      </c>
      <c r="I188" s="134"/>
      <c r="J188" s="134"/>
      <c r="K188" s="134"/>
      <c r="L188" s="134"/>
      <c r="M188" s="134"/>
      <c r="N188" s="134"/>
      <c r="O188" s="134"/>
      <c r="P188" s="134"/>
      <c r="Q188" s="134"/>
      <c r="R188" s="134"/>
      <c r="S188" s="134"/>
      <c r="T188" s="134"/>
      <c r="U188" s="134"/>
      <c r="V188" s="134"/>
      <c r="W188" s="134"/>
      <c r="X188" s="70"/>
      <c r="Y188" s="70"/>
      <c r="Z188" s="70"/>
      <c r="AA188" s="70"/>
      <c r="AB188" s="70"/>
      <c r="AC188" s="70"/>
      <c r="AD188" s="70"/>
      <c r="AE188" s="70"/>
      <c r="AF188" s="70"/>
      <c r="AG188" s="70"/>
    </row>
    <row r="189" spans="1:33" s="71" customFormat="1" ht="110.25">
      <c r="A189" s="25">
        <v>13</v>
      </c>
      <c r="B189" s="1" t="s">
        <v>1117</v>
      </c>
      <c r="C189" s="3" t="s">
        <v>165</v>
      </c>
      <c r="D189" s="97">
        <v>1.2</v>
      </c>
      <c r="E189" s="97">
        <v>1.1299999999999999</v>
      </c>
      <c r="F189" s="324"/>
      <c r="G189" s="324"/>
      <c r="H189" s="4" t="s">
        <v>1118</v>
      </c>
      <c r="I189" s="134"/>
      <c r="J189" s="134"/>
      <c r="K189" s="134"/>
      <c r="L189" s="134"/>
      <c r="M189" s="134"/>
      <c r="N189" s="134"/>
      <c r="O189" s="134"/>
      <c r="P189" s="134"/>
      <c r="Q189" s="134"/>
      <c r="R189" s="134"/>
      <c r="S189" s="134"/>
      <c r="T189" s="134"/>
      <c r="U189" s="134"/>
      <c r="V189" s="134"/>
      <c r="W189" s="134"/>
      <c r="X189" s="70"/>
      <c r="Y189" s="70"/>
      <c r="Z189" s="70"/>
      <c r="AA189" s="70"/>
      <c r="AB189" s="70"/>
      <c r="AC189" s="70"/>
      <c r="AD189" s="70"/>
      <c r="AE189" s="70"/>
      <c r="AF189" s="70"/>
      <c r="AG189" s="70"/>
    </row>
    <row r="190" spans="1:33" s="71" customFormat="1" ht="126">
      <c r="A190" s="2">
        <v>14</v>
      </c>
      <c r="B190" s="1" t="s">
        <v>1100</v>
      </c>
      <c r="C190" s="3" t="s">
        <v>278</v>
      </c>
      <c r="D190" s="97">
        <v>1.33</v>
      </c>
      <c r="E190" s="97">
        <v>1</v>
      </c>
      <c r="F190" s="324"/>
      <c r="G190" s="324"/>
      <c r="H190" s="4" t="s">
        <v>1101</v>
      </c>
      <c r="I190" s="134"/>
      <c r="J190" s="134"/>
      <c r="K190" s="134"/>
      <c r="L190" s="134"/>
      <c r="M190" s="134"/>
      <c r="N190" s="134"/>
      <c r="O190" s="134"/>
      <c r="P190" s="134"/>
      <c r="Q190" s="134"/>
      <c r="R190" s="134"/>
      <c r="S190" s="134"/>
      <c r="T190" s="134"/>
      <c r="U190" s="134"/>
      <c r="V190" s="134"/>
      <c r="W190" s="134"/>
      <c r="X190" s="70"/>
      <c r="Y190" s="70"/>
      <c r="Z190" s="70"/>
      <c r="AA190" s="70"/>
      <c r="AB190" s="70"/>
      <c r="AC190" s="70"/>
      <c r="AD190" s="70"/>
      <c r="AE190" s="70"/>
      <c r="AF190" s="70"/>
      <c r="AG190" s="70"/>
    </row>
    <row r="191" spans="1:33" s="71" customFormat="1" ht="110.25">
      <c r="A191" s="25">
        <v>15</v>
      </c>
      <c r="B191" s="1" t="s">
        <v>1119</v>
      </c>
      <c r="C191" s="3" t="s">
        <v>162</v>
      </c>
      <c r="D191" s="3">
        <v>0.24</v>
      </c>
      <c r="E191" s="3">
        <v>0.22</v>
      </c>
      <c r="F191" s="5"/>
      <c r="G191" s="3"/>
      <c r="H191" s="4" t="s">
        <v>1120</v>
      </c>
      <c r="I191" s="134"/>
      <c r="J191" s="134"/>
      <c r="K191" s="134"/>
      <c r="L191" s="134"/>
      <c r="M191" s="134"/>
      <c r="N191" s="134"/>
      <c r="O191" s="134"/>
      <c r="P191" s="134"/>
      <c r="Q191" s="134"/>
      <c r="R191" s="134"/>
      <c r="S191" s="134"/>
      <c r="T191" s="134"/>
      <c r="U191" s="134"/>
      <c r="V191" s="134"/>
      <c r="W191" s="134"/>
      <c r="X191" s="70"/>
      <c r="Y191" s="70"/>
      <c r="Z191" s="70"/>
      <c r="AA191" s="70"/>
      <c r="AB191" s="70"/>
      <c r="AC191" s="70"/>
      <c r="AD191" s="70"/>
      <c r="AE191" s="70"/>
      <c r="AF191" s="70"/>
      <c r="AG191" s="70"/>
    </row>
    <row r="192" spans="1:33" s="71" customFormat="1" ht="110.25">
      <c r="A192" s="2">
        <v>16</v>
      </c>
      <c r="B192" s="1" t="s">
        <v>1121</v>
      </c>
      <c r="C192" s="3" t="s">
        <v>427</v>
      </c>
      <c r="D192" s="97">
        <v>0.11</v>
      </c>
      <c r="E192" s="97">
        <v>0.11</v>
      </c>
      <c r="F192" s="5"/>
      <c r="G192" s="3"/>
      <c r="H192" s="4" t="s">
        <v>1122</v>
      </c>
      <c r="I192" s="134"/>
      <c r="J192" s="134"/>
      <c r="K192" s="134"/>
      <c r="L192" s="134"/>
      <c r="M192" s="134"/>
      <c r="N192" s="134"/>
      <c r="O192" s="134"/>
      <c r="P192" s="134"/>
      <c r="Q192" s="134"/>
      <c r="R192" s="134"/>
      <c r="S192" s="134"/>
      <c r="T192" s="134"/>
      <c r="U192" s="134"/>
      <c r="V192" s="134"/>
      <c r="W192" s="134"/>
      <c r="X192" s="70"/>
      <c r="Y192" s="70"/>
      <c r="Z192" s="70"/>
      <c r="AA192" s="70"/>
      <c r="AB192" s="70"/>
      <c r="AC192" s="70"/>
      <c r="AD192" s="70"/>
      <c r="AE192" s="70"/>
      <c r="AF192" s="70"/>
      <c r="AG192" s="70"/>
    </row>
    <row r="193" spans="1:33" s="71" customFormat="1" ht="78.75">
      <c r="A193" s="25">
        <v>17</v>
      </c>
      <c r="B193" s="1" t="s">
        <v>1102</v>
      </c>
      <c r="C193" s="3" t="s">
        <v>427</v>
      </c>
      <c r="D193" s="97">
        <v>0.96</v>
      </c>
      <c r="E193" s="97">
        <v>0.94</v>
      </c>
      <c r="F193" s="5"/>
      <c r="G193" s="3"/>
      <c r="H193" s="4" t="s">
        <v>1123</v>
      </c>
      <c r="I193" s="134"/>
      <c r="J193" s="134"/>
      <c r="K193" s="134"/>
      <c r="L193" s="134"/>
      <c r="M193" s="134"/>
      <c r="N193" s="134"/>
      <c r="O193" s="134"/>
      <c r="P193" s="134"/>
      <c r="Q193" s="134"/>
      <c r="R193" s="134"/>
      <c r="S193" s="134"/>
      <c r="T193" s="134"/>
      <c r="U193" s="134"/>
      <c r="V193" s="134"/>
      <c r="W193" s="134"/>
      <c r="X193" s="70"/>
      <c r="Y193" s="70"/>
      <c r="Z193" s="70"/>
      <c r="AA193" s="70"/>
      <c r="AB193" s="70"/>
      <c r="AC193" s="70"/>
      <c r="AD193" s="70"/>
      <c r="AE193" s="70"/>
      <c r="AF193" s="70"/>
      <c r="AG193" s="70"/>
    </row>
    <row r="194" spans="1:33" s="71" customFormat="1" ht="78.75">
      <c r="A194" s="2">
        <v>18</v>
      </c>
      <c r="B194" s="1" t="s">
        <v>1103</v>
      </c>
      <c r="C194" s="3" t="s">
        <v>170</v>
      </c>
      <c r="D194" s="97">
        <v>0.8</v>
      </c>
      <c r="E194" s="97">
        <v>0.2</v>
      </c>
      <c r="F194" s="5"/>
      <c r="G194" s="3"/>
      <c r="H194" s="4" t="s">
        <v>1124</v>
      </c>
      <c r="I194" s="134"/>
      <c r="J194" s="134"/>
      <c r="K194" s="134"/>
      <c r="L194" s="134"/>
      <c r="M194" s="134"/>
      <c r="N194" s="134"/>
      <c r="O194" s="134"/>
      <c r="P194" s="134"/>
      <c r="Q194" s="134"/>
      <c r="R194" s="134"/>
      <c r="S194" s="134"/>
      <c r="T194" s="134"/>
      <c r="U194" s="134"/>
      <c r="V194" s="134"/>
      <c r="W194" s="134"/>
      <c r="X194" s="70"/>
      <c r="Y194" s="70"/>
      <c r="Z194" s="70"/>
      <c r="AA194" s="70"/>
      <c r="AB194" s="70"/>
      <c r="AC194" s="70"/>
      <c r="AD194" s="70"/>
      <c r="AE194" s="70"/>
      <c r="AF194" s="70"/>
      <c r="AG194" s="70"/>
    </row>
    <row r="195" spans="1:33" s="71" customFormat="1" ht="15.75">
      <c r="A195" s="326" t="s">
        <v>174</v>
      </c>
      <c r="B195" s="12" t="s">
        <v>185</v>
      </c>
      <c r="C195" s="25"/>
      <c r="D195" s="324">
        <f>SUM(D196:D198)</f>
        <v>2.7</v>
      </c>
      <c r="E195" s="324">
        <f t="shared" ref="E195:G195" si="14">SUM(E196:E198)</f>
        <v>2.0299999999999998</v>
      </c>
      <c r="F195" s="324">
        <f t="shared" si="14"/>
        <v>0</v>
      </c>
      <c r="G195" s="324">
        <f t="shared" si="14"/>
        <v>0</v>
      </c>
      <c r="H195" s="1"/>
      <c r="I195" s="134"/>
      <c r="J195" s="134"/>
      <c r="K195" s="134"/>
      <c r="L195" s="134"/>
      <c r="M195" s="134"/>
      <c r="N195" s="134"/>
      <c r="O195" s="134"/>
      <c r="P195" s="134"/>
      <c r="Q195" s="134"/>
      <c r="R195" s="134"/>
      <c r="S195" s="134"/>
      <c r="T195" s="134"/>
      <c r="U195" s="134"/>
      <c r="V195" s="134"/>
      <c r="W195" s="134"/>
      <c r="X195" s="70"/>
      <c r="Y195" s="70"/>
      <c r="Z195" s="70"/>
      <c r="AA195" s="70"/>
      <c r="AB195" s="70"/>
      <c r="AC195" s="70"/>
      <c r="AD195" s="70"/>
      <c r="AE195" s="70"/>
      <c r="AF195" s="70"/>
      <c r="AG195" s="70"/>
    </row>
    <row r="196" spans="1:33" s="71" customFormat="1" ht="110.25">
      <c r="A196" s="2">
        <v>1</v>
      </c>
      <c r="B196" s="57" t="s">
        <v>203</v>
      </c>
      <c r="C196" s="72" t="s">
        <v>204</v>
      </c>
      <c r="D196" s="3">
        <v>0.7</v>
      </c>
      <c r="E196" s="3">
        <v>0.03</v>
      </c>
      <c r="F196" s="326"/>
      <c r="G196" s="326"/>
      <c r="H196" s="1" t="s">
        <v>575</v>
      </c>
      <c r="I196" s="134"/>
      <c r="J196" s="134"/>
      <c r="K196" s="134"/>
      <c r="L196" s="134"/>
      <c r="M196" s="134"/>
      <c r="N196" s="134"/>
      <c r="O196" s="134"/>
      <c r="P196" s="134"/>
      <c r="Q196" s="134"/>
      <c r="R196" s="134"/>
      <c r="S196" s="134"/>
      <c r="T196" s="134"/>
      <c r="U196" s="134"/>
      <c r="V196" s="134"/>
      <c r="W196" s="134"/>
      <c r="X196" s="70"/>
      <c r="Y196" s="70"/>
      <c r="Z196" s="70"/>
      <c r="AA196" s="70"/>
      <c r="AB196" s="70"/>
      <c r="AC196" s="70"/>
      <c r="AD196" s="70"/>
      <c r="AE196" s="70"/>
      <c r="AF196" s="70"/>
      <c r="AG196" s="70"/>
    </row>
    <row r="197" spans="1:33" s="71" customFormat="1" ht="94.5">
      <c r="A197" s="2">
        <v>2</v>
      </c>
      <c r="B197" s="57" t="s">
        <v>214</v>
      </c>
      <c r="C197" s="72" t="s">
        <v>200</v>
      </c>
      <c r="D197" s="3">
        <v>0.3</v>
      </c>
      <c r="E197" s="199">
        <v>0.3</v>
      </c>
      <c r="F197" s="3"/>
      <c r="G197" s="326"/>
      <c r="H197" s="1" t="s">
        <v>576</v>
      </c>
      <c r="I197" s="134"/>
      <c r="J197" s="134"/>
      <c r="K197" s="134"/>
      <c r="L197" s="134"/>
      <c r="M197" s="134"/>
      <c r="N197" s="134"/>
      <c r="O197" s="134"/>
      <c r="P197" s="134"/>
      <c r="Q197" s="134"/>
      <c r="R197" s="134"/>
      <c r="S197" s="134"/>
      <c r="T197" s="134"/>
      <c r="U197" s="134"/>
      <c r="V197" s="134"/>
      <c r="W197" s="134"/>
      <c r="X197" s="70"/>
      <c r="Y197" s="70"/>
      <c r="Z197" s="70"/>
      <c r="AA197" s="70"/>
      <c r="AB197" s="70"/>
      <c r="AC197" s="70"/>
      <c r="AD197" s="70"/>
      <c r="AE197" s="70"/>
      <c r="AF197" s="70"/>
      <c r="AG197" s="70"/>
    </row>
    <row r="198" spans="1:33" s="71" customFormat="1" ht="126">
      <c r="A198" s="2">
        <v>3</v>
      </c>
      <c r="B198" s="1" t="s">
        <v>572</v>
      </c>
      <c r="C198" s="121" t="s">
        <v>573</v>
      </c>
      <c r="D198" s="5">
        <v>1.7</v>
      </c>
      <c r="E198" s="5">
        <v>1.7</v>
      </c>
      <c r="F198" s="3"/>
      <c r="G198" s="326"/>
      <c r="H198" s="1" t="s">
        <v>577</v>
      </c>
      <c r="I198" s="134"/>
      <c r="J198" s="134"/>
      <c r="K198" s="134"/>
      <c r="L198" s="134"/>
      <c r="M198" s="134"/>
      <c r="N198" s="134"/>
      <c r="O198" s="134"/>
      <c r="P198" s="134"/>
      <c r="Q198" s="134"/>
      <c r="R198" s="134"/>
      <c r="S198" s="134"/>
      <c r="T198" s="134"/>
      <c r="U198" s="134"/>
      <c r="V198" s="134"/>
      <c r="W198" s="134"/>
      <c r="X198" s="70"/>
      <c r="Y198" s="70"/>
      <c r="Z198" s="70"/>
      <c r="AA198" s="70"/>
      <c r="AB198" s="70"/>
      <c r="AC198" s="70"/>
      <c r="AD198" s="70"/>
      <c r="AE198" s="70"/>
      <c r="AF198" s="70"/>
      <c r="AG198" s="70"/>
    </row>
    <row r="199" spans="1:33" ht="18">
      <c r="A199" s="326" t="s">
        <v>184</v>
      </c>
      <c r="B199" s="24" t="s">
        <v>497</v>
      </c>
      <c r="C199" s="20"/>
      <c r="D199" s="7">
        <f>SUM(D200:D203)</f>
        <v>32.51</v>
      </c>
      <c r="E199" s="7">
        <f t="shared" ref="E199:G199" si="15">SUM(E200:E203)</f>
        <v>11.39</v>
      </c>
      <c r="F199" s="7">
        <f t="shared" si="15"/>
        <v>0</v>
      </c>
      <c r="G199" s="7">
        <f t="shared" si="15"/>
        <v>0</v>
      </c>
      <c r="H199" s="141"/>
      <c r="I199" s="133"/>
      <c r="J199" s="133"/>
      <c r="K199" s="133"/>
      <c r="L199" s="133"/>
      <c r="M199" s="133"/>
      <c r="N199" s="133"/>
      <c r="O199" s="133"/>
      <c r="P199" s="133"/>
      <c r="Q199" s="133"/>
      <c r="R199" s="133"/>
      <c r="S199" s="133"/>
      <c r="T199" s="133"/>
      <c r="U199" s="133"/>
      <c r="V199" s="133"/>
      <c r="W199" s="133"/>
    </row>
    <row r="200" spans="1:33" ht="110.25">
      <c r="A200" s="2">
        <v>1</v>
      </c>
      <c r="B200" s="17" t="s">
        <v>1259</v>
      </c>
      <c r="C200" s="3" t="s">
        <v>1260</v>
      </c>
      <c r="D200" s="3">
        <v>0.41</v>
      </c>
      <c r="E200" s="3">
        <v>0.04</v>
      </c>
      <c r="F200" s="3"/>
      <c r="G200" s="17"/>
      <c r="H200" s="17" t="s">
        <v>1261</v>
      </c>
      <c r="I200" s="133"/>
      <c r="J200" s="133"/>
      <c r="K200" s="133"/>
      <c r="L200" s="133"/>
      <c r="M200" s="133"/>
      <c r="N200" s="133"/>
      <c r="O200" s="133"/>
      <c r="P200" s="133"/>
      <c r="Q200" s="133"/>
      <c r="R200" s="133"/>
      <c r="S200" s="133"/>
      <c r="T200" s="133"/>
      <c r="U200" s="133"/>
      <c r="V200" s="133"/>
      <c r="W200" s="133"/>
    </row>
    <row r="201" spans="1:33" ht="126">
      <c r="A201" s="25">
        <v>2</v>
      </c>
      <c r="B201" s="17" t="s">
        <v>1421</v>
      </c>
      <c r="C201" s="3" t="s">
        <v>1258</v>
      </c>
      <c r="D201" s="3">
        <v>13.48</v>
      </c>
      <c r="E201" s="5">
        <v>7.28</v>
      </c>
      <c r="F201" s="5"/>
      <c r="G201" s="5"/>
      <c r="H201" s="126" t="s">
        <v>1238</v>
      </c>
      <c r="I201" s="133"/>
      <c r="J201" s="133"/>
      <c r="K201" s="133"/>
      <c r="L201" s="133"/>
      <c r="M201" s="133"/>
      <c r="N201" s="133"/>
      <c r="O201" s="133"/>
      <c r="P201" s="133"/>
      <c r="Q201" s="133"/>
      <c r="R201" s="133"/>
      <c r="S201" s="133"/>
      <c r="T201" s="133"/>
      <c r="U201" s="133"/>
      <c r="V201" s="133"/>
      <c r="W201" s="133"/>
    </row>
    <row r="202" spans="1:33" ht="204.75">
      <c r="A202" s="25">
        <v>3</v>
      </c>
      <c r="B202" s="4" t="s">
        <v>891</v>
      </c>
      <c r="C202" s="3" t="s">
        <v>892</v>
      </c>
      <c r="D202" s="3">
        <v>0.74</v>
      </c>
      <c r="E202" s="3">
        <f>0.13+0.44</f>
        <v>0.57000000000000006</v>
      </c>
      <c r="F202" s="3"/>
      <c r="G202" s="3"/>
      <c r="H202" s="122" t="s">
        <v>1419</v>
      </c>
      <c r="I202" s="133"/>
      <c r="J202" s="133"/>
      <c r="K202" s="133"/>
      <c r="L202" s="133"/>
      <c r="M202" s="133"/>
      <c r="N202" s="133"/>
      <c r="O202" s="133"/>
      <c r="P202" s="133"/>
      <c r="Q202" s="133"/>
      <c r="R202" s="133"/>
      <c r="S202" s="133"/>
      <c r="T202" s="133"/>
      <c r="U202" s="133"/>
      <c r="V202" s="133"/>
      <c r="W202" s="133"/>
    </row>
    <row r="203" spans="1:33" s="172" customFormat="1" ht="110.25">
      <c r="A203" s="25">
        <v>4</v>
      </c>
      <c r="B203" s="4" t="s">
        <v>1428</v>
      </c>
      <c r="C203" s="3" t="s">
        <v>888</v>
      </c>
      <c r="D203" s="3">
        <v>17.88</v>
      </c>
      <c r="E203" s="3">
        <v>3.5</v>
      </c>
      <c r="F203" s="3"/>
      <c r="G203" s="3"/>
      <c r="H203" s="4" t="s">
        <v>1429</v>
      </c>
      <c r="I203" s="170"/>
      <c r="J203" s="170"/>
      <c r="K203" s="170"/>
      <c r="L203" s="170"/>
      <c r="M203" s="170"/>
      <c r="N203" s="170"/>
      <c r="O203" s="170"/>
      <c r="P203" s="170"/>
      <c r="Q203" s="170"/>
      <c r="R203" s="170"/>
      <c r="S203" s="170"/>
      <c r="T203" s="170"/>
      <c r="U203" s="170"/>
      <c r="V203" s="170"/>
      <c r="W203" s="170"/>
      <c r="X203" s="171"/>
      <c r="Y203" s="171"/>
      <c r="Z203" s="171"/>
      <c r="AA203" s="171"/>
      <c r="AB203" s="171"/>
      <c r="AC203" s="171"/>
      <c r="AD203" s="171"/>
      <c r="AE203" s="171"/>
      <c r="AF203" s="171"/>
      <c r="AG203" s="171"/>
    </row>
    <row r="204" spans="1:33" ht="13.5" customHeight="1">
      <c r="A204" s="29"/>
      <c r="C204" s="19"/>
      <c r="D204" s="140"/>
      <c r="F204" s="124"/>
      <c r="G204" s="124"/>
      <c r="I204" s="102"/>
      <c r="J204" s="102"/>
      <c r="K204" s="102"/>
      <c r="L204" s="102"/>
      <c r="M204" s="102"/>
      <c r="N204" s="102"/>
      <c r="O204" s="102"/>
      <c r="P204" s="102"/>
      <c r="Q204" s="102"/>
      <c r="R204" s="102"/>
      <c r="S204" s="102"/>
      <c r="T204" s="102"/>
      <c r="U204" s="102"/>
      <c r="V204" s="102"/>
      <c r="W204" s="102"/>
    </row>
    <row r="205" spans="1:33" ht="13.5" customHeight="1">
      <c r="A205" s="29"/>
      <c r="C205" s="19"/>
      <c r="D205" s="140"/>
      <c r="F205" s="124"/>
      <c r="G205" s="124"/>
      <c r="I205" s="102"/>
      <c r="J205" s="102"/>
      <c r="K205" s="102"/>
      <c r="L205" s="102"/>
      <c r="M205" s="102"/>
      <c r="N205" s="102"/>
      <c r="O205" s="102"/>
      <c r="P205" s="102"/>
      <c r="Q205" s="102"/>
      <c r="R205" s="102"/>
      <c r="S205" s="102"/>
      <c r="T205" s="102"/>
      <c r="U205" s="102"/>
      <c r="V205" s="102"/>
      <c r="W205" s="102"/>
    </row>
    <row r="206" spans="1:33" ht="13.5" customHeight="1">
      <c r="A206" s="29"/>
      <c r="C206" s="19"/>
      <c r="D206" s="140"/>
      <c r="F206" s="124"/>
      <c r="G206" s="124"/>
      <c r="I206" s="102"/>
      <c r="J206" s="102"/>
      <c r="K206" s="102"/>
      <c r="L206" s="102"/>
      <c r="M206" s="102"/>
      <c r="N206" s="102"/>
      <c r="O206" s="102"/>
      <c r="P206" s="102"/>
      <c r="Q206" s="102"/>
      <c r="R206" s="102"/>
      <c r="S206" s="102"/>
      <c r="T206" s="102"/>
      <c r="U206" s="102"/>
      <c r="V206" s="102"/>
      <c r="W206" s="102"/>
    </row>
    <row r="207" spans="1:33" ht="13.5" customHeight="1">
      <c r="A207" s="29"/>
      <c r="C207" s="19"/>
      <c r="D207" s="140"/>
      <c r="F207" s="124"/>
      <c r="G207" s="124"/>
      <c r="I207" s="102"/>
      <c r="J207" s="102"/>
      <c r="K207" s="102"/>
      <c r="L207" s="102"/>
      <c r="M207" s="102"/>
      <c r="N207" s="102"/>
      <c r="O207" s="102"/>
      <c r="P207" s="102"/>
      <c r="Q207" s="102"/>
      <c r="R207" s="102"/>
      <c r="S207" s="102"/>
      <c r="T207" s="102"/>
      <c r="U207" s="102"/>
      <c r="V207" s="102"/>
      <c r="W207" s="102"/>
    </row>
    <row r="208" spans="1:33" ht="13.5" customHeight="1">
      <c r="A208" s="29"/>
      <c r="C208" s="19"/>
      <c r="D208" s="140"/>
      <c r="F208" s="124"/>
      <c r="G208" s="124"/>
      <c r="I208" s="102"/>
      <c r="J208" s="102"/>
      <c r="K208" s="102"/>
      <c r="L208" s="102"/>
      <c r="M208" s="102"/>
      <c r="N208" s="102"/>
      <c r="O208" s="102"/>
      <c r="P208" s="102"/>
      <c r="Q208" s="102"/>
      <c r="R208" s="102"/>
      <c r="S208" s="102"/>
      <c r="T208" s="102"/>
      <c r="U208" s="102"/>
      <c r="V208" s="102"/>
      <c r="W208" s="102"/>
    </row>
    <row r="209" spans="1:23" ht="13.5" customHeight="1">
      <c r="A209" s="29"/>
      <c r="C209" s="19"/>
      <c r="D209" s="140"/>
      <c r="F209" s="124"/>
      <c r="G209" s="124"/>
      <c r="I209" s="102"/>
      <c r="J209" s="102"/>
      <c r="K209" s="102"/>
      <c r="L209" s="102"/>
      <c r="M209" s="102"/>
      <c r="N209" s="102"/>
      <c r="O209" s="102"/>
      <c r="P209" s="102"/>
      <c r="Q209" s="102"/>
      <c r="R209" s="102"/>
      <c r="S209" s="102"/>
      <c r="T209" s="102"/>
      <c r="U209" s="102"/>
      <c r="V209" s="102"/>
      <c r="W209" s="102"/>
    </row>
    <row r="210" spans="1:23" ht="13.5" customHeight="1">
      <c r="A210" s="29"/>
      <c r="C210" s="19"/>
      <c r="D210" s="140"/>
      <c r="F210" s="124"/>
      <c r="G210" s="124"/>
      <c r="I210" s="102"/>
      <c r="J210" s="102"/>
      <c r="K210" s="102"/>
      <c r="L210" s="102"/>
      <c r="M210" s="102"/>
      <c r="N210" s="102"/>
      <c r="O210" s="102"/>
      <c r="P210" s="102"/>
      <c r="Q210" s="102"/>
      <c r="R210" s="102"/>
      <c r="S210" s="102"/>
      <c r="T210" s="102"/>
      <c r="U210" s="102"/>
      <c r="V210" s="102"/>
      <c r="W210" s="102"/>
    </row>
    <row r="211" spans="1:23" ht="13.5" customHeight="1">
      <c r="A211" s="29"/>
      <c r="C211" s="19"/>
      <c r="D211" s="140"/>
      <c r="F211" s="124"/>
      <c r="G211" s="124"/>
      <c r="I211" s="102"/>
      <c r="J211" s="102"/>
      <c r="K211" s="102"/>
      <c r="L211" s="102"/>
      <c r="M211" s="102"/>
      <c r="N211" s="102"/>
      <c r="O211" s="102"/>
      <c r="P211" s="102"/>
      <c r="Q211" s="102"/>
      <c r="R211" s="102"/>
      <c r="S211" s="102"/>
      <c r="T211" s="102"/>
      <c r="U211" s="102"/>
      <c r="V211" s="102"/>
      <c r="W211" s="102"/>
    </row>
    <row r="212" spans="1:23" ht="13.5" customHeight="1">
      <c r="A212" s="29"/>
      <c r="C212" s="19"/>
      <c r="D212" s="140"/>
      <c r="F212" s="124"/>
      <c r="G212" s="124"/>
      <c r="I212" s="102"/>
      <c r="J212" s="102"/>
      <c r="K212" s="102"/>
      <c r="L212" s="102"/>
      <c r="M212" s="102"/>
      <c r="N212" s="102"/>
      <c r="O212" s="102"/>
      <c r="P212" s="102"/>
      <c r="Q212" s="102"/>
      <c r="R212" s="102"/>
      <c r="S212" s="102"/>
      <c r="T212" s="102"/>
      <c r="U212" s="102"/>
      <c r="V212" s="102"/>
      <c r="W212" s="102"/>
    </row>
    <row r="213" spans="1:23" ht="13.5" customHeight="1">
      <c r="A213" s="29"/>
      <c r="C213" s="19"/>
      <c r="D213" s="140"/>
      <c r="F213" s="124"/>
      <c r="G213" s="124"/>
      <c r="I213" s="102"/>
      <c r="J213" s="102"/>
      <c r="K213" s="102"/>
      <c r="L213" s="102"/>
      <c r="M213" s="102"/>
      <c r="N213" s="102"/>
      <c r="O213" s="102"/>
      <c r="P213" s="102"/>
      <c r="Q213" s="102"/>
      <c r="R213" s="102"/>
      <c r="S213" s="102"/>
      <c r="T213" s="102"/>
      <c r="U213" s="102"/>
      <c r="V213" s="102"/>
      <c r="W213" s="102"/>
    </row>
    <row r="214" spans="1:23" ht="13.5" customHeight="1">
      <c r="A214" s="29"/>
      <c r="C214" s="19"/>
      <c r="D214" s="140"/>
      <c r="F214" s="124"/>
      <c r="G214" s="124"/>
      <c r="I214" s="102"/>
      <c r="J214" s="102"/>
      <c r="K214" s="102"/>
      <c r="L214" s="102"/>
      <c r="M214" s="102"/>
      <c r="N214" s="102"/>
      <c r="O214" s="102"/>
      <c r="P214" s="102"/>
      <c r="Q214" s="102"/>
      <c r="R214" s="102"/>
      <c r="S214" s="102"/>
      <c r="T214" s="102"/>
      <c r="U214" s="102"/>
      <c r="V214" s="102"/>
      <c r="W214" s="102"/>
    </row>
    <row r="215" spans="1:23" ht="13.5" customHeight="1">
      <c r="A215" s="29"/>
      <c r="C215" s="19"/>
      <c r="D215" s="140"/>
      <c r="F215" s="124"/>
      <c r="G215" s="124"/>
      <c r="I215" s="102"/>
      <c r="J215" s="102"/>
      <c r="K215" s="102"/>
      <c r="L215" s="102"/>
      <c r="M215" s="102"/>
      <c r="N215" s="102"/>
      <c r="O215" s="102"/>
      <c r="P215" s="102"/>
      <c r="Q215" s="102"/>
      <c r="R215" s="102"/>
      <c r="S215" s="102"/>
      <c r="T215" s="102"/>
      <c r="U215" s="102"/>
      <c r="V215" s="102"/>
      <c r="W215" s="102"/>
    </row>
    <row r="216" spans="1:23" ht="13.5" customHeight="1">
      <c r="A216" s="29"/>
      <c r="C216" s="19"/>
      <c r="D216" s="140"/>
      <c r="F216" s="124"/>
      <c r="G216" s="124"/>
      <c r="I216" s="102"/>
      <c r="J216" s="102"/>
      <c r="K216" s="102"/>
      <c r="L216" s="102"/>
      <c r="M216" s="102"/>
      <c r="N216" s="102"/>
      <c r="O216" s="102"/>
      <c r="P216" s="102"/>
      <c r="Q216" s="102"/>
      <c r="R216" s="102"/>
      <c r="S216" s="102"/>
      <c r="T216" s="102"/>
      <c r="U216" s="102"/>
      <c r="V216" s="102"/>
      <c r="W216" s="102"/>
    </row>
    <row r="217" spans="1:23" ht="13.5" customHeight="1">
      <c r="A217" s="29"/>
      <c r="C217" s="19"/>
      <c r="D217" s="140"/>
      <c r="F217" s="124"/>
      <c r="G217" s="124"/>
      <c r="I217" s="102"/>
      <c r="J217" s="102"/>
      <c r="K217" s="102"/>
      <c r="L217" s="102"/>
      <c r="M217" s="102"/>
      <c r="N217" s="102"/>
      <c r="O217" s="102"/>
      <c r="P217" s="102"/>
      <c r="Q217" s="102"/>
      <c r="R217" s="102"/>
      <c r="S217" s="102"/>
      <c r="T217" s="102"/>
      <c r="U217" s="102"/>
      <c r="V217" s="102"/>
      <c r="W217" s="102"/>
    </row>
    <row r="218" spans="1:23" ht="13.5" customHeight="1">
      <c r="A218" s="29"/>
      <c r="C218" s="19"/>
      <c r="D218" s="140"/>
      <c r="F218" s="124"/>
      <c r="G218" s="124"/>
      <c r="I218" s="102"/>
      <c r="J218" s="102"/>
      <c r="K218" s="102"/>
      <c r="L218" s="102"/>
      <c r="M218" s="102"/>
      <c r="N218" s="102"/>
      <c r="O218" s="102"/>
      <c r="P218" s="102"/>
      <c r="Q218" s="102"/>
      <c r="R218" s="102"/>
      <c r="S218" s="102"/>
      <c r="T218" s="102"/>
      <c r="U218" s="102"/>
      <c r="V218" s="102"/>
      <c r="W218" s="102"/>
    </row>
    <row r="219" spans="1:23" ht="13.5" customHeight="1">
      <c r="A219" s="29"/>
      <c r="C219" s="19"/>
      <c r="D219" s="140"/>
      <c r="F219" s="124"/>
      <c r="G219" s="124"/>
      <c r="I219" s="102"/>
      <c r="J219" s="102"/>
      <c r="K219" s="102"/>
      <c r="L219" s="102"/>
      <c r="M219" s="102"/>
      <c r="N219" s="102"/>
      <c r="O219" s="102"/>
      <c r="P219" s="102"/>
      <c r="Q219" s="102"/>
      <c r="R219" s="102"/>
      <c r="S219" s="102"/>
      <c r="T219" s="102"/>
      <c r="U219" s="102"/>
      <c r="V219" s="102"/>
      <c r="W219" s="102"/>
    </row>
    <row r="220" spans="1:23" ht="13.5" customHeight="1">
      <c r="A220" s="29"/>
      <c r="C220" s="19"/>
      <c r="D220" s="140"/>
      <c r="F220" s="124"/>
      <c r="G220" s="124"/>
      <c r="I220" s="102"/>
      <c r="J220" s="102"/>
      <c r="K220" s="102"/>
      <c r="L220" s="102"/>
      <c r="M220" s="102"/>
      <c r="N220" s="102"/>
      <c r="O220" s="102"/>
      <c r="P220" s="102"/>
      <c r="Q220" s="102"/>
      <c r="R220" s="102"/>
      <c r="S220" s="102"/>
      <c r="T220" s="102"/>
      <c r="U220" s="102"/>
      <c r="V220" s="102"/>
      <c r="W220" s="102"/>
    </row>
    <row r="221" spans="1:23" ht="13.5" customHeight="1">
      <c r="A221" s="29"/>
      <c r="C221" s="19"/>
      <c r="D221" s="140"/>
      <c r="F221" s="124"/>
      <c r="G221" s="124"/>
      <c r="I221" s="102"/>
      <c r="J221" s="102"/>
      <c r="K221" s="102"/>
      <c r="L221" s="102"/>
      <c r="M221" s="102"/>
      <c r="N221" s="102"/>
      <c r="O221" s="102"/>
      <c r="P221" s="102"/>
      <c r="Q221" s="102"/>
      <c r="R221" s="102"/>
      <c r="S221" s="102"/>
      <c r="T221" s="102"/>
      <c r="U221" s="102"/>
      <c r="V221" s="102"/>
      <c r="W221" s="102"/>
    </row>
    <row r="222" spans="1:23" ht="13.5" customHeight="1">
      <c r="A222" s="29"/>
      <c r="C222" s="19"/>
      <c r="D222" s="140"/>
      <c r="F222" s="124"/>
      <c r="G222" s="124"/>
      <c r="I222" s="102"/>
      <c r="J222" s="102"/>
      <c r="K222" s="102"/>
      <c r="L222" s="102"/>
      <c r="M222" s="102"/>
      <c r="N222" s="102"/>
      <c r="O222" s="102"/>
      <c r="P222" s="102"/>
      <c r="Q222" s="102"/>
      <c r="R222" s="102"/>
      <c r="S222" s="102"/>
      <c r="T222" s="102"/>
      <c r="U222" s="102"/>
      <c r="V222" s="102"/>
      <c r="W222" s="102"/>
    </row>
    <row r="223" spans="1:23" ht="13.5" customHeight="1">
      <c r="A223" s="29"/>
      <c r="C223" s="19"/>
      <c r="D223" s="140"/>
      <c r="F223" s="124"/>
      <c r="G223" s="124"/>
      <c r="I223" s="102"/>
      <c r="J223" s="102"/>
      <c r="K223" s="102"/>
      <c r="L223" s="102"/>
      <c r="M223" s="102"/>
      <c r="N223" s="102"/>
      <c r="O223" s="102"/>
      <c r="P223" s="102"/>
      <c r="Q223" s="102"/>
      <c r="R223" s="102"/>
      <c r="S223" s="102"/>
      <c r="T223" s="102"/>
      <c r="U223" s="102"/>
      <c r="V223" s="102"/>
      <c r="W223" s="102"/>
    </row>
    <row r="224" spans="1:23" ht="13.5" customHeight="1">
      <c r="A224" s="29"/>
      <c r="C224" s="19"/>
      <c r="D224" s="140"/>
      <c r="F224" s="124"/>
      <c r="G224" s="124"/>
      <c r="I224" s="102"/>
      <c r="J224" s="102"/>
      <c r="K224" s="102"/>
      <c r="L224" s="102"/>
      <c r="M224" s="102"/>
      <c r="N224" s="102"/>
      <c r="O224" s="102"/>
      <c r="P224" s="102"/>
      <c r="Q224" s="102"/>
      <c r="R224" s="102"/>
      <c r="S224" s="102"/>
      <c r="T224" s="102"/>
      <c r="U224" s="102"/>
      <c r="V224" s="102"/>
      <c r="W224" s="102"/>
    </row>
    <row r="225" spans="1:23" ht="13.5" customHeight="1">
      <c r="A225" s="29"/>
      <c r="C225" s="19"/>
      <c r="D225" s="140"/>
      <c r="F225" s="124"/>
      <c r="G225" s="124"/>
      <c r="I225" s="102"/>
      <c r="J225" s="102"/>
      <c r="K225" s="102"/>
      <c r="L225" s="102"/>
      <c r="M225" s="102"/>
      <c r="N225" s="102"/>
      <c r="O225" s="102"/>
      <c r="P225" s="102"/>
      <c r="Q225" s="102"/>
      <c r="R225" s="102"/>
      <c r="S225" s="102"/>
      <c r="T225" s="102"/>
      <c r="U225" s="102"/>
      <c r="V225" s="102"/>
      <c r="W225" s="102"/>
    </row>
    <row r="226" spans="1:23" ht="13.5" customHeight="1">
      <c r="A226" s="29"/>
      <c r="C226" s="19"/>
      <c r="D226" s="140"/>
      <c r="F226" s="124"/>
      <c r="G226" s="124"/>
      <c r="I226" s="102"/>
      <c r="J226" s="102"/>
      <c r="K226" s="102"/>
      <c r="L226" s="102"/>
      <c r="M226" s="102"/>
      <c r="N226" s="102"/>
      <c r="O226" s="102"/>
      <c r="P226" s="102"/>
      <c r="Q226" s="102"/>
      <c r="R226" s="102"/>
      <c r="S226" s="102"/>
      <c r="T226" s="102"/>
      <c r="U226" s="102"/>
      <c r="V226" s="102"/>
      <c r="W226" s="102"/>
    </row>
    <row r="227" spans="1:23" ht="13.5" customHeight="1">
      <c r="A227" s="29"/>
      <c r="C227" s="19"/>
      <c r="D227" s="140"/>
      <c r="F227" s="124"/>
      <c r="G227" s="124"/>
      <c r="I227" s="102"/>
      <c r="J227" s="102"/>
      <c r="K227" s="102"/>
      <c r="L227" s="102"/>
      <c r="M227" s="102"/>
      <c r="N227" s="102"/>
      <c r="O227" s="102"/>
      <c r="P227" s="102"/>
      <c r="Q227" s="102"/>
      <c r="R227" s="102"/>
      <c r="S227" s="102"/>
      <c r="T227" s="102"/>
      <c r="U227" s="102"/>
      <c r="V227" s="102"/>
      <c r="W227" s="102"/>
    </row>
    <row r="228" spans="1:23" ht="13.5" customHeight="1">
      <c r="A228" s="29"/>
      <c r="C228" s="19"/>
      <c r="D228" s="140"/>
      <c r="F228" s="124"/>
      <c r="G228" s="124"/>
      <c r="I228" s="102"/>
      <c r="J228" s="102"/>
      <c r="K228" s="102"/>
      <c r="L228" s="102"/>
      <c r="M228" s="102"/>
      <c r="N228" s="102"/>
      <c r="O228" s="102"/>
      <c r="P228" s="102"/>
      <c r="Q228" s="102"/>
      <c r="R228" s="102"/>
      <c r="S228" s="102"/>
      <c r="T228" s="102"/>
      <c r="U228" s="102"/>
      <c r="V228" s="102"/>
      <c r="W228" s="102"/>
    </row>
    <row r="229" spans="1:23" ht="13.5" customHeight="1">
      <c r="A229" s="29"/>
      <c r="C229" s="19"/>
      <c r="D229" s="140"/>
      <c r="F229" s="124"/>
      <c r="G229" s="124"/>
      <c r="I229" s="102"/>
      <c r="J229" s="102"/>
      <c r="K229" s="102"/>
      <c r="L229" s="102"/>
      <c r="M229" s="102"/>
      <c r="N229" s="102"/>
      <c r="O229" s="102"/>
      <c r="P229" s="102"/>
      <c r="Q229" s="102"/>
      <c r="R229" s="102"/>
      <c r="S229" s="102"/>
      <c r="T229" s="102"/>
      <c r="U229" s="102"/>
      <c r="V229" s="102"/>
      <c r="W229" s="102"/>
    </row>
    <row r="230" spans="1:23" ht="13.5" customHeight="1">
      <c r="A230" s="29"/>
      <c r="C230" s="19"/>
      <c r="D230" s="140"/>
      <c r="F230" s="124"/>
      <c r="G230" s="124"/>
      <c r="I230" s="102"/>
      <c r="J230" s="102"/>
      <c r="K230" s="102"/>
      <c r="L230" s="102"/>
      <c r="M230" s="102"/>
      <c r="N230" s="102"/>
      <c r="O230" s="102"/>
      <c r="P230" s="102"/>
      <c r="Q230" s="102"/>
      <c r="R230" s="102"/>
      <c r="S230" s="102"/>
      <c r="T230" s="102"/>
      <c r="U230" s="102"/>
      <c r="V230" s="102"/>
      <c r="W230" s="102"/>
    </row>
    <row r="231" spans="1:23" ht="13.5" customHeight="1">
      <c r="A231" s="29"/>
      <c r="C231" s="19"/>
      <c r="D231" s="140"/>
      <c r="F231" s="124"/>
      <c r="G231" s="124"/>
      <c r="I231" s="102"/>
      <c r="J231" s="102"/>
      <c r="K231" s="102"/>
      <c r="L231" s="102"/>
      <c r="M231" s="102"/>
      <c r="N231" s="102"/>
      <c r="O231" s="102"/>
      <c r="P231" s="102"/>
      <c r="Q231" s="102"/>
      <c r="R231" s="102"/>
      <c r="S231" s="102"/>
      <c r="T231" s="102"/>
      <c r="U231" s="102"/>
      <c r="V231" s="102"/>
      <c r="W231" s="102"/>
    </row>
    <row r="232" spans="1:23" ht="13.5" customHeight="1">
      <c r="A232" s="29"/>
      <c r="C232" s="19"/>
      <c r="D232" s="140"/>
      <c r="F232" s="124"/>
      <c r="G232" s="124"/>
      <c r="I232" s="102"/>
      <c r="J232" s="102"/>
      <c r="K232" s="102"/>
      <c r="L232" s="102"/>
      <c r="M232" s="102"/>
      <c r="N232" s="102"/>
      <c r="O232" s="102"/>
      <c r="P232" s="102"/>
      <c r="Q232" s="102"/>
      <c r="R232" s="102"/>
      <c r="S232" s="102"/>
      <c r="T232" s="102"/>
      <c r="U232" s="102"/>
      <c r="V232" s="102"/>
      <c r="W232" s="102"/>
    </row>
    <row r="233" spans="1:23" ht="13.5" customHeight="1">
      <c r="A233" s="29"/>
      <c r="C233" s="19"/>
      <c r="D233" s="140"/>
      <c r="F233" s="124"/>
      <c r="G233" s="124"/>
      <c r="I233" s="102"/>
      <c r="J233" s="102"/>
      <c r="K233" s="102"/>
      <c r="L233" s="102"/>
      <c r="M233" s="102"/>
      <c r="N233" s="102"/>
      <c r="O233" s="102"/>
      <c r="P233" s="102"/>
      <c r="Q233" s="102"/>
      <c r="R233" s="102"/>
      <c r="S233" s="102"/>
      <c r="T233" s="102"/>
      <c r="U233" s="102"/>
      <c r="V233" s="102"/>
      <c r="W233" s="102"/>
    </row>
    <row r="234" spans="1:23" ht="13.5" customHeight="1">
      <c r="A234" s="29"/>
      <c r="C234" s="19"/>
      <c r="D234" s="140"/>
      <c r="F234" s="124"/>
      <c r="G234" s="124"/>
      <c r="I234" s="102"/>
      <c r="J234" s="102"/>
      <c r="K234" s="102"/>
      <c r="L234" s="102"/>
      <c r="M234" s="102"/>
      <c r="N234" s="102"/>
      <c r="O234" s="102"/>
      <c r="P234" s="102"/>
      <c r="Q234" s="102"/>
      <c r="R234" s="102"/>
      <c r="S234" s="102"/>
      <c r="T234" s="102"/>
      <c r="U234" s="102"/>
      <c r="V234" s="102"/>
      <c r="W234" s="102"/>
    </row>
    <row r="235" spans="1:23" ht="13.5" customHeight="1">
      <c r="A235" s="29"/>
      <c r="C235" s="19"/>
      <c r="D235" s="140"/>
      <c r="F235" s="124"/>
      <c r="G235" s="124"/>
      <c r="I235" s="102"/>
      <c r="J235" s="102"/>
      <c r="K235" s="102"/>
      <c r="L235" s="102"/>
      <c r="M235" s="102"/>
      <c r="N235" s="102"/>
      <c r="O235" s="102"/>
      <c r="P235" s="102"/>
      <c r="Q235" s="102"/>
      <c r="R235" s="102"/>
      <c r="S235" s="102"/>
      <c r="T235" s="102"/>
      <c r="U235" s="102"/>
      <c r="V235" s="102"/>
      <c r="W235" s="102"/>
    </row>
    <row r="236" spans="1:23" ht="13.5" customHeight="1">
      <c r="A236" s="29"/>
      <c r="C236" s="19"/>
      <c r="D236" s="140"/>
      <c r="F236" s="124"/>
      <c r="G236" s="124"/>
      <c r="I236" s="102"/>
      <c r="J236" s="102"/>
      <c r="K236" s="102"/>
      <c r="L236" s="102"/>
      <c r="M236" s="102"/>
      <c r="N236" s="102"/>
      <c r="O236" s="102"/>
      <c r="P236" s="102"/>
      <c r="Q236" s="102"/>
      <c r="R236" s="102"/>
      <c r="S236" s="102"/>
      <c r="T236" s="102"/>
      <c r="U236" s="102"/>
      <c r="V236" s="102"/>
      <c r="W236" s="102"/>
    </row>
    <row r="237" spans="1:23" ht="13.5" customHeight="1">
      <c r="A237" s="29"/>
      <c r="C237" s="19"/>
      <c r="D237" s="140"/>
      <c r="F237" s="124"/>
      <c r="G237" s="124"/>
      <c r="I237" s="102"/>
      <c r="J237" s="102"/>
      <c r="K237" s="102"/>
      <c r="L237" s="102"/>
      <c r="M237" s="102"/>
      <c r="N237" s="102"/>
      <c r="O237" s="102"/>
      <c r="P237" s="102"/>
      <c r="Q237" s="102"/>
      <c r="R237" s="102"/>
      <c r="S237" s="102"/>
      <c r="T237" s="102"/>
      <c r="U237" s="102"/>
      <c r="V237" s="102"/>
      <c r="W237" s="102"/>
    </row>
    <row r="238" spans="1:23" ht="13.5" customHeight="1">
      <c r="A238" s="29"/>
      <c r="C238" s="19"/>
      <c r="D238" s="140"/>
      <c r="F238" s="124"/>
      <c r="G238" s="124"/>
      <c r="I238" s="102"/>
      <c r="J238" s="102"/>
      <c r="K238" s="102"/>
      <c r="L238" s="102"/>
      <c r="M238" s="102"/>
      <c r="N238" s="102"/>
      <c r="O238" s="102"/>
      <c r="P238" s="102"/>
      <c r="Q238" s="102"/>
      <c r="R238" s="102"/>
      <c r="S238" s="102"/>
      <c r="T238" s="102"/>
      <c r="U238" s="102"/>
      <c r="V238" s="102"/>
      <c r="W238" s="102"/>
    </row>
    <row r="239" spans="1:23" ht="13.5" customHeight="1">
      <c r="A239" s="29"/>
      <c r="C239" s="19"/>
      <c r="D239" s="140"/>
      <c r="F239" s="124"/>
      <c r="G239" s="124"/>
      <c r="I239" s="102"/>
      <c r="J239" s="102"/>
      <c r="K239" s="102"/>
      <c r="L239" s="102"/>
      <c r="M239" s="102"/>
      <c r="N239" s="102"/>
      <c r="O239" s="102"/>
      <c r="P239" s="102"/>
      <c r="Q239" s="102"/>
      <c r="R239" s="102"/>
      <c r="S239" s="102"/>
      <c r="T239" s="102"/>
      <c r="U239" s="102"/>
      <c r="V239" s="102"/>
      <c r="W239" s="102"/>
    </row>
    <row r="240" spans="1:23" ht="13.5" customHeight="1">
      <c r="A240" s="29"/>
      <c r="C240" s="19"/>
      <c r="D240" s="140"/>
      <c r="F240" s="124"/>
      <c r="G240" s="124"/>
      <c r="I240" s="102"/>
      <c r="J240" s="102"/>
      <c r="K240" s="102"/>
      <c r="L240" s="102"/>
      <c r="M240" s="102"/>
      <c r="N240" s="102"/>
      <c r="O240" s="102"/>
      <c r="P240" s="102"/>
      <c r="Q240" s="102"/>
      <c r="R240" s="102"/>
      <c r="S240" s="102"/>
      <c r="T240" s="102"/>
      <c r="U240" s="102"/>
      <c r="V240" s="102"/>
      <c r="W240" s="102"/>
    </row>
    <row r="241" spans="1:23" ht="13.5" customHeight="1">
      <c r="A241" s="29"/>
      <c r="C241" s="19"/>
      <c r="D241" s="140"/>
      <c r="F241" s="124"/>
      <c r="G241" s="124"/>
      <c r="I241" s="102"/>
      <c r="J241" s="102"/>
      <c r="K241" s="102"/>
      <c r="L241" s="102"/>
      <c r="M241" s="102"/>
      <c r="N241" s="102"/>
      <c r="O241" s="102"/>
      <c r="P241" s="102"/>
      <c r="Q241" s="102"/>
      <c r="R241" s="102"/>
      <c r="S241" s="102"/>
      <c r="T241" s="102"/>
      <c r="U241" s="102"/>
      <c r="V241" s="102"/>
      <c r="W241" s="102"/>
    </row>
    <row r="242" spans="1:23" ht="13.5" customHeight="1">
      <c r="A242" s="29"/>
      <c r="C242" s="19"/>
      <c r="D242" s="140"/>
      <c r="F242" s="124"/>
      <c r="G242" s="124"/>
      <c r="I242" s="102"/>
      <c r="J242" s="102"/>
      <c r="K242" s="102"/>
      <c r="L242" s="102"/>
      <c r="M242" s="102"/>
      <c r="N242" s="102"/>
      <c r="O242" s="102"/>
      <c r="P242" s="102"/>
      <c r="Q242" s="102"/>
      <c r="R242" s="102"/>
      <c r="S242" s="102"/>
      <c r="T242" s="102"/>
      <c r="U242" s="102"/>
      <c r="V242" s="102"/>
      <c r="W242" s="102"/>
    </row>
    <row r="243" spans="1:23" ht="13.5" customHeight="1">
      <c r="A243" s="29"/>
      <c r="C243" s="19"/>
      <c r="D243" s="140"/>
      <c r="F243" s="124"/>
      <c r="G243" s="124"/>
      <c r="I243" s="102"/>
      <c r="J243" s="102"/>
      <c r="K243" s="102"/>
      <c r="L243" s="102"/>
      <c r="M243" s="102"/>
      <c r="N243" s="102"/>
      <c r="O243" s="102"/>
      <c r="P243" s="102"/>
      <c r="Q243" s="102"/>
      <c r="R243" s="102"/>
      <c r="S243" s="102"/>
      <c r="T243" s="102"/>
      <c r="U243" s="102"/>
      <c r="V243" s="102"/>
      <c r="W243" s="102"/>
    </row>
    <row r="244" spans="1:23" ht="13.5" customHeight="1">
      <c r="A244" s="29"/>
      <c r="C244" s="19"/>
      <c r="D244" s="140"/>
      <c r="F244" s="124"/>
      <c r="G244" s="124"/>
      <c r="I244" s="102"/>
      <c r="J244" s="102"/>
      <c r="K244" s="102"/>
      <c r="L244" s="102"/>
      <c r="M244" s="102"/>
      <c r="N244" s="102"/>
      <c r="O244" s="102"/>
      <c r="P244" s="102"/>
      <c r="Q244" s="102"/>
      <c r="R244" s="102"/>
      <c r="S244" s="102"/>
      <c r="T244" s="102"/>
      <c r="U244" s="102"/>
      <c r="V244" s="102"/>
      <c r="W244" s="102"/>
    </row>
    <row r="245" spans="1:23" ht="13.5" customHeight="1">
      <c r="A245" s="29"/>
      <c r="C245" s="19"/>
      <c r="D245" s="140"/>
      <c r="F245" s="124"/>
      <c r="G245" s="124"/>
      <c r="I245" s="102"/>
      <c r="J245" s="102"/>
      <c r="K245" s="102"/>
      <c r="L245" s="102"/>
      <c r="M245" s="102"/>
      <c r="N245" s="102"/>
      <c r="O245" s="102"/>
      <c r="P245" s="102"/>
      <c r="Q245" s="102"/>
      <c r="R245" s="102"/>
      <c r="S245" s="102"/>
      <c r="T245" s="102"/>
      <c r="U245" s="102"/>
      <c r="V245" s="102"/>
      <c r="W245" s="102"/>
    </row>
    <row r="246" spans="1:23" ht="13.5" customHeight="1">
      <c r="A246" s="29"/>
      <c r="C246" s="19"/>
      <c r="D246" s="140"/>
      <c r="F246" s="124"/>
      <c r="G246" s="124"/>
      <c r="I246" s="102"/>
      <c r="J246" s="102"/>
      <c r="K246" s="102"/>
      <c r="L246" s="102"/>
      <c r="M246" s="102"/>
      <c r="N246" s="102"/>
      <c r="O246" s="102"/>
      <c r="P246" s="102"/>
      <c r="Q246" s="102"/>
      <c r="R246" s="102"/>
      <c r="S246" s="102"/>
      <c r="T246" s="102"/>
      <c r="U246" s="102"/>
      <c r="V246" s="102"/>
      <c r="W246" s="102"/>
    </row>
    <row r="247" spans="1:23" ht="13.5" customHeight="1">
      <c r="A247" s="29"/>
      <c r="C247" s="19"/>
      <c r="D247" s="140"/>
      <c r="F247" s="124"/>
      <c r="G247" s="124"/>
      <c r="I247" s="102"/>
      <c r="J247" s="102"/>
      <c r="K247" s="102"/>
      <c r="L247" s="102"/>
      <c r="M247" s="102"/>
      <c r="N247" s="102"/>
      <c r="O247" s="102"/>
      <c r="P247" s="102"/>
      <c r="Q247" s="102"/>
      <c r="R247" s="102"/>
      <c r="S247" s="102"/>
      <c r="T247" s="102"/>
      <c r="U247" s="102"/>
      <c r="V247" s="102"/>
      <c r="W247" s="102"/>
    </row>
    <row r="248" spans="1:23" ht="13.5" customHeight="1">
      <c r="A248" s="29"/>
      <c r="C248" s="19"/>
      <c r="D248" s="140"/>
      <c r="F248" s="124"/>
      <c r="G248" s="124"/>
      <c r="I248" s="102"/>
      <c r="J248" s="102"/>
      <c r="K248" s="102"/>
      <c r="L248" s="102"/>
      <c r="M248" s="102"/>
      <c r="N248" s="102"/>
      <c r="O248" s="102"/>
      <c r="P248" s="102"/>
      <c r="Q248" s="102"/>
      <c r="R248" s="102"/>
      <c r="S248" s="102"/>
      <c r="T248" s="102"/>
      <c r="U248" s="102"/>
      <c r="V248" s="102"/>
      <c r="W248" s="102"/>
    </row>
    <row r="249" spans="1:23" ht="13.5" customHeight="1">
      <c r="A249" s="29"/>
      <c r="C249" s="19"/>
      <c r="D249" s="140"/>
      <c r="F249" s="124"/>
      <c r="G249" s="124"/>
      <c r="I249" s="102"/>
      <c r="J249" s="102"/>
      <c r="K249" s="102"/>
      <c r="L249" s="102"/>
      <c r="M249" s="102"/>
      <c r="N249" s="102"/>
      <c r="O249" s="102"/>
      <c r="P249" s="102"/>
      <c r="Q249" s="102"/>
      <c r="R249" s="102"/>
      <c r="S249" s="102"/>
      <c r="T249" s="102"/>
      <c r="U249" s="102"/>
      <c r="V249" s="102"/>
      <c r="W249" s="102"/>
    </row>
    <row r="250" spans="1:23" ht="13.5" customHeight="1">
      <c r="A250" s="29"/>
      <c r="C250" s="19"/>
      <c r="D250" s="140"/>
      <c r="F250" s="124"/>
      <c r="G250" s="124"/>
      <c r="I250" s="102"/>
      <c r="J250" s="102"/>
      <c r="K250" s="102"/>
      <c r="L250" s="102"/>
      <c r="M250" s="102"/>
      <c r="N250" s="102"/>
      <c r="O250" s="102"/>
      <c r="P250" s="102"/>
      <c r="Q250" s="102"/>
      <c r="R250" s="102"/>
      <c r="S250" s="102"/>
      <c r="T250" s="102"/>
      <c r="U250" s="102"/>
      <c r="V250" s="102"/>
      <c r="W250" s="102"/>
    </row>
    <row r="251" spans="1:23" ht="13.5" customHeight="1">
      <c r="A251" s="29"/>
      <c r="C251" s="19"/>
      <c r="D251" s="140"/>
      <c r="F251" s="124"/>
      <c r="G251" s="124"/>
      <c r="I251" s="102"/>
      <c r="J251" s="102"/>
      <c r="K251" s="102"/>
      <c r="L251" s="102"/>
      <c r="M251" s="102"/>
      <c r="N251" s="102"/>
      <c r="O251" s="102"/>
      <c r="P251" s="102"/>
      <c r="Q251" s="102"/>
      <c r="R251" s="102"/>
      <c r="S251" s="102"/>
      <c r="T251" s="102"/>
      <c r="U251" s="102"/>
      <c r="V251" s="102"/>
      <c r="W251" s="102"/>
    </row>
    <row r="252" spans="1:23" ht="13.5" customHeight="1">
      <c r="A252" s="29"/>
      <c r="C252" s="19"/>
      <c r="D252" s="140"/>
      <c r="F252" s="124"/>
      <c r="G252" s="124"/>
      <c r="I252" s="102"/>
      <c r="J252" s="102"/>
      <c r="K252" s="102"/>
      <c r="L252" s="102"/>
      <c r="M252" s="102"/>
      <c r="N252" s="102"/>
      <c r="O252" s="102"/>
      <c r="P252" s="102"/>
      <c r="Q252" s="102"/>
      <c r="R252" s="102"/>
      <c r="S252" s="102"/>
      <c r="T252" s="102"/>
      <c r="U252" s="102"/>
      <c r="V252" s="102"/>
      <c r="W252" s="102"/>
    </row>
    <row r="253" spans="1:23" ht="13.5" customHeight="1">
      <c r="A253" s="29"/>
      <c r="C253" s="19"/>
      <c r="D253" s="140"/>
      <c r="F253" s="124"/>
      <c r="G253" s="124"/>
      <c r="I253" s="102"/>
      <c r="J253" s="102"/>
      <c r="K253" s="102"/>
      <c r="L253" s="102"/>
      <c r="M253" s="102"/>
      <c r="N253" s="102"/>
      <c r="O253" s="102"/>
      <c r="P253" s="102"/>
      <c r="Q253" s="102"/>
      <c r="R253" s="102"/>
      <c r="S253" s="102"/>
      <c r="T253" s="102"/>
      <c r="U253" s="102"/>
      <c r="V253" s="102"/>
      <c r="W253" s="102"/>
    </row>
    <row r="254" spans="1:23" ht="13.5" customHeight="1">
      <c r="A254" s="29"/>
      <c r="C254" s="19"/>
      <c r="D254" s="140"/>
      <c r="F254" s="124"/>
      <c r="G254" s="124"/>
      <c r="I254" s="102"/>
      <c r="J254" s="102"/>
      <c r="K254" s="102"/>
      <c r="L254" s="102"/>
      <c r="M254" s="102"/>
      <c r="N254" s="102"/>
      <c r="O254" s="102"/>
      <c r="P254" s="102"/>
      <c r="Q254" s="102"/>
      <c r="R254" s="102"/>
      <c r="S254" s="102"/>
      <c r="T254" s="102"/>
      <c r="U254" s="102"/>
      <c r="V254" s="102"/>
      <c r="W254" s="102"/>
    </row>
    <row r="255" spans="1:23" ht="13.5" customHeight="1">
      <c r="A255" s="29"/>
      <c r="C255" s="19"/>
      <c r="D255" s="140"/>
      <c r="F255" s="124"/>
      <c r="G255" s="124"/>
      <c r="I255" s="102"/>
      <c r="J255" s="102"/>
      <c r="K255" s="102"/>
      <c r="L255" s="102"/>
      <c r="M255" s="102"/>
      <c r="N255" s="102"/>
      <c r="O255" s="102"/>
      <c r="P255" s="102"/>
      <c r="Q255" s="102"/>
      <c r="R255" s="102"/>
      <c r="S255" s="102"/>
      <c r="T255" s="102"/>
      <c r="U255" s="102"/>
      <c r="V255" s="102"/>
      <c r="W255" s="102"/>
    </row>
    <row r="256" spans="1:23" ht="13.5" customHeight="1">
      <c r="A256" s="29"/>
      <c r="C256" s="19"/>
      <c r="D256" s="140"/>
      <c r="F256" s="124"/>
      <c r="G256" s="124"/>
      <c r="I256" s="102"/>
      <c r="J256" s="102"/>
      <c r="K256" s="102"/>
      <c r="L256" s="102"/>
      <c r="M256" s="102"/>
      <c r="N256" s="102"/>
      <c r="O256" s="102"/>
      <c r="P256" s="102"/>
      <c r="Q256" s="102"/>
      <c r="R256" s="102"/>
      <c r="S256" s="102"/>
      <c r="T256" s="102"/>
      <c r="U256" s="102"/>
      <c r="V256" s="102"/>
      <c r="W256" s="102"/>
    </row>
    <row r="257" spans="1:23" ht="13.5" customHeight="1">
      <c r="A257" s="29"/>
      <c r="C257" s="19"/>
      <c r="D257" s="140"/>
      <c r="F257" s="124"/>
      <c r="G257" s="124"/>
      <c r="I257" s="102"/>
      <c r="J257" s="102"/>
      <c r="K257" s="102"/>
      <c r="L257" s="102"/>
      <c r="M257" s="102"/>
      <c r="N257" s="102"/>
      <c r="O257" s="102"/>
      <c r="P257" s="102"/>
      <c r="Q257" s="102"/>
      <c r="R257" s="102"/>
      <c r="S257" s="102"/>
      <c r="T257" s="102"/>
      <c r="U257" s="102"/>
      <c r="V257" s="102"/>
      <c r="W257" s="102"/>
    </row>
    <row r="258" spans="1:23" ht="13.5" customHeight="1">
      <c r="A258" s="29"/>
      <c r="C258" s="19"/>
      <c r="D258" s="140"/>
      <c r="F258" s="124"/>
      <c r="G258" s="124"/>
      <c r="I258" s="102"/>
      <c r="J258" s="102"/>
      <c r="K258" s="102"/>
      <c r="L258" s="102"/>
      <c r="M258" s="102"/>
      <c r="N258" s="102"/>
      <c r="O258" s="102"/>
      <c r="P258" s="102"/>
      <c r="Q258" s="102"/>
      <c r="R258" s="102"/>
      <c r="S258" s="102"/>
      <c r="T258" s="102"/>
      <c r="U258" s="102"/>
      <c r="V258" s="102"/>
      <c r="W258" s="102"/>
    </row>
    <row r="259" spans="1:23" ht="13.5" customHeight="1">
      <c r="A259" s="29"/>
      <c r="C259" s="19"/>
      <c r="D259" s="140"/>
      <c r="F259" s="124"/>
      <c r="G259" s="124"/>
      <c r="I259" s="102"/>
      <c r="J259" s="102"/>
      <c r="K259" s="102"/>
      <c r="L259" s="102"/>
      <c r="M259" s="102"/>
      <c r="N259" s="102"/>
      <c r="O259" s="102"/>
      <c r="P259" s="102"/>
      <c r="Q259" s="102"/>
      <c r="R259" s="102"/>
      <c r="S259" s="102"/>
      <c r="T259" s="102"/>
      <c r="U259" s="102"/>
      <c r="V259" s="102"/>
      <c r="W259" s="102"/>
    </row>
    <row r="260" spans="1:23" ht="13.5" customHeight="1">
      <c r="A260" s="29"/>
      <c r="C260" s="19"/>
      <c r="D260" s="140"/>
      <c r="F260" s="124"/>
      <c r="G260" s="124"/>
      <c r="I260" s="102"/>
      <c r="J260" s="102"/>
      <c r="K260" s="102"/>
      <c r="L260" s="102"/>
      <c r="M260" s="102"/>
      <c r="N260" s="102"/>
      <c r="O260" s="102"/>
      <c r="P260" s="102"/>
      <c r="Q260" s="102"/>
      <c r="R260" s="102"/>
      <c r="S260" s="102"/>
      <c r="T260" s="102"/>
      <c r="U260" s="102"/>
      <c r="V260" s="102"/>
      <c r="W260" s="102"/>
    </row>
    <row r="261" spans="1:23" ht="13.5" customHeight="1">
      <c r="A261" s="29"/>
      <c r="C261" s="19"/>
      <c r="D261" s="140"/>
      <c r="F261" s="124"/>
      <c r="G261" s="124"/>
      <c r="I261" s="102"/>
      <c r="J261" s="102"/>
      <c r="K261" s="102"/>
      <c r="L261" s="102"/>
      <c r="M261" s="102"/>
      <c r="N261" s="102"/>
      <c r="O261" s="102"/>
      <c r="P261" s="102"/>
      <c r="Q261" s="102"/>
      <c r="R261" s="102"/>
      <c r="S261" s="102"/>
      <c r="T261" s="102"/>
      <c r="U261" s="102"/>
      <c r="V261" s="102"/>
      <c r="W261" s="102"/>
    </row>
    <row r="262" spans="1:23" ht="13.5" customHeight="1">
      <c r="A262" s="29"/>
      <c r="C262" s="19"/>
      <c r="D262" s="140"/>
      <c r="F262" s="124"/>
      <c r="G262" s="124"/>
      <c r="I262" s="102"/>
      <c r="J262" s="102"/>
      <c r="K262" s="102"/>
      <c r="L262" s="102"/>
      <c r="M262" s="102"/>
      <c r="N262" s="102"/>
      <c r="O262" s="102"/>
      <c r="P262" s="102"/>
      <c r="Q262" s="102"/>
      <c r="R262" s="102"/>
      <c r="S262" s="102"/>
      <c r="T262" s="102"/>
      <c r="U262" s="102"/>
      <c r="V262" s="102"/>
      <c r="W262" s="102"/>
    </row>
    <row r="263" spans="1:23" ht="13.5" customHeight="1">
      <c r="A263" s="29"/>
      <c r="C263" s="19"/>
      <c r="D263" s="140"/>
      <c r="F263" s="124"/>
      <c r="G263" s="124"/>
      <c r="I263" s="102"/>
      <c r="J263" s="102"/>
      <c r="K263" s="102"/>
      <c r="L263" s="102"/>
      <c r="M263" s="102"/>
      <c r="N263" s="102"/>
      <c r="O263" s="102"/>
      <c r="P263" s="102"/>
      <c r="Q263" s="102"/>
      <c r="R263" s="102"/>
      <c r="S263" s="102"/>
      <c r="T263" s="102"/>
      <c r="U263" s="102"/>
      <c r="V263" s="102"/>
      <c r="W263" s="102"/>
    </row>
    <row r="264" spans="1:23" ht="13.5" customHeight="1">
      <c r="A264" s="29"/>
      <c r="C264" s="19"/>
      <c r="D264" s="140"/>
      <c r="F264" s="124"/>
      <c r="G264" s="124"/>
      <c r="I264" s="102"/>
      <c r="J264" s="102"/>
      <c r="K264" s="102"/>
      <c r="L264" s="102"/>
      <c r="M264" s="102"/>
      <c r="N264" s="102"/>
      <c r="O264" s="102"/>
      <c r="P264" s="102"/>
      <c r="Q264" s="102"/>
      <c r="R264" s="102"/>
      <c r="S264" s="102"/>
      <c r="T264" s="102"/>
      <c r="U264" s="102"/>
      <c r="V264" s="102"/>
      <c r="W264" s="102"/>
    </row>
    <row r="265" spans="1:23" ht="13.5" customHeight="1">
      <c r="A265" s="29"/>
      <c r="C265" s="19"/>
      <c r="D265" s="140"/>
      <c r="F265" s="124"/>
      <c r="G265" s="124"/>
      <c r="I265" s="102"/>
      <c r="J265" s="102"/>
      <c r="K265" s="102"/>
      <c r="L265" s="102"/>
      <c r="M265" s="102"/>
      <c r="N265" s="102"/>
      <c r="O265" s="102"/>
      <c r="P265" s="102"/>
      <c r="Q265" s="102"/>
      <c r="R265" s="102"/>
      <c r="S265" s="102"/>
      <c r="T265" s="102"/>
      <c r="U265" s="102"/>
      <c r="V265" s="102"/>
      <c r="W265" s="102"/>
    </row>
    <row r="266" spans="1:23" ht="13.5" customHeight="1">
      <c r="A266" s="29"/>
      <c r="C266" s="19"/>
      <c r="D266" s="140"/>
      <c r="F266" s="124"/>
      <c r="G266" s="124"/>
      <c r="I266" s="102"/>
      <c r="J266" s="102"/>
      <c r="K266" s="102"/>
      <c r="L266" s="102"/>
      <c r="M266" s="102"/>
      <c r="N266" s="102"/>
      <c r="O266" s="102"/>
      <c r="P266" s="102"/>
      <c r="Q266" s="102"/>
      <c r="R266" s="102"/>
      <c r="S266" s="102"/>
      <c r="T266" s="102"/>
      <c r="U266" s="102"/>
      <c r="V266" s="102"/>
      <c r="W266" s="102"/>
    </row>
    <row r="267" spans="1:23" ht="13.5" customHeight="1">
      <c r="A267" s="29"/>
      <c r="C267" s="19"/>
      <c r="D267" s="140"/>
      <c r="F267" s="124"/>
      <c r="G267" s="124"/>
      <c r="I267" s="102"/>
      <c r="J267" s="102"/>
      <c r="K267" s="102"/>
      <c r="L267" s="102"/>
      <c r="M267" s="102"/>
      <c r="N267" s="102"/>
      <c r="O267" s="102"/>
      <c r="P267" s="102"/>
      <c r="Q267" s="102"/>
      <c r="R267" s="102"/>
      <c r="S267" s="102"/>
      <c r="T267" s="102"/>
      <c r="U267" s="102"/>
      <c r="V267" s="102"/>
      <c r="W267" s="102"/>
    </row>
    <row r="268" spans="1:23" ht="13.5" customHeight="1">
      <c r="A268" s="29"/>
      <c r="C268" s="19"/>
      <c r="D268" s="140"/>
      <c r="F268" s="124"/>
      <c r="G268" s="124"/>
      <c r="I268" s="102"/>
      <c r="J268" s="102"/>
      <c r="K268" s="102"/>
      <c r="L268" s="102"/>
      <c r="M268" s="102"/>
      <c r="N268" s="102"/>
      <c r="O268" s="102"/>
      <c r="P268" s="102"/>
      <c r="Q268" s="102"/>
      <c r="R268" s="102"/>
      <c r="S268" s="102"/>
      <c r="T268" s="102"/>
      <c r="U268" s="102"/>
      <c r="V268" s="102"/>
      <c r="W268" s="102"/>
    </row>
    <row r="269" spans="1:23" ht="13.5" customHeight="1">
      <c r="A269" s="29"/>
      <c r="C269" s="19"/>
      <c r="D269" s="140"/>
      <c r="F269" s="124"/>
      <c r="G269" s="124"/>
      <c r="I269" s="102"/>
      <c r="J269" s="102"/>
      <c r="K269" s="102"/>
      <c r="L269" s="102"/>
      <c r="M269" s="102"/>
      <c r="N269" s="102"/>
      <c r="O269" s="102"/>
      <c r="P269" s="102"/>
      <c r="Q269" s="102"/>
      <c r="R269" s="102"/>
      <c r="S269" s="102"/>
      <c r="T269" s="102"/>
      <c r="U269" s="102"/>
      <c r="V269" s="102"/>
      <c r="W269" s="102"/>
    </row>
    <row r="270" spans="1:23" ht="13.5" customHeight="1">
      <c r="A270" s="29"/>
      <c r="C270" s="19"/>
      <c r="D270" s="140"/>
      <c r="F270" s="124"/>
      <c r="G270" s="124"/>
      <c r="I270" s="102"/>
      <c r="J270" s="102"/>
      <c r="K270" s="102"/>
      <c r="L270" s="102"/>
      <c r="M270" s="102"/>
      <c r="N270" s="102"/>
      <c r="O270" s="102"/>
      <c r="P270" s="102"/>
      <c r="Q270" s="102"/>
      <c r="R270" s="102"/>
      <c r="S270" s="102"/>
      <c r="T270" s="102"/>
      <c r="U270" s="102"/>
      <c r="V270" s="102"/>
      <c r="W270" s="102"/>
    </row>
    <row r="271" spans="1:23" ht="13.5" customHeight="1">
      <c r="A271" s="29"/>
      <c r="C271" s="19"/>
      <c r="D271" s="140"/>
      <c r="F271" s="124"/>
      <c r="G271" s="124"/>
      <c r="I271" s="102"/>
      <c r="J271" s="102"/>
      <c r="K271" s="102"/>
      <c r="L271" s="102"/>
      <c r="M271" s="102"/>
      <c r="N271" s="102"/>
      <c r="O271" s="102"/>
      <c r="P271" s="102"/>
      <c r="Q271" s="102"/>
      <c r="R271" s="102"/>
      <c r="S271" s="102"/>
      <c r="T271" s="102"/>
      <c r="U271" s="102"/>
      <c r="V271" s="102"/>
      <c r="W271" s="102"/>
    </row>
    <row r="272" spans="1:23" ht="13.5" customHeight="1">
      <c r="A272" s="29"/>
      <c r="C272" s="19"/>
      <c r="D272" s="140"/>
      <c r="F272" s="124"/>
      <c r="G272" s="124"/>
      <c r="I272" s="102"/>
      <c r="J272" s="102"/>
      <c r="K272" s="102"/>
      <c r="L272" s="102"/>
      <c r="M272" s="102"/>
      <c r="N272" s="102"/>
      <c r="O272" s="102"/>
      <c r="P272" s="102"/>
      <c r="Q272" s="102"/>
      <c r="R272" s="102"/>
      <c r="S272" s="102"/>
      <c r="T272" s="102"/>
      <c r="U272" s="102"/>
      <c r="V272" s="102"/>
      <c r="W272" s="102"/>
    </row>
    <row r="273" spans="1:23" ht="13.5" customHeight="1">
      <c r="A273" s="29"/>
      <c r="C273" s="19"/>
      <c r="D273" s="140"/>
      <c r="F273" s="124"/>
      <c r="G273" s="124"/>
      <c r="I273" s="102"/>
      <c r="J273" s="102"/>
      <c r="K273" s="102"/>
      <c r="L273" s="102"/>
      <c r="M273" s="102"/>
      <c r="N273" s="102"/>
      <c r="O273" s="102"/>
      <c r="P273" s="102"/>
      <c r="Q273" s="102"/>
      <c r="R273" s="102"/>
      <c r="S273" s="102"/>
      <c r="T273" s="102"/>
      <c r="U273" s="102"/>
      <c r="V273" s="102"/>
      <c r="W273" s="102"/>
    </row>
    <row r="274" spans="1:23" ht="13.5" customHeight="1">
      <c r="A274" s="29"/>
      <c r="C274" s="19"/>
      <c r="D274" s="140"/>
      <c r="F274" s="124"/>
      <c r="G274" s="124"/>
      <c r="I274" s="102"/>
      <c r="J274" s="102"/>
      <c r="K274" s="102"/>
      <c r="L274" s="102"/>
      <c r="M274" s="102"/>
      <c r="N274" s="102"/>
      <c r="O274" s="102"/>
      <c r="P274" s="102"/>
      <c r="Q274" s="102"/>
      <c r="R274" s="102"/>
      <c r="S274" s="102"/>
      <c r="T274" s="102"/>
      <c r="U274" s="102"/>
      <c r="V274" s="102"/>
      <c r="W274" s="102"/>
    </row>
    <row r="275" spans="1:23" ht="13.5" customHeight="1">
      <c r="A275" s="29"/>
      <c r="C275" s="19"/>
      <c r="D275" s="140"/>
      <c r="F275" s="124"/>
      <c r="G275" s="124"/>
      <c r="I275" s="102"/>
      <c r="J275" s="102"/>
      <c r="K275" s="102"/>
      <c r="L275" s="102"/>
      <c r="M275" s="102"/>
      <c r="N275" s="102"/>
      <c r="O275" s="102"/>
      <c r="P275" s="102"/>
      <c r="Q275" s="102"/>
      <c r="R275" s="102"/>
      <c r="S275" s="102"/>
      <c r="T275" s="102"/>
      <c r="U275" s="102"/>
      <c r="V275" s="102"/>
      <c r="W275" s="102"/>
    </row>
    <row r="276" spans="1:23" ht="13.5" customHeight="1">
      <c r="A276" s="29"/>
      <c r="C276" s="19"/>
      <c r="D276" s="140"/>
      <c r="F276" s="124"/>
      <c r="G276" s="124"/>
      <c r="I276" s="102"/>
      <c r="J276" s="102"/>
      <c r="K276" s="102"/>
      <c r="L276" s="102"/>
      <c r="M276" s="102"/>
      <c r="N276" s="102"/>
      <c r="O276" s="102"/>
      <c r="P276" s="102"/>
      <c r="Q276" s="102"/>
      <c r="R276" s="102"/>
      <c r="S276" s="102"/>
      <c r="T276" s="102"/>
      <c r="U276" s="102"/>
      <c r="V276" s="102"/>
      <c r="W276" s="102"/>
    </row>
    <row r="277" spans="1:23" ht="13.5" customHeight="1">
      <c r="A277" s="29"/>
      <c r="C277" s="19"/>
      <c r="D277" s="140"/>
      <c r="F277" s="124"/>
      <c r="G277" s="124"/>
      <c r="I277" s="102"/>
      <c r="J277" s="102"/>
      <c r="K277" s="102"/>
      <c r="L277" s="102"/>
      <c r="M277" s="102"/>
      <c r="N277" s="102"/>
      <c r="O277" s="102"/>
      <c r="P277" s="102"/>
      <c r="Q277" s="102"/>
      <c r="R277" s="102"/>
      <c r="S277" s="102"/>
      <c r="T277" s="102"/>
      <c r="U277" s="102"/>
      <c r="V277" s="102"/>
      <c r="W277" s="102"/>
    </row>
    <row r="278" spans="1:23" ht="13.5" customHeight="1">
      <c r="A278" s="29"/>
      <c r="C278" s="19"/>
      <c r="D278" s="140"/>
      <c r="F278" s="124"/>
      <c r="G278" s="124"/>
      <c r="I278" s="102"/>
      <c r="J278" s="102"/>
      <c r="K278" s="102"/>
      <c r="L278" s="102"/>
      <c r="M278" s="102"/>
      <c r="N278" s="102"/>
      <c r="O278" s="102"/>
      <c r="P278" s="102"/>
      <c r="Q278" s="102"/>
      <c r="R278" s="102"/>
      <c r="S278" s="102"/>
      <c r="T278" s="102"/>
      <c r="U278" s="102"/>
      <c r="V278" s="102"/>
      <c r="W278" s="102"/>
    </row>
    <row r="279" spans="1:23" ht="13.5" customHeight="1">
      <c r="A279" s="29"/>
      <c r="C279" s="19"/>
      <c r="D279" s="140"/>
      <c r="F279" s="124"/>
      <c r="G279" s="124"/>
      <c r="I279" s="102"/>
      <c r="J279" s="102"/>
      <c r="K279" s="102"/>
      <c r="L279" s="102"/>
      <c r="M279" s="102"/>
      <c r="N279" s="102"/>
      <c r="O279" s="102"/>
      <c r="P279" s="102"/>
      <c r="Q279" s="102"/>
      <c r="R279" s="102"/>
      <c r="S279" s="102"/>
      <c r="T279" s="102"/>
      <c r="U279" s="102"/>
      <c r="V279" s="102"/>
      <c r="W279" s="102"/>
    </row>
    <row r="280" spans="1:23" ht="13.5" customHeight="1">
      <c r="A280" s="29"/>
      <c r="C280" s="19"/>
      <c r="D280" s="140"/>
      <c r="F280" s="124"/>
      <c r="G280" s="124"/>
      <c r="I280" s="102"/>
      <c r="J280" s="102"/>
      <c r="K280" s="102"/>
      <c r="L280" s="102"/>
      <c r="M280" s="102"/>
      <c r="N280" s="102"/>
      <c r="O280" s="102"/>
      <c r="P280" s="102"/>
      <c r="Q280" s="102"/>
      <c r="R280" s="102"/>
      <c r="S280" s="102"/>
      <c r="T280" s="102"/>
      <c r="U280" s="102"/>
      <c r="V280" s="102"/>
      <c r="W280" s="102"/>
    </row>
    <row r="281" spans="1:23" ht="13.5" customHeight="1">
      <c r="A281" s="29"/>
      <c r="C281" s="19"/>
      <c r="D281" s="140"/>
      <c r="F281" s="124"/>
      <c r="G281" s="124"/>
      <c r="I281" s="102"/>
      <c r="J281" s="102"/>
      <c r="K281" s="102"/>
      <c r="L281" s="102"/>
      <c r="M281" s="102"/>
      <c r="N281" s="102"/>
      <c r="O281" s="102"/>
      <c r="P281" s="102"/>
      <c r="Q281" s="102"/>
      <c r="R281" s="102"/>
      <c r="S281" s="102"/>
      <c r="T281" s="102"/>
      <c r="U281" s="102"/>
      <c r="V281" s="102"/>
      <c r="W281" s="102"/>
    </row>
    <row r="282" spans="1:23" ht="13.5" customHeight="1">
      <c r="A282" s="29"/>
      <c r="C282" s="19"/>
      <c r="D282" s="140"/>
      <c r="F282" s="124"/>
      <c r="G282" s="124"/>
      <c r="I282" s="102"/>
      <c r="J282" s="102"/>
      <c r="K282" s="102"/>
      <c r="L282" s="102"/>
      <c r="M282" s="102"/>
      <c r="N282" s="102"/>
      <c r="O282" s="102"/>
      <c r="P282" s="102"/>
      <c r="Q282" s="102"/>
      <c r="R282" s="102"/>
      <c r="S282" s="102"/>
      <c r="T282" s="102"/>
      <c r="U282" s="102"/>
      <c r="V282" s="102"/>
      <c r="W282" s="102"/>
    </row>
    <row r="283" spans="1:23" ht="13.5" customHeight="1">
      <c r="A283" s="29"/>
      <c r="C283" s="19"/>
      <c r="D283" s="140"/>
      <c r="F283" s="124"/>
      <c r="G283" s="124"/>
      <c r="I283" s="102"/>
      <c r="J283" s="102"/>
      <c r="K283" s="102"/>
      <c r="L283" s="102"/>
      <c r="M283" s="102"/>
      <c r="N283" s="102"/>
      <c r="O283" s="102"/>
      <c r="P283" s="102"/>
      <c r="Q283" s="102"/>
      <c r="R283" s="102"/>
      <c r="S283" s="102"/>
      <c r="T283" s="102"/>
      <c r="U283" s="102"/>
      <c r="V283" s="102"/>
      <c r="W283" s="102"/>
    </row>
    <row r="284" spans="1:23" ht="13.5" customHeight="1">
      <c r="A284" s="29"/>
      <c r="C284" s="19"/>
      <c r="D284" s="140"/>
      <c r="F284" s="124"/>
      <c r="G284" s="124"/>
      <c r="I284" s="102"/>
      <c r="J284" s="102"/>
      <c r="K284" s="102"/>
      <c r="L284" s="102"/>
      <c r="M284" s="102"/>
      <c r="N284" s="102"/>
      <c r="O284" s="102"/>
      <c r="P284" s="102"/>
      <c r="Q284" s="102"/>
      <c r="R284" s="102"/>
      <c r="S284" s="102"/>
      <c r="T284" s="102"/>
      <c r="U284" s="102"/>
      <c r="V284" s="102"/>
      <c r="W284" s="102"/>
    </row>
    <row r="285" spans="1:23" ht="13.5" customHeight="1">
      <c r="A285" s="29"/>
      <c r="C285" s="19"/>
      <c r="D285" s="140"/>
      <c r="F285" s="124"/>
      <c r="G285" s="124"/>
      <c r="I285" s="102"/>
      <c r="J285" s="102"/>
      <c r="K285" s="102"/>
      <c r="L285" s="102"/>
      <c r="M285" s="102"/>
      <c r="N285" s="102"/>
      <c r="O285" s="102"/>
      <c r="P285" s="102"/>
      <c r="Q285" s="102"/>
      <c r="R285" s="102"/>
      <c r="S285" s="102"/>
      <c r="T285" s="102"/>
      <c r="U285" s="102"/>
      <c r="V285" s="102"/>
      <c r="W285" s="102"/>
    </row>
    <row r="286" spans="1:23" ht="13.5" customHeight="1">
      <c r="A286" s="29"/>
      <c r="C286" s="19"/>
      <c r="D286" s="140"/>
      <c r="F286" s="124"/>
      <c r="G286" s="124"/>
      <c r="I286" s="102"/>
      <c r="J286" s="102"/>
      <c r="K286" s="102"/>
      <c r="L286" s="102"/>
      <c r="M286" s="102"/>
      <c r="N286" s="102"/>
      <c r="O286" s="102"/>
      <c r="P286" s="102"/>
      <c r="Q286" s="102"/>
      <c r="R286" s="102"/>
      <c r="S286" s="102"/>
      <c r="T286" s="102"/>
      <c r="U286" s="102"/>
      <c r="V286" s="102"/>
      <c r="W286" s="102"/>
    </row>
    <row r="287" spans="1:23" ht="13.5" customHeight="1">
      <c r="A287" s="29"/>
      <c r="C287" s="19"/>
      <c r="D287" s="140"/>
      <c r="F287" s="124"/>
      <c r="G287" s="124"/>
      <c r="I287" s="102"/>
      <c r="J287" s="102"/>
      <c r="K287" s="102"/>
      <c r="L287" s="102"/>
      <c r="M287" s="102"/>
      <c r="N287" s="102"/>
      <c r="O287" s="102"/>
      <c r="P287" s="102"/>
      <c r="Q287" s="102"/>
      <c r="R287" s="102"/>
      <c r="S287" s="102"/>
      <c r="T287" s="102"/>
      <c r="U287" s="102"/>
      <c r="V287" s="102"/>
      <c r="W287" s="102"/>
    </row>
    <row r="288" spans="1:23" ht="13.5" customHeight="1">
      <c r="A288" s="29"/>
      <c r="C288" s="19"/>
      <c r="D288" s="140"/>
      <c r="F288" s="124"/>
      <c r="G288" s="124"/>
      <c r="I288" s="102"/>
      <c r="J288" s="102"/>
      <c r="K288" s="102"/>
      <c r="L288" s="102"/>
      <c r="M288" s="102"/>
      <c r="N288" s="102"/>
      <c r="O288" s="102"/>
      <c r="P288" s="102"/>
      <c r="Q288" s="102"/>
      <c r="R288" s="102"/>
      <c r="S288" s="102"/>
      <c r="T288" s="102"/>
      <c r="U288" s="102"/>
      <c r="V288" s="102"/>
      <c r="W288" s="102"/>
    </row>
    <row r="289" spans="1:23" ht="13.5" customHeight="1">
      <c r="A289" s="29"/>
      <c r="C289" s="19"/>
      <c r="D289" s="140"/>
      <c r="F289" s="124"/>
      <c r="G289" s="124"/>
      <c r="I289" s="102"/>
      <c r="J289" s="102"/>
      <c r="K289" s="102"/>
      <c r="L289" s="102"/>
      <c r="M289" s="102"/>
      <c r="N289" s="102"/>
      <c r="O289" s="102"/>
      <c r="P289" s="102"/>
      <c r="Q289" s="102"/>
      <c r="R289" s="102"/>
      <c r="S289" s="102"/>
      <c r="T289" s="102"/>
      <c r="U289" s="102"/>
      <c r="V289" s="102"/>
      <c r="W289" s="102"/>
    </row>
    <row r="290" spans="1:23" ht="13.5" customHeight="1">
      <c r="A290" s="29"/>
      <c r="C290" s="19"/>
      <c r="D290" s="140"/>
      <c r="F290" s="124"/>
      <c r="G290" s="124"/>
      <c r="I290" s="102"/>
      <c r="J290" s="102"/>
      <c r="K290" s="102"/>
      <c r="L290" s="102"/>
      <c r="M290" s="102"/>
      <c r="N290" s="102"/>
      <c r="O290" s="102"/>
      <c r="P290" s="102"/>
      <c r="Q290" s="102"/>
      <c r="R290" s="102"/>
      <c r="S290" s="102"/>
      <c r="T290" s="102"/>
      <c r="U290" s="102"/>
      <c r="V290" s="102"/>
      <c r="W290" s="102"/>
    </row>
    <row r="291" spans="1:23" ht="13.5" customHeight="1">
      <c r="A291" s="29"/>
      <c r="C291" s="19"/>
      <c r="D291" s="140"/>
      <c r="F291" s="124"/>
      <c r="G291" s="124"/>
      <c r="I291" s="102"/>
      <c r="J291" s="102"/>
      <c r="K291" s="102"/>
      <c r="L291" s="102"/>
      <c r="M291" s="102"/>
      <c r="N291" s="102"/>
      <c r="O291" s="102"/>
      <c r="P291" s="102"/>
      <c r="Q291" s="102"/>
      <c r="R291" s="102"/>
      <c r="S291" s="102"/>
      <c r="T291" s="102"/>
      <c r="U291" s="102"/>
      <c r="V291" s="102"/>
      <c r="W291" s="102"/>
    </row>
    <row r="292" spans="1:23" ht="13.5" customHeight="1">
      <c r="A292" s="29"/>
      <c r="C292" s="19"/>
      <c r="D292" s="140"/>
      <c r="F292" s="124"/>
      <c r="G292" s="124"/>
      <c r="I292" s="102"/>
      <c r="J292" s="102"/>
      <c r="K292" s="102"/>
      <c r="L292" s="102"/>
      <c r="M292" s="102"/>
      <c r="N292" s="102"/>
      <c r="O292" s="102"/>
      <c r="P292" s="102"/>
      <c r="Q292" s="102"/>
      <c r="R292" s="102"/>
      <c r="S292" s="102"/>
      <c r="T292" s="102"/>
      <c r="U292" s="102"/>
      <c r="V292" s="102"/>
      <c r="W292" s="102"/>
    </row>
    <row r="293" spans="1:23" ht="13.5" customHeight="1">
      <c r="A293" s="29"/>
      <c r="C293" s="19"/>
      <c r="D293" s="140"/>
      <c r="F293" s="124"/>
      <c r="G293" s="124"/>
      <c r="I293" s="102"/>
      <c r="J293" s="102"/>
      <c r="K293" s="102"/>
      <c r="L293" s="102"/>
      <c r="M293" s="102"/>
      <c r="N293" s="102"/>
      <c r="O293" s="102"/>
      <c r="P293" s="102"/>
      <c r="Q293" s="102"/>
      <c r="R293" s="102"/>
      <c r="S293" s="102"/>
      <c r="T293" s="102"/>
      <c r="U293" s="102"/>
      <c r="V293" s="102"/>
      <c r="W293" s="102"/>
    </row>
    <row r="294" spans="1:23" ht="13.5" customHeight="1">
      <c r="A294" s="29"/>
      <c r="C294" s="19"/>
      <c r="D294" s="140"/>
      <c r="F294" s="124"/>
      <c r="G294" s="124"/>
      <c r="I294" s="102"/>
      <c r="J294" s="102"/>
      <c r="K294" s="102"/>
      <c r="L294" s="102"/>
      <c r="M294" s="102"/>
      <c r="N294" s="102"/>
      <c r="O294" s="102"/>
      <c r="P294" s="102"/>
      <c r="Q294" s="102"/>
      <c r="R294" s="102"/>
      <c r="S294" s="102"/>
      <c r="T294" s="102"/>
      <c r="U294" s="102"/>
      <c r="V294" s="102"/>
      <c r="W294" s="102"/>
    </row>
    <row r="295" spans="1:23" ht="13.5" customHeight="1">
      <c r="A295" s="29"/>
      <c r="C295" s="19"/>
      <c r="D295" s="140"/>
      <c r="F295" s="124"/>
      <c r="G295" s="124"/>
      <c r="I295" s="102"/>
      <c r="J295" s="102"/>
      <c r="K295" s="102"/>
      <c r="L295" s="102"/>
      <c r="M295" s="102"/>
      <c r="N295" s="102"/>
      <c r="O295" s="102"/>
      <c r="P295" s="102"/>
      <c r="Q295" s="102"/>
      <c r="R295" s="102"/>
      <c r="S295" s="102"/>
      <c r="T295" s="102"/>
      <c r="U295" s="102"/>
      <c r="V295" s="102"/>
      <c r="W295" s="102"/>
    </row>
    <row r="296" spans="1:23" ht="13.5" customHeight="1">
      <c r="A296" s="29"/>
      <c r="C296" s="19"/>
      <c r="D296" s="140"/>
      <c r="F296" s="124"/>
      <c r="G296" s="124"/>
      <c r="I296" s="102"/>
      <c r="J296" s="102"/>
      <c r="K296" s="102"/>
      <c r="L296" s="102"/>
      <c r="M296" s="102"/>
      <c r="N296" s="102"/>
      <c r="O296" s="102"/>
      <c r="P296" s="102"/>
      <c r="Q296" s="102"/>
      <c r="R296" s="102"/>
      <c r="S296" s="102"/>
      <c r="T296" s="102"/>
      <c r="U296" s="102"/>
      <c r="V296" s="102"/>
      <c r="W296" s="102"/>
    </row>
    <row r="297" spans="1:23" ht="13.5" customHeight="1">
      <c r="A297" s="29"/>
      <c r="C297" s="19"/>
      <c r="D297" s="140"/>
      <c r="F297" s="124"/>
      <c r="G297" s="124"/>
      <c r="I297" s="102"/>
      <c r="J297" s="102"/>
      <c r="K297" s="102"/>
      <c r="L297" s="102"/>
      <c r="M297" s="102"/>
      <c r="N297" s="102"/>
      <c r="O297" s="102"/>
      <c r="P297" s="102"/>
      <c r="Q297" s="102"/>
      <c r="R297" s="102"/>
      <c r="S297" s="102"/>
      <c r="T297" s="102"/>
      <c r="U297" s="102"/>
      <c r="V297" s="102"/>
      <c r="W297" s="102"/>
    </row>
    <row r="298" spans="1:23" ht="13.5" customHeight="1">
      <c r="A298" s="29"/>
      <c r="C298" s="19"/>
      <c r="D298" s="140"/>
      <c r="F298" s="124"/>
      <c r="G298" s="124"/>
      <c r="I298" s="102"/>
      <c r="J298" s="102"/>
      <c r="K298" s="102"/>
      <c r="L298" s="102"/>
      <c r="M298" s="102"/>
      <c r="N298" s="102"/>
      <c r="O298" s="102"/>
      <c r="P298" s="102"/>
      <c r="Q298" s="102"/>
      <c r="R298" s="102"/>
      <c r="S298" s="102"/>
      <c r="T298" s="102"/>
      <c r="U298" s="102"/>
      <c r="V298" s="102"/>
      <c r="W298" s="102"/>
    </row>
    <row r="299" spans="1:23" ht="13.5" customHeight="1">
      <c r="A299" s="29"/>
      <c r="C299" s="19"/>
      <c r="D299" s="140"/>
      <c r="F299" s="124"/>
      <c r="G299" s="124"/>
      <c r="I299" s="102"/>
      <c r="J299" s="102"/>
      <c r="K299" s="102"/>
      <c r="L299" s="102"/>
      <c r="M299" s="102"/>
      <c r="N299" s="102"/>
      <c r="O299" s="102"/>
      <c r="P299" s="102"/>
      <c r="Q299" s="102"/>
      <c r="R299" s="102"/>
      <c r="S299" s="102"/>
      <c r="T299" s="102"/>
      <c r="U299" s="102"/>
      <c r="V299" s="102"/>
      <c r="W299" s="102"/>
    </row>
    <row r="300" spans="1:23" ht="13.5" customHeight="1">
      <c r="A300" s="29"/>
      <c r="C300" s="19"/>
      <c r="D300" s="140"/>
      <c r="F300" s="124"/>
      <c r="G300" s="124"/>
      <c r="I300" s="102"/>
      <c r="J300" s="102"/>
      <c r="K300" s="102"/>
      <c r="L300" s="102"/>
      <c r="M300" s="102"/>
      <c r="N300" s="102"/>
      <c r="O300" s="102"/>
      <c r="P300" s="102"/>
      <c r="Q300" s="102"/>
      <c r="R300" s="102"/>
      <c r="S300" s="102"/>
      <c r="T300" s="102"/>
      <c r="U300" s="102"/>
      <c r="V300" s="102"/>
      <c r="W300" s="102"/>
    </row>
    <row r="301" spans="1:23" ht="13.5" customHeight="1">
      <c r="A301" s="29"/>
      <c r="C301" s="19"/>
      <c r="D301" s="140"/>
      <c r="F301" s="124"/>
      <c r="G301" s="124"/>
      <c r="I301" s="102"/>
      <c r="J301" s="102"/>
      <c r="K301" s="102"/>
      <c r="L301" s="102"/>
      <c r="M301" s="102"/>
      <c r="N301" s="102"/>
      <c r="O301" s="102"/>
      <c r="P301" s="102"/>
      <c r="Q301" s="102"/>
      <c r="R301" s="102"/>
      <c r="S301" s="102"/>
      <c r="T301" s="102"/>
      <c r="U301" s="102"/>
      <c r="V301" s="102"/>
      <c r="W301" s="102"/>
    </row>
    <row r="302" spans="1:23" ht="13.5" customHeight="1">
      <c r="A302" s="29"/>
      <c r="C302" s="19"/>
      <c r="D302" s="140"/>
      <c r="F302" s="124"/>
      <c r="G302" s="124"/>
      <c r="I302" s="102"/>
      <c r="J302" s="102"/>
      <c r="K302" s="102"/>
      <c r="L302" s="102"/>
      <c r="M302" s="102"/>
      <c r="N302" s="102"/>
      <c r="O302" s="102"/>
      <c r="P302" s="102"/>
      <c r="Q302" s="102"/>
      <c r="R302" s="102"/>
      <c r="S302" s="102"/>
      <c r="T302" s="102"/>
      <c r="U302" s="102"/>
      <c r="V302" s="102"/>
      <c r="W302" s="102"/>
    </row>
    <row r="303" spans="1:23" ht="13.5" customHeight="1">
      <c r="A303" s="29"/>
      <c r="C303" s="19"/>
      <c r="D303" s="140"/>
      <c r="F303" s="124"/>
      <c r="G303" s="124"/>
      <c r="I303" s="102"/>
      <c r="J303" s="102"/>
      <c r="K303" s="102"/>
      <c r="L303" s="102"/>
      <c r="M303" s="102"/>
      <c r="N303" s="102"/>
      <c r="O303" s="102"/>
      <c r="P303" s="102"/>
      <c r="Q303" s="102"/>
      <c r="R303" s="102"/>
      <c r="S303" s="102"/>
      <c r="T303" s="102"/>
      <c r="U303" s="102"/>
      <c r="V303" s="102"/>
      <c r="W303" s="102"/>
    </row>
    <row r="304" spans="1:23" ht="13.5" customHeight="1">
      <c r="A304" s="29"/>
      <c r="C304" s="19"/>
      <c r="D304" s="140"/>
      <c r="F304" s="124"/>
      <c r="G304" s="124"/>
      <c r="I304" s="102"/>
      <c r="J304" s="102"/>
      <c r="K304" s="102"/>
      <c r="L304" s="102"/>
      <c r="M304" s="102"/>
      <c r="N304" s="102"/>
      <c r="O304" s="102"/>
      <c r="P304" s="102"/>
      <c r="Q304" s="102"/>
      <c r="R304" s="102"/>
      <c r="S304" s="102"/>
      <c r="T304" s="102"/>
      <c r="U304" s="102"/>
      <c r="V304" s="102"/>
      <c r="W304" s="102"/>
    </row>
    <row r="305" spans="1:23" ht="13.5" customHeight="1">
      <c r="A305" s="29"/>
      <c r="C305" s="19"/>
      <c r="D305" s="140"/>
      <c r="F305" s="124"/>
      <c r="G305" s="124"/>
      <c r="I305" s="102"/>
      <c r="J305" s="102"/>
      <c r="K305" s="102"/>
      <c r="L305" s="102"/>
      <c r="M305" s="102"/>
      <c r="N305" s="102"/>
      <c r="O305" s="102"/>
      <c r="P305" s="102"/>
      <c r="Q305" s="102"/>
      <c r="R305" s="102"/>
      <c r="S305" s="102"/>
      <c r="T305" s="102"/>
      <c r="U305" s="102"/>
      <c r="V305" s="102"/>
      <c r="W305" s="102"/>
    </row>
    <row r="306" spans="1:23" ht="13.5" customHeight="1">
      <c r="A306" s="29"/>
      <c r="C306" s="19"/>
      <c r="D306" s="140"/>
      <c r="F306" s="124"/>
      <c r="G306" s="124"/>
      <c r="I306" s="102"/>
      <c r="J306" s="102"/>
      <c r="K306" s="102"/>
      <c r="L306" s="102"/>
      <c r="M306" s="102"/>
      <c r="N306" s="102"/>
      <c r="O306" s="102"/>
      <c r="P306" s="102"/>
      <c r="Q306" s="102"/>
      <c r="R306" s="102"/>
      <c r="S306" s="102"/>
      <c r="T306" s="102"/>
      <c r="U306" s="102"/>
      <c r="V306" s="102"/>
      <c r="W306" s="102"/>
    </row>
    <row r="307" spans="1:23" ht="13.5" customHeight="1">
      <c r="A307" s="29"/>
      <c r="C307" s="19"/>
      <c r="D307" s="140"/>
      <c r="F307" s="124"/>
      <c r="G307" s="124"/>
      <c r="I307" s="102"/>
      <c r="J307" s="102"/>
      <c r="K307" s="102"/>
      <c r="L307" s="102"/>
      <c r="M307" s="102"/>
      <c r="N307" s="102"/>
      <c r="O307" s="102"/>
      <c r="P307" s="102"/>
      <c r="Q307" s="102"/>
      <c r="R307" s="102"/>
      <c r="S307" s="102"/>
      <c r="T307" s="102"/>
      <c r="U307" s="102"/>
      <c r="V307" s="102"/>
      <c r="W307" s="102"/>
    </row>
    <row r="308" spans="1:23" ht="13.5" customHeight="1">
      <c r="A308" s="29"/>
      <c r="C308" s="19"/>
      <c r="D308" s="140"/>
      <c r="F308" s="124"/>
      <c r="G308" s="124"/>
      <c r="I308" s="102"/>
      <c r="J308" s="102"/>
      <c r="K308" s="102"/>
      <c r="L308" s="102"/>
      <c r="M308" s="102"/>
      <c r="N308" s="102"/>
      <c r="O308" s="102"/>
      <c r="P308" s="102"/>
      <c r="Q308" s="102"/>
      <c r="R308" s="102"/>
      <c r="S308" s="102"/>
      <c r="T308" s="102"/>
      <c r="U308" s="102"/>
      <c r="V308" s="102"/>
      <c r="W308" s="102"/>
    </row>
    <row r="309" spans="1:23" ht="13.5" customHeight="1">
      <c r="A309" s="29"/>
      <c r="C309" s="19"/>
      <c r="D309" s="140"/>
      <c r="F309" s="124"/>
      <c r="G309" s="124"/>
      <c r="I309" s="102"/>
      <c r="J309" s="102"/>
      <c r="K309" s="102"/>
      <c r="L309" s="102"/>
      <c r="M309" s="102"/>
      <c r="N309" s="102"/>
      <c r="O309" s="102"/>
      <c r="P309" s="102"/>
      <c r="Q309" s="102"/>
      <c r="R309" s="102"/>
      <c r="S309" s="102"/>
      <c r="T309" s="102"/>
      <c r="U309" s="102"/>
      <c r="V309" s="102"/>
      <c r="W309" s="102"/>
    </row>
    <row r="310" spans="1:23" ht="13.5" customHeight="1">
      <c r="A310" s="29"/>
      <c r="C310" s="19"/>
      <c r="D310" s="140"/>
      <c r="F310" s="124"/>
      <c r="G310" s="124"/>
      <c r="I310" s="102"/>
      <c r="J310" s="102"/>
      <c r="K310" s="102"/>
      <c r="L310" s="102"/>
      <c r="M310" s="102"/>
      <c r="N310" s="102"/>
      <c r="O310" s="102"/>
      <c r="P310" s="102"/>
      <c r="Q310" s="102"/>
      <c r="R310" s="102"/>
      <c r="S310" s="102"/>
      <c r="T310" s="102"/>
      <c r="U310" s="102"/>
      <c r="V310" s="102"/>
      <c r="W310" s="102"/>
    </row>
    <row r="311" spans="1:23" ht="13.5" customHeight="1">
      <c r="A311" s="29"/>
      <c r="C311" s="19"/>
      <c r="D311" s="140"/>
      <c r="F311" s="124"/>
      <c r="G311" s="124"/>
      <c r="I311" s="102"/>
      <c r="J311" s="102"/>
      <c r="K311" s="102"/>
      <c r="L311" s="102"/>
      <c r="M311" s="102"/>
      <c r="N311" s="102"/>
      <c r="O311" s="102"/>
      <c r="P311" s="102"/>
      <c r="Q311" s="102"/>
      <c r="R311" s="102"/>
      <c r="S311" s="102"/>
      <c r="T311" s="102"/>
      <c r="U311" s="102"/>
      <c r="V311" s="102"/>
      <c r="W311" s="102"/>
    </row>
    <row r="312" spans="1:23" ht="13.5" customHeight="1">
      <c r="A312" s="29"/>
      <c r="C312" s="19"/>
      <c r="D312" s="140"/>
      <c r="F312" s="124"/>
      <c r="G312" s="124"/>
      <c r="I312" s="102"/>
      <c r="J312" s="102"/>
      <c r="K312" s="102"/>
      <c r="L312" s="102"/>
      <c r="M312" s="102"/>
      <c r="N312" s="102"/>
      <c r="O312" s="102"/>
      <c r="P312" s="102"/>
      <c r="Q312" s="102"/>
      <c r="R312" s="102"/>
      <c r="S312" s="102"/>
      <c r="T312" s="102"/>
      <c r="U312" s="102"/>
      <c r="V312" s="102"/>
      <c r="W312" s="102"/>
    </row>
    <row r="313" spans="1:23" ht="13.5" customHeight="1">
      <c r="A313" s="29"/>
      <c r="C313" s="19"/>
      <c r="D313" s="140"/>
      <c r="F313" s="124"/>
      <c r="G313" s="124"/>
      <c r="I313" s="102"/>
      <c r="J313" s="102"/>
      <c r="K313" s="102"/>
      <c r="L313" s="102"/>
      <c r="M313" s="102"/>
      <c r="N313" s="102"/>
      <c r="O313" s="102"/>
      <c r="P313" s="102"/>
      <c r="Q313" s="102"/>
      <c r="R313" s="102"/>
      <c r="S313" s="102"/>
      <c r="T313" s="102"/>
      <c r="U313" s="102"/>
      <c r="V313" s="102"/>
      <c r="W313" s="102"/>
    </row>
    <row r="314" spans="1:23" ht="13.5" customHeight="1">
      <c r="A314" s="29"/>
      <c r="C314" s="19"/>
      <c r="D314" s="140"/>
      <c r="F314" s="124"/>
      <c r="G314" s="124"/>
      <c r="I314" s="102"/>
      <c r="J314" s="102"/>
      <c r="K314" s="102"/>
      <c r="L314" s="102"/>
      <c r="M314" s="102"/>
      <c r="N314" s="102"/>
      <c r="O314" s="102"/>
      <c r="P314" s="102"/>
      <c r="Q314" s="102"/>
      <c r="R314" s="102"/>
      <c r="S314" s="102"/>
      <c r="T314" s="102"/>
      <c r="U314" s="102"/>
      <c r="V314" s="102"/>
      <c r="W314" s="102"/>
    </row>
    <row r="315" spans="1:23" ht="13.5" customHeight="1">
      <c r="A315" s="29"/>
      <c r="C315" s="19"/>
      <c r="D315" s="140"/>
      <c r="F315" s="124"/>
      <c r="G315" s="124"/>
      <c r="I315" s="102"/>
      <c r="J315" s="102"/>
      <c r="K315" s="102"/>
      <c r="L315" s="102"/>
      <c r="M315" s="102"/>
      <c r="N315" s="102"/>
      <c r="O315" s="102"/>
      <c r="P315" s="102"/>
      <c r="Q315" s="102"/>
      <c r="R315" s="102"/>
      <c r="S315" s="102"/>
      <c r="T315" s="102"/>
      <c r="U315" s="102"/>
      <c r="V315" s="102"/>
      <c r="W315" s="102"/>
    </row>
    <row r="316" spans="1:23" ht="13.5" customHeight="1">
      <c r="A316" s="29"/>
      <c r="C316" s="19"/>
      <c r="D316" s="140"/>
      <c r="F316" s="124"/>
      <c r="G316" s="124"/>
      <c r="I316" s="102"/>
      <c r="J316" s="102"/>
      <c r="K316" s="102"/>
      <c r="L316" s="102"/>
      <c r="M316" s="102"/>
      <c r="N316" s="102"/>
      <c r="O316" s="102"/>
      <c r="P316" s="102"/>
      <c r="Q316" s="102"/>
      <c r="R316" s="102"/>
      <c r="S316" s="102"/>
      <c r="T316" s="102"/>
      <c r="U316" s="102"/>
      <c r="V316" s="102"/>
      <c r="W316" s="102"/>
    </row>
    <row r="317" spans="1:23" ht="13.5" customHeight="1">
      <c r="A317" s="29"/>
      <c r="C317" s="19"/>
      <c r="D317" s="140"/>
      <c r="F317" s="124"/>
      <c r="G317" s="124"/>
      <c r="I317" s="102"/>
      <c r="J317" s="102"/>
      <c r="K317" s="102"/>
      <c r="L317" s="102"/>
      <c r="M317" s="102"/>
      <c r="N317" s="102"/>
      <c r="O317" s="102"/>
      <c r="P317" s="102"/>
      <c r="Q317" s="102"/>
      <c r="R317" s="102"/>
      <c r="S317" s="102"/>
      <c r="T317" s="102"/>
      <c r="U317" s="102"/>
      <c r="V317" s="102"/>
      <c r="W317" s="102"/>
    </row>
    <row r="318" spans="1:23" ht="13.5" customHeight="1">
      <c r="A318" s="29"/>
      <c r="C318" s="19"/>
      <c r="D318" s="140"/>
      <c r="F318" s="124"/>
      <c r="G318" s="124"/>
      <c r="I318" s="102"/>
      <c r="J318" s="102"/>
      <c r="K318" s="102"/>
      <c r="L318" s="102"/>
      <c r="M318" s="102"/>
      <c r="N318" s="102"/>
      <c r="O318" s="102"/>
      <c r="P318" s="102"/>
      <c r="Q318" s="102"/>
      <c r="R318" s="102"/>
      <c r="S318" s="102"/>
      <c r="T318" s="102"/>
      <c r="U318" s="102"/>
      <c r="V318" s="102"/>
      <c r="W318" s="102"/>
    </row>
    <row r="319" spans="1:23" ht="13.5" customHeight="1">
      <c r="A319" s="29"/>
      <c r="C319" s="19"/>
      <c r="D319" s="140"/>
      <c r="F319" s="124"/>
      <c r="G319" s="124"/>
      <c r="I319" s="102"/>
      <c r="J319" s="102"/>
      <c r="K319" s="102"/>
      <c r="L319" s="102"/>
      <c r="M319" s="102"/>
      <c r="N319" s="102"/>
      <c r="O319" s="102"/>
      <c r="P319" s="102"/>
      <c r="Q319" s="102"/>
      <c r="R319" s="102"/>
      <c r="S319" s="102"/>
      <c r="T319" s="102"/>
      <c r="U319" s="102"/>
      <c r="V319" s="102"/>
      <c r="W319" s="102"/>
    </row>
    <row r="320" spans="1:23" ht="13.5" customHeight="1">
      <c r="A320" s="29"/>
      <c r="C320" s="19"/>
      <c r="D320" s="140"/>
      <c r="F320" s="124"/>
      <c r="G320" s="124"/>
      <c r="I320" s="102"/>
      <c r="J320" s="102"/>
      <c r="K320" s="102"/>
      <c r="L320" s="102"/>
      <c r="M320" s="102"/>
      <c r="N320" s="102"/>
      <c r="O320" s="102"/>
      <c r="P320" s="102"/>
      <c r="Q320" s="102"/>
      <c r="R320" s="102"/>
      <c r="S320" s="102"/>
      <c r="T320" s="102"/>
      <c r="U320" s="102"/>
      <c r="V320" s="102"/>
      <c r="W320" s="102"/>
    </row>
    <row r="321" spans="1:23" ht="13.5" customHeight="1">
      <c r="A321" s="29"/>
      <c r="C321" s="19"/>
      <c r="D321" s="140"/>
      <c r="F321" s="124"/>
      <c r="G321" s="124"/>
      <c r="I321" s="102"/>
      <c r="J321" s="102"/>
      <c r="K321" s="102"/>
      <c r="L321" s="102"/>
      <c r="M321" s="102"/>
      <c r="N321" s="102"/>
      <c r="O321" s="102"/>
      <c r="P321" s="102"/>
      <c r="Q321" s="102"/>
      <c r="R321" s="102"/>
      <c r="S321" s="102"/>
      <c r="T321" s="102"/>
      <c r="U321" s="102"/>
      <c r="V321" s="102"/>
      <c r="W321" s="102"/>
    </row>
    <row r="322" spans="1:23" ht="13.5" customHeight="1">
      <c r="A322" s="29"/>
      <c r="C322" s="19"/>
      <c r="D322" s="140"/>
      <c r="F322" s="124"/>
      <c r="G322" s="124"/>
      <c r="I322" s="102"/>
      <c r="J322" s="102"/>
      <c r="K322" s="102"/>
      <c r="L322" s="102"/>
      <c r="M322" s="102"/>
      <c r="N322" s="102"/>
      <c r="O322" s="102"/>
      <c r="P322" s="102"/>
      <c r="Q322" s="102"/>
      <c r="R322" s="102"/>
      <c r="S322" s="102"/>
      <c r="T322" s="102"/>
      <c r="U322" s="102"/>
      <c r="V322" s="102"/>
      <c r="W322" s="102"/>
    </row>
    <row r="323" spans="1:23" ht="13.5" customHeight="1">
      <c r="A323" s="29"/>
      <c r="C323" s="19"/>
      <c r="D323" s="140"/>
      <c r="F323" s="124"/>
      <c r="G323" s="124"/>
      <c r="I323" s="102"/>
      <c r="J323" s="102"/>
      <c r="K323" s="102"/>
      <c r="L323" s="102"/>
      <c r="M323" s="102"/>
      <c r="N323" s="102"/>
      <c r="O323" s="102"/>
      <c r="P323" s="102"/>
      <c r="Q323" s="102"/>
      <c r="R323" s="102"/>
      <c r="S323" s="102"/>
      <c r="T323" s="102"/>
      <c r="U323" s="102"/>
      <c r="V323" s="102"/>
      <c r="W323" s="102"/>
    </row>
    <row r="324" spans="1:23" ht="13.5" customHeight="1">
      <c r="A324" s="29"/>
      <c r="C324" s="19"/>
      <c r="D324" s="140"/>
      <c r="F324" s="124"/>
      <c r="G324" s="124"/>
      <c r="I324" s="102"/>
      <c r="J324" s="102"/>
      <c r="K324" s="102"/>
      <c r="L324" s="102"/>
      <c r="M324" s="102"/>
      <c r="N324" s="102"/>
      <c r="O324" s="102"/>
      <c r="P324" s="102"/>
      <c r="Q324" s="102"/>
      <c r="R324" s="102"/>
      <c r="S324" s="102"/>
      <c r="T324" s="102"/>
      <c r="U324" s="102"/>
      <c r="V324" s="102"/>
      <c r="W324" s="102"/>
    </row>
    <row r="325" spans="1:23" ht="13.5" customHeight="1">
      <c r="A325" s="29"/>
      <c r="C325" s="19"/>
      <c r="D325" s="140"/>
      <c r="F325" s="124"/>
      <c r="G325" s="124"/>
      <c r="I325" s="102"/>
      <c r="J325" s="102"/>
      <c r="K325" s="102"/>
      <c r="L325" s="102"/>
      <c r="M325" s="102"/>
      <c r="N325" s="102"/>
      <c r="O325" s="102"/>
      <c r="P325" s="102"/>
      <c r="Q325" s="102"/>
      <c r="R325" s="102"/>
      <c r="S325" s="102"/>
      <c r="T325" s="102"/>
      <c r="U325" s="102"/>
      <c r="V325" s="102"/>
      <c r="W325" s="102"/>
    </row>
    <row r="326" spans="1:23" ht="13.5" customHeight="1">
      <c r="A326" s="29"/>
      <c r="C326" s="19"/>
      <c r="D326" s="140"/>
      <c r="F326" s="124"/>
      <c r="G326" s="124"/>
      <c r="I326" s="102"/>
      <c r="J326" s="102"/>
      <c r="K326" s="102"/>
      <c r="L326" s="102"/>
      <c r="M326" s="102"/>
      <c r="N326" s="102"/>
      <c r="O326" s="102"/>
      <c r="P326" s="102"/>
      <c r="Q326" s="102"/>
      <c r="R326" s="102"/>
      <c r="S326" s="102"/>
      <c r="T326" s="102"/>
      <c r="U326" s="102"/>
      <c r="V326" s="102"/>
      <c r="W326" s="102"/>
    </row>
    <row r="327" spans="1:23" ht="13.5" customHeight="1">
      <c r="A327" s="29"/>
      <c r="C327" s="19"/>
      <c r="D327" s="140"/>
      <c r="F327" s="124"/>
      <c r="G327" s="124"/>
      <c r="I327" s="102"/>
      <c r="J327" s="102"/>
      <c r="K327" s="102"/>
      <c r="L327" s="102"/>
      <c r="M327" s="102"/>
      <c r="N327" s="102"/>
      <c r="O327" s="102"/>
      <c r="P327" s="102"/>
      <c r="Q327" s="102"/>
      <c r="R327" s="102"/>
      <c r="S327" s="102"/>
      <c r="T327" s="102"/>
      <c r="U327" s="102"/>
      <c r="V327" s="102"/>
      <c r="W327" s="102"/>
    </row>
    <row r="328" spans="1:23" ht="13.5" customHeight="1">
      <c r="A328" s="29"/>
      <c r="C328" s="19"/>
      <c r="D328" s="140"/>
      <c r="F328" s="124"/>
      <c r="G328" s="124"/>
      <c r="I328" s="102"/>
      <c r="J328" s="102"/>
      <c r="K328" s="102"/>
      <c r="L328" s="102"/>
      <c r="M328" s="102"/>
      <c r="N328" s="102"/>
      <c r="O328" s="102"/>
      <c r="P328" s="102"/>
      <c r="Q328" s="102"/>
      <c r="R328" s="102"/>
      <c r="S328" s="102"/>
      <c r="T328" s="102"/>
      <c r="U328" s="102"/>
      <c r="V328" s="102"/>
      <c r="W328" s="102"/>
    </row>
    <row r="329" spans="1:23" ht="13.5" customHeight="1">
      <c r="A329" s="29"/>
      <c r="C329" s="19"/>
      <c r="D329" s="140"/>
      <c r="F329" s="124"/>
      <c r="G329" s="124"/>
      <c r="I329" s="102"/>
      <c r="J329" s="102"/>
      <c r="K329" s="102"/>
      <c r="L329" s="102"/>
      <c r="M329" s="102"/>
      <c r="N329" s="102"/>
      <c r="O329" s="102"/>
      <c r="P329" s="102"/>
      <c r="Q329" s="102"/>
      <c r="R329" s="102"/>
      <c r="S329" s="102"/>
      <c r="T329" s="102"/>
      <c r="U329" s="102"/>
      <c r="V329" s="102"/>
      <c r="W329" s="102"/>
    </row>
    <row r="330" spans="1:23" ht="13.5" customHeight="1">
      <c r="A330" s="29"/>
      <c r="C330" s="19"/>
      <c r="D330" s="140"/>
      <c r="F330" s="124"/>
      <c r="G330" s="124"/>
      <c r="I330" s="102"/>
      <c r="J330" s="102"/>
      <c r="K330" s="102"/>
      <c r="L330" s="102"/>
      <c r="M330" s="102"/>
      <c r="N330" s="102"/>
      <c r="O330" s="102"/>
      <c r="P330" s="102"/>
      <c r="Q330" s="102"/>
      <c r="R330" s="102"/>
      <c r="S330" s="102"/>
      <c r="T330" s="102"/>
      <c r="U330" s="102"/>
      <c r="V330" s="102"/>
      <c r="W330" s="102"/>
    </row>
    <row r="331" spans="1:23" ht="13.5" customHeight="1">
      <c r="A331" s="29"/>
      <c r="C331" s="19"/>
      <c r="D331" s="140"/>
      <c r="F331" s="124"/>
      <c r="G331" s="124"/>
      <c r="I331" s="102"/>
      <c r="J331" s="102"/>
      <c r="K331" s="102"/>
      <c r="L331" s="102"/>
      <c r="M331" s="102"/>
      <c r="N331" s="102"/>
      <c r="O331" s="102"/>
      <c r="P331" s="102"/>
      <c r="Q331" s="102"/>
      <c r="R331" s="102"/>
      <c r="S331" s="102"/>
      <c r="T331" s="102"/>
      <c r="U331" s="102"/>
      <c r="V331" s="102"/>
      <c r="W331" s="102"/>
    </row>
    <row r="332" spans="1:23" ht="13.5" customHeight="1">
      <c r="A332" s="29"/>
      <c r="C332" s="19"/>
      <c r="D332" s="140"/>
      <c r="F332" s="124"/>
      <c r="G332" s="124"/>
      <c r="I332" s="102"/>
      <c r="J332" s="102"/>
      <c r="K332" s="102"/>
      <c r="L332" s="102"/>
      <c r="M332" s="102"/>
      <c r="N332" s="102"/>
      <c r="O332" s="102"/>
      <c r="P332" s="102"/>
      <c r="Q332" s="102"/>
      <c r="R332" s="102"/>
      <c r="S332" s="102"/>
      <c r="T332" s="102"/>
      <c r="U332" s="102"/>
      <c r="V332" s="102"/>
      <c r="W332" s="102"/>
    </row>
    <row r="333" spans="1:23" ht="13.5" customHeight="1">
      <c r="A333" s="29"/>
      <c r="C333" s="19"/>
      <c r="D333" s="140"/>
      <c r="F333" s="124"/>
      <c r="G333" s="124"/>
      <c r="I333" s="102"/>
      <c r="J333" s="102"/>
      <c r="K333" s="102"/>
      <c r="L333" s="102"/>
      <c r="M333" s="102"/>
      <c r="N333" s="102"/>
      <c r="O333" s="102"/>
      <c r="P333" s="102"/>
      <c r="Q333" s="102"/>
      <c r="R333" s="102"/>
      <c r="S333" s="102"/>
      <c r="T333" s="102"/>
      <c r="U333" s="102"/>
      <c r="V333" s="102"/>
      <c r="W333" s="102"/>
    </row>
    <row r="334" spans="1:23" ht="13.5" customHeight="1">
      <c r="A334" s="29"/>
      <c r="C334" s="19"/>
      <c r="D334" s="140"/>
      <c r="F334" s="124"/>
      <c r="G334" s="124"/>
      <c r="I334" s="102"/>
      <c r="J334" s="102"/>
      <c r="K334" s="102"/>
      <c r="L334" s="102"/>
      <c r="M334" s="102"/>
      <c r="N334" s="102"/>
      <c r="O334" s="102"/>
      <c r="P334" s="102"/>
      <c r="Q334" s="102"/>
      <c r="R334" s="102"/>
      <c r="S334" s="102"/>
      <c r="T334" s="102"/>
      <c r="U334" s="102"/>
      <c r="V334" s="102"/>
      <c r="W334" s="102"/>
    </row>
    <row r="335" spans="1:23" ht="13.5" customHeight="1">
      <c r="A335" s="29"/>
      <c r="C335" s="19"/>
      <c r="D335" s="140"/>
      <c r="F335" s="124"/>
      <c r="G335" s="124"/>
      <c r="I335" s="102"/>
      <c r="J335" s="102"/>
      <c r="K335" s="102"/>
      <c r="L335" s="102"/>
      <c r="M335" s="102"/>
      <c r="N335" s="102"/>
      <c r="O335" s="102"/>
      <c r="P335" s="102"/>
      <c r="Q335" s="102"/>
      <c r="R335" s="102"/>
      <c r="S335" s="102"/>
      <c r="T335" s="102"/>
      <c r="U335" s="102"/>
      <c r="V335" s="102"/>
      <c r="W335" s="102"/>
    </row>
    <row r="336" spans="1:23" ht="13.5" customHeight="1">
      <c r="A336" s="29"/>
      <c r="C336" s="19"/>
      <c r="D336" s="140"/>
      <c r="F336" s="124"/>
      <c r="G336" s="124"/>
      <c r="I336" s="102"/>
      <c r="J336" s="102"/>
      <c r="K336" s="102"/>
      <c r="L336" s="102"/>
      <c r="M336" s="102"/>
      <c r="N336" s="102"/>
      <c r="O336" s="102"/>
      <c r="P336" s="102"/>
      <c r="Q336" s="102"/>
      <c r="R336" s="102"/>
      <c r="S336" s="102"/>
      <c r="T336" s="102"/>
      <c r="U336" s="102"/>
      <c r="V336" s="102"/>
      <c r="W336" s="102"/>
    </row>
    <row r="337" spans="1:23" ht="13.5" customHeight="1">
      <c r="A337" s="29"/>
      <c r="C337" s="19"/>
      <c r="D337" s="140"/>
      <c r="F337" s="124"/>
      <c r="G337" s="124"/>
      <c r="I337" s="102"/>
      <c r="J337" s="102"/>
      <c r="K337" s="102"/>
      <c r="L337" s="102"/>
      <c r="M337" s="102"/>
      <c r="N337" s="102"/>
      <c r="O337" s="102"/>
      <c r="P337" s="102"/>
      <c r="Q337" s="102"/>
      <c r="R337" s="102"/>
      <c r="S337" s="102"/>
      <c r="T337" s="102"/>
      <c r="U337" s="102"/>
      <c r="V337" s="102"/>
      <c r="W337" s="102"/>
    </row>
    <row r="338" spans="1:23" ht="13.5" customHeight="1">
      <c r="A338" s="29"/>
      <c r="C338" s="19"/>
      <c r="D338" s="140"/>
      <c r="F338" s="124"/>
      <c r="G338" s="124"/>
      <c r="I338" s="102"/>
      <c r="J338" s="102"/>
      <c r="K338" s="102"/>
      <c r="L338" s="102"/>
      <c r="M338" s="102"/>
      <c r="N338" s="102"/>
      <c r="O338" s="102"/>
      <c r="P338" s="102"/>
      <c r="Q338" s="102"/>
      <c r="R338" s="102"/>
      <c r="S338" s="102"/>
      <c r="T338" s="102"/>
      <c r="U338" s="102"/>
      <c r="V338" s="102"/>
      <c r="W338" s="102"/>
    </row>
    <row r="339" spans="1:23" ht="13.5" customHeight="1">
      <c r="A339" s="29"/>
      <c r="C339" s="19"/>
      <c r="D339" s="140"/>
      <c r="F339" s="124"/>
      <c r="G339" s="124"/>
      <c r="I339" s="102"/>
      <c r="J339" s="102"/>
      <c r="K339" s="102"/>
      <c r="L339" s="102"/>
      <c r="M339" s="102"/>
      <c r="N339" s="102"/>
      <c r="O339" s="102"/>
      <c r="P339" s="102"/>
      <c r="Q339" s="102"/>
      <c r="R339" s="102"/>
      <c r="S339" s="102"/>
      <c r="T339" s="102"/>
      <c r="U339" s="102"/>
      <c r="V339" s="102"/>
      <c r="W339" s="102"/>
    </row>
    <row r="340" spans="1:23" ht="13.5" customHeight="1">
      <c r="A340" s="29"/>
      <c r="C340" s="19"/>
      <c r="D340" s="140"/>
      <c r="F340" s="124"/>
      <c r="G340" s="124"/>
      <c r="I340" s="102"/>
      <c r="J340" s="102"/>
      <c r="K340" s="102"/>
      <c r="L340" s="102"/>
      <c r="M340" s="102"/>
      <c r="N340" s="102"/>
      <c r="O340" s="102"/>
      <c r="P340" s="102"/>
      <c r="Q340" s="102"/>
      <c r="R340" s="102"/>
      <c r="S340" s="102"/>
      <c r="T340" s="102"/>
      <c r="U340" s="102"/>
      <c r="V340" s="102"/>
      <c r="W340" s="102"/>
    </row>
    <row r="341" spans="1:23" ht="13.5" customHeight="1">
      <c r="A341" s="29"/>
      <c r="C341" s="19"/>
      <c r="D341" s="140"/>
      <c r="F341" s="124"/>
      <c r="G341" s="124"/>
      <c r="I341" s="102"/>
      <c r="J341" s="102"/>
      <c r="K341" s="102"/>
      <c r="L341" s="102"/>
      <c r="M341" s="102"/>
      <c r="N341" s="102"/>
      <c r="O341" s="102"/>
      <c r="P341" s="102"/>
      <c r="Q341" s="102"/>
      <c r="R341" s="102"/>
      <c r="S341" s="102"/>
      <c r="T341" s="102"/>
      <c r="U341" s="102"/>
      <c r="V341" s="102"/>
      <c r="W341" s="102"/>
    </row>
    <row r="342" spans="1:23" ht="13.5" customHeight="1">
      <c r="A342" s="29"/>
      <c r="C342" s="19"/>
      <c r="D342" s="140"/>
      <c r="F342" s="124"/>
      <c r="G342" s="124"/>
      <c r="I342" s="102"/>
      <c r="J342" s="102"/>
      <c r="K342" s="102"/>
      <c r="L342" s="102"/>
      <c r="M342" s="102"/>
      <c r="N342" s="102"/>
      <c r="O342" s="102"/>
      <c r="P342" s="102"/>
      <c r="Q342" s="102"/>
      <c r="R342" s="102"/>
      <c r="S342" s="102"/>
      <c r="T342" s="102"/>
      <c r="U342" s="102"/>
      <c r="V342" s="102"/>
      <c r="W342" s="102"/>
    </row>
    <row r="343" spans="1:23" ht="13.5" customHeight="1">
      <c r="A343" s="29"/>
      <c r="C343" s="19"/>
      <c r="D343" s="140"/>
      <c r="F343" s="124"/>
      <c r="G343" s="124"/>
      <c r="I343" s="102"/>
      <c r="J343" s="102"/>
      <c r="K343" s="102"/>
      <c r="L343" s="102"/>
      <c r="M343" s="102"/>
      <c r="N343" s="102"/>
      <c r="O343" s="102"/>
      <c r="P343" s="102"/>
      <c r="Q343" s="102"/>
      <c r="R343" s="102"/>
      <c r="S343" s="102"/>
      <c r="T343" s="102"/>
      <c r="U343" s="102"/>
      <c r="V343" s="102"/>
      <c r="W343" s="102"/>
    </row>
    <row r="344" spans="1:23" ht="13.5" customHeight="1">
      <c r="A344" s="29"/>
      <c r="C344" s="19"/>
      <c r="D344" s="140"/>
      <c r="F344" s="124"/>
      <c r="G344" s="124"/>
      <c r="I344" s="102"/>
      <c r="J344" s="102"/>
      <c r="K344" s="102"/>
      <c r="L344" s="102"/>
      <c r="M344" s="102"/>
      <c r="N344" s="102"/>
      <c r="O344" s="102"/>
      <c r="P344" s="102"/>
      <c r="Q344" s="102"/>
      <c r="R344" s="102"/>
      <c r="S344" s="102"/>
      <c r="T344" s="102"/>
      <c r="U344" s="102"/>
      <c r="V344" s="102"/>
      <c r="W344" s="102"/>
    </row>
    <row r="345" spans="1:23" ht="13.5" customHeight="1">
      <c r="A345" s="29"/>
      <c r="C345" s="19"/>
      <c r="D345" s="140"/>
      <c r="F345" s="124"/>
      <c r="G345" s="124"/>
      <c r="I345" s="102"/>
      <c r="J345" s="102"/>
      <c r="K345" s="102"/>
      <c r="L345" s="102"/>
      <c r="M345" s="102"/>
      <c r="N345" s="102"/>
      <c r="O345" s="102"/>
      <c r="P345" s="102"/>
      <c r="Q345" s="102"/>
      <c r="R345" s="102"/>
      <c r="S345" s="102"/>
      <c r="T345" s="102"/>
      <c r="U345" s="102"/>
      <c r="V345" s="102"/>
      <c r="W345" s="102"/>
    </row>
    <row r="346" spans="1:23" ht="13.5" customHeight="1">
      <c r="A346" s="29"/>
      <c r="C346" s="19"/>
      <c r="D346" s="140"/>
      <c r="F346" s="124"/>
      <c r="G346" s="124"/>
      <c r="I346" s="102"/>
      <c r="J346" s="102"/>
      <c r="K346" s="102"/>
      <c r="L346" s="102"/>
      <c r="M346" s="102"/>
      <c r="N346" s="102"/>
      <c r="O346" s="102"/>
      <c r="P346" s="102"/>
      <c r="Q346" s="102"/>
      <c r="R346" s="102"/>
      <c r="S346" s="102"/>
      <c r="T346" s="102"/>
      <c r="U346" s="102"/>
      <c r="V346" s="102"/>
      <c r="W346" s="102"/>
    </row>
    <row r="347" spans="1:23" ht="13.5" customHeight="1">
      <c r="A347" s="29"/>
      <c r="C347" s="19"/>
      <c r="D347" s="140"/>
      <c r="F347" s="124"/>
      <c r="G347" s="124"/>
      <c r="I347" s="102"/>
      <c r="J347" s="102"/>
      <c r="K347" s="102"/>
      <c r="L347" s="102"/>
      <c r="M347" s="102"/>
      <c r="N347" s="102"/>
      <c r="O347" s="102"/>
      <c r="P347" s="102"/>
      <c r="Q347" s="102"/>
      <c r="R347" s="102"/>
      <c r="S347" s="102"/>
      <c r="T347" s="102"/>
      <c r="U347" s="102"/>
      <c r="V347" s="102"/>
      <c r="W347" s="102"/>
    </row>
    <row r="348" spans="1:23" ht="13.5" customHeight="1">
      <c r="A348" s="29"/>
      <c r="C348" s="19"/>
      <c r="D348" s="140"/>
      <c r="F348" s="124"/>
      <c r="G348" s="124"/>
      <c r="I348" s="102"/>
      <c r="J348" s="102"/>
      <c r="K348" s="102"/>
      <c r="L348" s="102"/>
      <c r="M348" s="102"/>
      <c r="N348" s="102"/>
      <c r="O348" s="102"/>
      <c r="P348" s="102"/>
      <c r="Q348" s="102"/>
      <c r="R348" s="102"/>
      <c r="S348" s="102"/>
      <c r="T348" s="102"/>
      <c r="U348" s="102"/>
      <c r="V348" s="102"/>
      <c r="W348" s="102"/>
    </row>
    <row r="349" spans="1:23" ht="13.5" customHeight="1">
      <c r="A349" s="29"/>
      <c r="C349" s="19"/>
      <c r="D349" s="140"/>
      <c r="F349" s="124"/>
      <c r="G349" s="124"/>
      <c r="I349" s="102"/>
      <c r="J349" s="102"/>
      <c r="K349" s="102"/>
      <c r="L349" s="102"/>
      <c r="M349" s="102"/>
      <c r="N349" s="102"/>
      <c r="O349" s="102"/>
      <c r="P349" s="102"/>
      <c r="Q349" s="102"/>
      <c r="R349" s="102"/>
      <c r="S349" s="102"/>
      <c r="T349" s="102"/>
      <c r="U349" s="102"/>
      <c r="V349" s="102"/>
      <c r="W349" s="102"/>
    </row>
    <row r="350" spans="1:23" ht="13.5" customHeight="1">
      <c r="A350" s="29"/>
      <c r="C350" s="19"/>
      <c r="D350" s="140"/>
      <c r="F350" s="124"/>
      <c r="G350" s="124"/>
      <c r="I350" s="102"/>
      <c r="J350" s="102"/>
      <c r="K350" s="102"/>
      <c r="L350" s="102"/>
      <c r="M350" s="102"/>
      <c r="N350" s="102"/>
      <c r="O350" s="102"/>
      <c r="P350" s="102"/>
      <c r="Q350" s="102"/>
      <c r="R350" s="102"/>
      <c r="S350" s="102"/>
      <c r="T350" s="102"/>
      <c r="U350" s="102"/>
      <c r="V350" s="102"/>
      <c r="W350" s="102"/>
    </row>
    <row r="351" spans="1:23" ht="13.5" customHeight="1">
      <c r="A351" s="29"/>
      <c r="C351" s="19"/>
      <c r="D351" s="140"/>
      <c r="F351" s="124"/>
      <c r="G351" s="124"/>
      <c r="I351" s="102"/>
      <c r="J351" s="102"/>
      <c r="K351" s="102"/>
      <c r="L351" s="102"/>
      <c r="M351" s="102"/>
      <c r="N351" s="102"/>
      <c r="O351" s="102"/>
      <c r="P351" s="102"/>
      <c r="Q351" s="102"/>
      <c r="R351" s="102"/>
      <c r="S351" s="102"/>
      <c r="T351" s="102"/>
      <c r="U351" s="102"/>
      <c r="V351" s="102"/>
      <c r="W351" s="102"/>
    </row>
    <row r="352" spans="1:23" ht="13.5" customHeight="1">
      <c r="A352" s="29"/>
      <c r="C352" s="19"/>
      <c r="D352" s="140"/>
      <c r="F352" s="124"/>
      <c r="G352" s="124"/>
      <c r="I352" s="102"/>
      <c r="J352" s="102"/>
      <c r="K352" s="102"/>
      <c r="L352" s="102"/>
      <c r="M352" s="102"/>
      <c r="N352" s="102"/>
      <c r="O352" s="102"/>
      <c r="P352" s="102"/>
      <c r="Q352" s="102"/>
      <c r="R352" s="102"/>
      <c r="S352" s="102"/>
      <c r="T352" s="102"/>
      <c r="U352" s="102"/>
      <c r="V352" s="102"/>
      <c r="W352" s="102"/>
    </row>
    <row r="353" spans="1:23" ht="13.5" customHeight="1">
      <c r="A353" s="29"/>
      <c r="C353" s="19"/>
      <c r="D353" s="140"/>
      <c r="F353" s="124"/>
      <c r="G353" s="124"/>
      <c r="I353" s="102"/>
      <c r="J353" s="102"/>
      <c r="K353" s="102"/>
      <c r="L353" s="102"/>
      <c r="M353" s="102"/>
      <c r="N353" s="102"/>
      <c r="O353" s="102"/>
      <c r="P353" s="102"/>
      <c r="Q353" s="102"/>
      <c r="R353" s="102"/>
      <c r="S353" s="102"/>
      <c r="T353" s="102"/>
      <c r="U353" s="102"/>
      <c r="V353" s="102"/>
      <c r="W353" s="102"/>
    </row>
    <row r="354" spans="1:23" ht="13.5" customHeight="1">
      <c r="A354" s="29"/>
      <c r="C354" s="19"/>
      <c r="D354" s="140"/>
      <c r="F354" s="124"/>
      <c r="G354" s="124"/>
      <c r="I354" s="102"/>
      <c r="J354" s="102"/>
      <c r="K354" s="102"/>
      <c r="L354" s="102"/>
      <c r="M354" s="102"/>
      <c r="N354" s="102"/>
      <c r="O354" s="102"/>
      <c r="P354" s="102"/>
      <c r="Q354" s="102"/>
      <c r="R354" s="102"/>
      <c r="S354" s="102"/>
      <c r="T354" s="102"/>
      <c r="U354" s="102"/>
      <c r="V354" s="102"/>
      <c r="W354" s="102"/>
    </row>
    <row r="355" spans="1:23" ht="13.5" customHeight="1">
      <c r="A355" s="29"/>
      <c r="C355" s="19"/>
      <c r="D355" s="140"/>
      <c r="F355" s="124"/>
      <c r="G355" s="124"/>
      <c r="I355" s="102"/>
      <c r="J355" s="102"/>
      <c r="K355" s="102"/>
      <c r="L355" s="102"/>
      <c r="M355" s="102"/>
      <c r="N355" s="102"/>
      <c r="O355" s="102"/>
      <c r="P355" s="102"/>
      <c r="Q355" s="102"/>
      <c r="R355" s="102"/>
      <c r="S355" s="102"/>
      <c r="T355" s="102"/>
      <c r="U355" s="102"/>
      <c r="V355" s="102"/>
      <c r="W355" s="102"/>
    </row>
    <row r="356" spans="1:23" ht="13.5" customHeight="1">
      <c r="A356" s="29"/>
      <c r="C356" s="19"/>
      <c r="D356" s="140"/>
      <c r="F356" s="124"/>
      <c r="G356" s="124"/>
      <c r="I356" s="102"/>
      <c r="J356" s="102"/>
      <c r="K356" s="102"/>
      <c r="L356" s="102"/>
      <c r="M356" s="102"/>
      <c r="N356" s="102"/>
      <c r="O356" s="102"/>
      <c r="P356" s="102"/>
      <c r="Q356" s="102"/>
      <c r="R356" s="102"/>
      <c r="S356" s="102"/>
      <c r="T356" s="102"/>
      <c r="U356" s="102"/>
      <c r="V356" s="102"/>
      <c r="W356" s="102"/>
    </row>
    <row r="357" spans="1:23" ht="13.5" customHeight="1">
      <c r="A357" s="29"/>
      <c r="C357" s="19"/>
      <c r="D357" s="140"/>
      <c r="F357" s="124"/>
      <c r="G357" s="124"/>
      <c r="I357" s="102"/>
      <c r="J357" s="102"/>
      <c r="K357" s="102"/>
      <c r="L357" s="102"/>
      <c r="M357" s="102"/>
      <c r="N357" s="102"/>
      <c r="O357" s="102"/>
      <c r="P357" s="102"/>
      <c r="Q357" s="102"/>
      <c r="R357" s="102"/>
      <c r="S357" s="102"/>
      <c r="T357" s="102"/>
      <c r="U357" s="102"/>
      <c r="V357" s="102"/>
      <c r="W357" s="102"/>
    </row>
    <row r="358" spans="1:23" ht="13.5" customHeight="1">
      <c r="A358" s="29"/>
      <c r="C358" s="19"/>
      <c r="D358" s="140"/>
      <c r="F358" s="124"/>
      <c r="G358" s="124"/>
      <c r="I358" s="102"/>
      <c r="J358" s="102"/>
      <c r="K358" s="102"/>
      <c r="L358" s="102"/>
      <c r="M358" s="102"/>
      <c r="N358" s="102"/>
      <c r="O358" s="102"/>
      <c r="P358" s="102"/>
      <c r="Q358" s="102"/>
      <c r="R358" s="102"/>
      <c r="S358" s="102"/>
      <c r="T358" s="102"/>
      <c r="U358" s="102"/>
      <c r="V358" s="102"/>
      <c r="W358" s="102"/>
    </row>
    <row r="359" spans="1:23" ht="13.5" customHeight="1">
      <c r="A359" s="29"/>
      <c r="C359" s="19"/>
      <c r="D359" s="140"/>
      <c r="F359" s="124"/>
      <c r="G359" s="124"/>
      <c r="I359" s="102"/>
      <c r="J359" s="102"/>
      <c r="K359" s="102"/>
      <c r="L359" s="102"/>
      <c r="M359" s="102"/>
      <c r="N359" s="102"/>
      <c r="O359" s="102"/>
      <c r="P359" s="102"/>
      <c r="Q359" s="102"/>
      <c r="R359" s="102"/>
      <c r="S359" s="102"/>
      <c r="T359" s="102"/>
      <c r="U359" s="102"/>
      <c r="V359" s="102"/>
      <c r="W359" s="102"/>
    </row>
    <row r="360" spans="1:23" ht="13.5" customHeight="1">
      <c r="A360" s="29"/>
      <c r="C360" s="19"/>
      <c r="D360" s="140"/>
      <c r="F360" s="124"/>
      <c r="G360" s="124"/>
      <c r="I360" s="102"/>
      <c r="J360" s="102"/>
      <c r="K360" s="102"/>
      <c r="L360" s="102"/>
      <c r="M360" s="102"/>
      <c r="N360" s="102"/>
      <c r="O360" s="102"/>
      <c r="P360" s="102"/>
      <c r="Q360" s="102"/>
      <c r="R360" s="102"/>
      <c r="S360" s="102"/>
      <c r="T360" s="102"/>
      <c r="U360" s="102"/>
      <c r="V360" s="102"/>
      <c r="W360" s="102"/>
    </row>
    <row r="361" spans="1:23" ht="13.5" customHeight="1">
      <c r="A361" s="29"/>
      <c r="C361" s="19"/>
      <c r="D361" s="140"/>
      <c r="F361" s="124"/>
      <c r="G361" s="124"/>
      <c r="I361" s="102"/>
      <c r="J361" s="102"/>
      <c r="K361" s="102"/>
      <c r="L361" s="102"/>
      <c r="M361" s="102"/>
      <c r="N361" s="102"/>
      <c r="O361" s="102"/>
      <c r="P361" s="102"/>
      <c r="Q361" s="102"/>
      <c r="R361" s="102"/>
      <c r="S361" s="102"/>
      <c r="T361" s="102"/>
      <c r="U361" s="102"/>
      <c r="V361" s="102"/>
      <c r="W361" s="102"/>
    </row>
    <row r="362" spans="1:23" ht="13.5" customHeight="1">
      <c r="A362" s="29"/>
      <c r="C362" s="19"/>
      <c r="D362" s="140"/>
      <c r="F362" s="124"/>
      <c r="G362" s="124"/>
      <c r="I362" s="102"/>
      <c r="J362" s="102"/>
      <c r="K362" s="102"/>
      <c r="L362" s="102"/>
      <c r="M362" s="102"/>
      <c r="N362" s="102"/>
      <c r="O362" s="102"/>
      <c r="P362" s="102"/>
      <c r="Q362" s="102"/>
      <c r="R362" s="102"/>
      <c r="S362" s="102"/>
      <c r="T362" s="102"/>
      <c r="U362" s="102"/>
      <c r="V362" s="102"/>
      <c r="W362" s="102"/>
    </row>
    <row r="363" spans="1:23" ht="13.5" customHeight="1">
      <c r="A363" s="29"/>
      <c r="C363" s="19"/>
      <c r="D363" s="140"/>
      <c r="F363" s="124"/>
      <c r="G363" s="124"/>
      <c r="I363" s="102"/>
      <c r="J363" s="102"/>
      <c r="K363" s="102"/>
      <c r="L363" s="102"/>
      <c r="M363" s="102"/>
      <c r="N363" s="102"/>
      <c r="O363" s="102"/>
      <c r="P363" s="102"/>
      <c r="Q363" s="102"/>
      <c r="R363" s="102"/>
      <c r="S363" s="102"/>
      <c r="T363" s="102"/>
      <c r="U363" s="102"/>
      <c r="V363" s="102"/>
      <c r="W363" s="102"/>
    </row>
    <row r="364" spans="1:23" ht="13.5" customHeight="1">
      <c r="A364" s="29"/>
      <c r="C364" s="19"/>
      <c r="D364" s="140"/>
      <c r="F364" s="124"/>
      <c r="G364" s="124"/>
      <c r="I364" s="102"/>
      <c r="J364" s="102"/>
      <c r="K364" s="102"/>
      <c r="L364" s="102"/>
      <c r="M364" s="102"/>
      <c r="N364" s="102"/>
      <c r="O364" s="102"/>
      <c r="P364" s="102"/>
      <c r="Q364" s="102"/>
      <c r="R364" s="102"/>
      <c r="S364" s="102"/>
      <c r="T364" s="102"/>
      <c r="U364" s="102"/>
      <c r="V364" s="102"/>
      <c r="W364" s="102"/>
    </row>
    <row r="365" spans="1:23" ht="13.5" customHeight="1">
      <c r="A365" s="29"/>
      <c r="C365" s="19"/>
      <c r="D365" s="140"/>
      <c r="F365" s="124"/>
      <c r="G365" s="124"/>
      <c r="I365" s="102"/>
      <c r="J365" s="102"/>
      <c r="K365" s="102"/>
      <c r="L365" s="102"/>
      <c r="M365" s="102"/>
      <c r="N365" s="102"/>
      <c r="O365" s="102"/>
      <c r="P365" s="102"/>
      <c r="Q365" s="102"/>
      <c r="R365" s="102"/>
      <c r="S365" s="102"/>
      <c r="T365" s="102"/>
      <c r="U365" s="102"/>
      <c r="V365" s="102"/>
      <c r="W365" s="102"/>
    </row>
    <row r="366" spans="1:23" ht="13.5" customHeight="1">
      <c r="A366" s="29"/>
      <c r="C366" s="19"/>
      <c r="D366" s="140"/>
      <c r="F366" s="124"/>
      <c r="G366" s="124"/>
      <c r="I366" s="102"/>
      <c r="J366" s="102"/>
      <c r="K366" s="102"/>
      <c r="L366" s="102"/>
      <c r="M366" s="102"/>
      <c r="N366" s="102"/>
      <c r="O366" s="102"/>
      <c r="P366" s="102"/>
      <c r="Q366" s="102"/>
      <c r="R366" s="102"/>
      <c r="S366" s="102"/>
      <c r="T366" s="102"/>
      <c r="U366" s="102"/>
      <c r="V366" s="102"/>
      <c r="W366" s="102"/>
    </row>
    <row r="367" spans="1:23" ht="13.5" customHeight="1">
      <c r="A367" s="29"/>
      <c r="C367" s="19"/>
      <c r="D367" s="140"/>
      <c r="F367" s="124"/>
      <c r="G367" s="124"/>
      <c r="I367" s="102"/>
      <c r="J367" s="102"/>
      <c r="K367" s="102"/>
      <c r="L367" s="102"/>
      <c r="M367" s="102"/>
      <c r="N367" s="102"/>
      <c r="O367" s="102"/>
      <c r="P367" s="102"/>
      <c r="Q367" s="102"/>
      <c r="R367" s="102"/>
      <c r="S367" s="102"/>
      <c r="T367" s="102"/>
      <c r="U367" s="102"/>
      <c r="V367" s="102"/>
      <c r="W367" s="102"/>
    </row>
    <row r="368" spans="1:23" ht="13.5" customHeight="1">
      <c r="A368" s="29"/>
      <c r="C368" s="19"/>
      <c r="D368" s="140"/>
      <c r="F368" s="124"/>
      <c r="G368" s="124"/>
      <c r="I368" s="102"/>
      <c r="J368" s="102"/>
      <c r="K368" s="102"/>
      <c r="L368" s="102"/>
      <c r="M368" s="102"/>
      <c r="N368" s="102"/>
      <c r="O368" s="102"/>
      <c r="P368" s="102"/>
      <c r="Q368" s="102"/>
      <c r="R368" s="102"/>
      <c r="S368" s="102"/>
      <c r="T368" s="102"/>
      <c r="U368" s="102"/>
      <c r="V368" s="102"/>
      <c r="W368" s="102"/>
    </row>
    <row r="369" spans="1:23" ht="13.5" customHeight="1">
      <c r="A369" s="29"/>
      <c r="C369" s="19"/>
      <c r="D369" s="140"/>
      <c r="F369" s="124"/>
      <c r="G369" s="124"/>
      <c r="I369" s="102"/>
      <c r="J369" s="102"/>
      <c r="K369" s="102"/>
      <c r="L369" s="102"/>
      <c r="M369" s="102"/>
      <c r="N369" s="102"/>
      <c r="O369" s="102"/>
      <c r="P369" s="102"/>
      <c r="Q369" s="102"/>
      <c r="R369" s="102"/>
      <c r="S369" s="102"/>
      <c r="T369" s="102"/>
      <c r="U369" s="102"/>
      <c r="V369" s="102"/>
      <c r="W369" s="102"/>
    </row>
    <row r="370" spans="1:23" ht="13.5" customHeight="1">
      <c r="A370" s="29"/>
      <c r="C370" s="19"/>
      <c r="D370" s="140"/>
      <c r="F370" s="124"/>
      <c r="G370" s="124"/>
      <c r="I370" s="102"/>
      <c r="J370" s="102"/>
      <c r="K370" s="102"/>
      <c r="L370" s="102"/>
      <c r="M370" s="102"/>
      <c r="N370" s="102"/>
      <c r="O370" s="102"/>
      <c r="P370" s="102"/>
      <c r="Q370" s="102"/>
      <c r="R370" s="102"/>
      <c r="S370" s="102"/>
      <c r="T370" s="102"/>
      <c r="U370" s="102"/>
      <c r="V370" s="102"/>
      <c r="W370" s="102"/>
    </row>
    <row r="371" spans="1:23" ht="13.5" customHeight="1">
      <c r="A371" s="29"/>
      <c r="C371" s="19"/>
      <c r="D371" s="140"/>
      <c r="F371" s="124"/>
      <c r="G371" s="124"/>
      <c r="I371" s="102"/>
      <c r="J371" s="102"/>
      <c r="K371" s="102"/>
      <c r="L371" s="102"/>
      <c r="M371" s="102"/>
      <c r="N371" s="102"/>
      <c r="O371" s="102"/>
      <c r="P371" s="102"/>
      <c r="Q371" s="102"/>
      <c r="R371" s="102"/>
      <c r="S371" s="102"/>
      <c r="T371" s="102"/>
      <c r="U371" s="102"/>
      <c r="V371" s="102"/>
      <c r="W371" s="102"/>
    </row>
    <row r="372" spans="1:23" ht="13.5" customHeight="1">
      <c r="A372" s="29"/>
      <c r="C372" s="19"/>
      <c r="D372" s="140"/>
      <c r="F372" s="124"/>
      <c r="G372" s="124"/>
      <c r="I372" s="102"/>
      <c r="J372" s="102"/>
      <c r="K372" s="102"/>
      <c r="L372" s="102"/>
      <c r="M372" s="102"/>
      <c r="N372" s="102"/>
      <c r="O372" s="102"/>
      <c r="P372" s="102"/>
      <c r="Q372" s="102"/>
      <c r="R372" s="102"/>
      <c r="S372" s="102"/>
      <c r="T372" s="102"/>
      <c r="U372" s="102"/>
      <c r="V372" s="102"/>
      <c r="W372" s="102"/>
    </row>
    <row r="373" spans="1:23" ht="13.5" customHeight="1">
      <c r="A373" s="29"/>
      <c r="C373" s="19"/>
      <c r="D373" s="140"/>
      <c r="F373" s="124"/>
      <c r="G373" s="124"/>
      <c r="I373" s="102"/>
      <c r="J373" s="102"/>
      <c r="K373" s="102"/>
      <c r="L373" s="102"/>
      <c r="M373" s="102"/>
      <c r="N373" s="102"/>
      <c r="O373" s="102"/>
      <c r="P373" s="102"/>
      <c r="Q373" s="102"/>
      <c r="R373" s="102"/>
      <c r="S373" s="102"/>
      <c r="T373" s="102"/>
      <c r="U373" s="102"/>
      <c r="V373" s="102"/>
      <c r="W373" s="102"/>
    </row>
    <row r="374" spans="1:23" ht="13.5" customHeight="1">
      <c r="A374" s="29"/>
      <c r="C374" s="19"/>
      <c r="D374" s="140"/>
      <c r="F374" s="124"/>
      <c r="G374" s="124"/>
      <c r="I374" s="102"/>
      <c r="J374" s="102"/>
      <c r="K374" s="102"/>
      <c r="L374" s="102"/>
      <c r="M374" s="102"/>
      <c r="N374" s="102"/>
      <c r="O374" s="102"/>
      <c r="P374" s="102"/>
      <c r="Q374" s="102"/>
      <c r="R374" s="102"/>
      <c r="S374" s="102"/>
      <c r="T374" s="102"/>
      <c r="U374" s="102"/>
      <c r="V374" s="102"/>
      <c r="W374" s="102"/>
    </row>
    <row r="375" spans="1:23" ht="13.5" customHeight="1">
      <c r="A375" s="29"/>
      <c r="C375" s="19"/>
      <c r="D375" s="140"/>
      <c r="F375" s="124"/>
      <c r="G375" s="124"/>
      <c r="I375" s="102"/>
      <c r="J375" s="102"/>
      <c r="K375" s="102"/>
      <c r="L375" s="102"/>
      <c r="M375" s="102"/>
      <c r="N375" s="102"/>
      <c r="O375" s="102"/>
      <c r="P375" s="102"/>
      <c r="Q375" s="102"/>
      <c r="R375" s="102"/>
      <c r="S375" s="102"/>
      <c r="T375" s="102"/>
      <c r="U375" s="102"/>
      <c r="V375" s="102"/>
      <c r="W375" s="102"/>
    </row>
    <row r="376" spans="1:23" ht="13.5" customHeight="1">
      <c r="A376" s="29"/>
      <c r="C376" s="19"/>
      <c r="D376" s="140"/>
      <c r="F376" s="124"/>
      <c r="G376" s="124"/>
      <c r="I376" s="102"/>
      <c r="J376" s="102"/>
      <c r="K376" s="102"/>
      <c r="L376" s="102"/>
      <c r="M376" s="102"/>
      <c r="N376" s="102"/>
      <c r="O376" s="102"/>
      <c r="P376" s="102"/>
      <c r="Q376" s="102"/>
      <c r="R376" s="102"/>
      <c r="S376" s="102"/>
      <c r="T376" s="102"/>
      <c r="U376" s="102"/>
      <c r="V376" s="102"/>
      <c r="W376" s="102"/>
    </row>
    <row r="377" spans="1:23" ht="13.5" customHeight="1">
      <c r="A377" s="29"/>
      <c r="C377" s="19"/>
      <c r="D377" s="140"/>
      <c r="F377" s="124"/>
      <c r="G377" s="124"/>
      <c r="I377" s="102"/>
      <c r="J377" s="102"/>
      <c r="K377" s="102"/>
      <c r="L377" s="102"/>
      <c r="M377" s="102"/>
      <c r="N377" s="102"/>
      <c r="O377" s="102"/>
      <c r="P377" s="102"/>
      <c r="Q377" s="102"/>
      <c r="R377" s="102"/>
      <c r="S377" s="102"/>
      <c r="T377" s="102"/>
      <c r="U377" s="102"/>
      <c r="V377" s="102"/>
      <c r="W377" s="102"/>
    </row>
    <row r="378" spans="1:23" ht="13.5" customHeight="1">
      <c r="A378" s="29"/>
      <c r="C378" s="19"/>
      <c r="D378" s="140"/>
      <c r="F378" s="124"/>
      <c r="G378" s="124"/>
      <c r="I378" s="102"/>
      <c r="J378" s="102"/>
      <c r="K378" s="102"/>
      <c r="L378" s="102"/>
      <c r="M378" s="102"/>
      <c r="N378" s="102"/>
      <c r="O378" s="102"/>
      <c r="P378" s="102"/>
      <c r="Q378" s="102"/>
      <c r="R378" s="102"/>
      <c r="S378" s="102"/>
      <c r="T378" s="102"/>
      <c r="U378" s="102"/>
      <c r="V378" s="102"/>
      <c r="W378" s="102"/>
    </row>
    <row r="379" spans="1:23" ht="13.5" customHeight="1">
      <c r="A379" s="29"/>
      <c r="C379" s="19"/>
      <c r="D379" s="140"/>
      <c r="F379" s="124"/>
      <c r="G379" s="124"/>
      <c r="I379" s="102"/>
      <c r="J379" s="102"/>
      <c r="K379" s="102"/>
      <c r="L379" s="102"/>
      <c r="M379" s="102"/>
      <c r="N379" s="102"/>
      <c r="O379" s="102"/>
      <c r="P379" s="102"/>
      <c r="Q379" s="102"/>
      <c r="R379" s="102"/>
      <c r="S379" s="102"/>
      <c r="T379" s="102"/>
      <c r="U379" s="102"/>
      <c r="V379" s="102"/>
      <c r="W379" s="102"/>
    </row>
    <row r="380" spans="1:23" ht="13.5" customHeight="1">
      <c r="A380" s="29"/>
      <c r="C380" s="19"/>
      <c r="D380" s="140"/>
      <c r="F380" s="124"/>
      <c r="G380" s="124"/>
      <c r="I380" s="102"/>
      <c r="J380" s="102"/>
      <c r="K380" s="102"/>
      <c r="L380" s="102"/>
      <c r="M380" s="102"/>
      <c r="N380" s="102"/>
      <c r="O380" s="102"/>
      <c r="P380" s="102"/>
      <c r="Q380" s="102"/>
      <c r="R380" s="102"/>
      <c r="S380" s="102"/>
      <c r="T380" s="102"/>
      <c r="U380" s="102"/>
      <c r="V380" s="102"/>
      <c r="W380" s="102"/>
    </row>
    <row r="381" spans="1:23" ht="13.5" customHeight="1">
      <c r="A381" s="29"/>
      <c r="C381" s="19"/>
      <c r="D381" s="140"/>
      <c r="F381" s="124"/>
      <c r="G381" s="124"/>
      <c r="I381" s="102"/>
      <c r="J381" s="102"/>
      <c r="K381" s="102"/>
      <c r="L381" s="102"/>
      <c r="M381" s="102"/>
      <c r="N381" s="102"/>
      <c r="O381" s="102"/>
      <c r="P381" s="102"/>
      <c r="Q381" s="102"/>
      <c r="R381" s="102"/>
      <c r="S381" s="102"/>
      <c r="T381" s="102"/>
      <c r="U381" s="102"/>
      <c r="V381" s="102"/>
      <c r="W381" s="102"/>
    </row>
    <row r="382" spans="1:23" ht="13.5" customHeight="1">
      <c r="A382" s="29"/>
      <c r="C382" s="19"/>
      <c r="D382" s="140"/>
      <c r="F382" s="124"/>
      <c r="G382" s="124"/>
      <c r="I382" s="102"/>
      <c r="J382" s="102"/>
      <c r="K382" s="102"/>
      <c r="L382" s="102"/>
      <c r="M382" s="102"/>
      <c r="N382" s="102"/>
      <c r="O382" s="102"/>
      <c r="P382" s="102"/>
      <c r="Q382" s="102"/>
      <c r="R382" s="102"/>
      <c r="S382" s="102"/>
      <c r="T382" s="102"/>
      <c r="U382" s="102"/>
      <c r="V382" s="102"/>
      <c r="W382" s="102"/>
    </row>
    <row r="383" spans="1:23" ht="13.5" customHeight="1">
      <c r="A383" s="29"/>
      <c r="C383" s="19"/>
      <c r="D383" s="140"/>
      <c r="F383" s="124"/>
      <c r="G383" s="124"/>
      <c r="I383" s="102"/>
      <c r="J383" s="102"/>
      <c r="K383" s="102"/>
      <c r="L383" s="102"/>
      <c r="M383" s="102"/>
      <c r="N383" s="102"/>
      <c r="O383" s="102"/>
      <c r="P383" s="102"/>
      <c r="Q383" s="102"/>
      <c r="R383" s="102"/>
      <c r="S383" s="102"/>
      <c r="T383" s="102"/>
      <c r="U383" s="102"/>
      <c r="V383" s="102"/>
      <c r="W383" s="102"/>
    </row>
    <row r="384" spans="1:23" ht="13.5" customHeight="1">
      <c r="A384" s="29"/>
      <c r="C384" s="19"/>
      <c r="D384" s="140"/>
      <c r="F384" s="124"/>
      <c r="G384" s="124"/>
      <c r="I384" s="102"/>
      <c r="J384" s="102"/>
      <c r="K384" s="102"/>
      <c r="L384" s="102"/>
      <c r="M384" s="102"/>
      <c r="N384" s="102"/>
      <c r="O384" s="102"/>
      <c r="P384" s="102"/>
      <c r="Q384" s="102"/>
      <c r="R384" s="102"/>
      <c r="S384" s="102"/>
      <c r="T384" s="102"/>
      <c r="U384" s="102"/>
      <c r="V384" s="102"/>
      <c r="W384" s="102"/>
    </row>
    <row r="385" spans="1:23" ht="13.5" customHeight="1">
      <c r="A385" s="29"/>
      <c r="C385" s="19"/>
      <c r="D385" s="140"/>
      <c r="F385" s="124"/>
      <c r="G385" s="124"/>
      <c r="I385" s="102"/>
      <c r="J385" s="102"/>
      <c r="K385" s="102"/>
      <c r="L385" s="102"/>
      <c r="M385" s="102"/>
      <c r="N385" s="102"/>
      <c r="O385" s="102"/>
      <c r="P385" s="102"/>
      <c r="Q385" s="102"/>
      <c r="R385" s="102"/>
      <c r="S385" s="102"/>
      <c r="T385" s="102"/>
      <c r="U385" s="102"/>
      <c r="V385" s="102"/>
      <c r="W385" s="102"/>
    </row>
    <row r="386" spans="1:23" ht="13.5" customHeight="1">
      <c r="A386" s="29"/>
      <c r="C386" s="19"/>
      <c r="D386" s="140"/>
      <c r="F386" s="124"/>
      <c r="G386" s="124"/>
      <c r="I386" s="102"/>
      <c r="J386" s="102"/>
      <c r="K386" s="102"/>
      <c r="L386" s="102"/>
      <c r="M386" s="102"/>
      <c r="N386" s="102"/>
      <c r="O386" s="102"/>
      <c r="P386" s="102"/>
      <c r="Q386" s="102"/>
      <c r="R386" s="102"/>
      <c r="S386" s="102"/>
      <c r="T386" s="102"/>
      <c r="U386" s="102"/>
      <c r="V386" s="102"/>
      <c r="W386" s="102"/>
    </row>
    <row r="387" spans="1:23" ht="13.5" customHeight="1">
      <c r="A387" s="29"/>
      <c r="C387" s="19"/>
      <c r="D387" s="140"/>
      <c r="F387" s="124"/>
      <c r="G387" s="124"/>
      <c r="I387" s="102"/>
      <c r="J387" s="102"/>
      <c r="K387" s="102"/>
      <c r="L387" s="102"/>
      <c r="M387" s="102"/>
      <c r="N387" s="102"/>
      <c r="O387" s="102"/>
      <c r="P387" s="102"/>
      <c r="Q387" s="102"/>
      <c r="R387" s="102"/>
      <c r="S387" s="102"/>
      <c r="T387" s="102"/>
      <c r="U387" s="102"/>
      <c r="V387" s="102"/>
      <c r="W387" s="102"/>
    </row>
    <row r="388" spans="1:23" ht="13.5" customHeight="1">
      <c r="A388" s="29"/>
      <c r="C388" s="19"/>
      <c r="D388" s="140"/>
      <c r="F388" s="124"/>
      <c r="G388" s="124"/>
      <c r="I388" s="102"/>
      <c r="J388" s="102"/>
      <c r="K388" s="102"/>
      <c r="L388" s="102"/>
      <c r="M388" s="102"/>
      <c r="N388" s="102"/>
      <c r="O388" s="102"/>
      <c r="P388" s="102"/>
      <c r="Q388" s="102"/>
      <c r="R388" s="102"/>
      <c r="S388" s="102"/>
      <c r="T388" s="102"/>
      <c r="U388" s="102"/>
      <c r="V388" s="102"/>
      <c r="W388" s="102"/>
    </row>
    <row r="389" spans="1:23" ht="13.5" customHeight="1">
      <c r="A389" s="29"/>
      <c r="C389" s="19"/>
      <c r="D389" s="140"/>
      <c r="F389" s="124"/>
      <c r="G389" s="124"/>
      <c r="I389" s="102"/>
      <c r="J389" s="102"/>
      <c r="K389" s="102"/>
      <c r="L389" s="102"/>
      <c r="M389" s="102"/>
      <c r="N389" s="102"/>
      <c r="O389" s="102"/>
      <c r="P389" s="102"/>
      <c r="Q389" s="102"/>
      <c r="R389" s="102"/>
      <c r="S389" s="102"/>
      <c r="T389" s="102"/>
      <c r="U389" s="102"/>
      <c r="V389" s="102"/>
      <c r="W389" s="102"/>
    </row>
    <row r="390" spans="1:23" ht="13.5" customHeight="1">
      <c r="A390" s="29"/>
      <c r="C390" s="19"/>
      <c r="D390" s="140"/>
      <c r="F390" s="124"/>
      <c r="G390" s="124"/>
      <c r="I390" s="102"/>
      <c r="J390" s="102"/>
      <c r="K390" s="102"/>
      <c r="L390" s="102"/>
      <c r="M390" s="102"/>
      <c r="N390" s="102"/>
      <c r="O390" s="102"/>
      <c r="P390" s="102"/>
      <c r="Q390" s="102"/>
      <c r="R390" s="102"/>
      <c r="S390" s="102"/>
      <c r="T390" s="102"/>
      <c r="U390" s="102"/>
      <c r="V390" s="102"/>
      <c r="W390" s="102"/>
    </row>
    <row r="391" spans="1:23" ht="13.5" customHeight="1">
      <c r="A391" s="29"/>
      <c r="C391" s="19"/>
      <c r="D391" s="140"/>
      <c r="F391" s="124"/>
      <c r="G391" s="124"/>
      <c r="I391" s="102"/>
      <c r="J391" s="102"/>
      <c r="K391" s="102"/>
      <c r="L391" s="102"/>
      <c r="M391" s="102"/>
      <c r="N391" s="102"/>
      <c r="O391" s="102"/>
      <c r="P391" s="102"/>
      <c r="Q391" s="102"/>
      <c r="R391" s="102"/>
      <c r="S391" s="102"/>
      <c r="T391" s="102"/>
      <c r="U391" s="102"/>
      <c r="V391" s="102"/>
      <c r="W391" s="102"/>
    </row>
    <row r="392" spans="1:23" ht="13.5" customHeight="1">
      <c r="A392" s="29"/>
      <c r="C392" s="19"/>
      <c r="D392" s="140"/>
      <c r="F392" s="124"/>
      <c r="G392" s="124"/>
      <c r="I392" s="102"/>
      <c r="J392" s="102"/>
      <c r="K392" s="102"/>
      <c r="L392" s="102"/>
      <c r="M392" s="102"/>
      <c r="N392" s="102"/>
      <c r="O392" s="102"/>
      <c r="P392" s="102"/>
      <c r="Q392" s="102"/>
      <c r="R392" s="102"/>
      <c r="S392" s="102"/>
      <c r="T392" s="102"/>
      <c r="U392" s="102"/>
      <c r="V392" s="102"/>
      <c r="W392" s="102"/>
    </row>
    <row r="393" spans="1:23" ht="13.5" customHeight="1">
      <c r="A393" s="29"/>
      <c r="C393" s="19"/>
      <c r="D393" s="140"/>
      <c r="F393" s="124"/>
      <c r="G393" s="124"/>
      <c r="I393" s="102"/>
      <c r="J393" s="102"/>
      <c r="K393" s="102"/>
      <c r="L393" s="102"/>
      <c r="M393" s="102"/>
      <c r="N393" s="102"/>
      <c r="O393" s="102"/>
      <c r="P393" s="102"/>
      <c r="Q393" s="102"/>
      <c r="R393" s="102"/>
      <c r="S393" s="102"/>
      <c r="T393" s="102"/>
      <c r="U393" s="102"/>
      <c r="V393" s="102"/>
      <c r="W393" s="102"/>
    </row>
    <row r="394" spans="1:23" ht="13.5" customHeight="1">
      <c r="A394" s="29"/>
      <c r="C394" s="19"/>
      <c r="D394" s="140"/>
      <c r="F394" s="124"/>
      <c r="G394" s="124"/>
      <c r="I394" s="102"/>
      <c r="J394" s="102"/>
      <c r="K394" s="102"/>
      <c r="L394" s="102"/>
      <c r="M394" s="102"/>
      <c r="N394" s="102"/>
      <c r="O394" s="102"/>
      <c r="P394" s="102"/>
      <c r="Q394" s="102"/>
      <c r="R394" s="102"/>
      <c r="S394" s="102"/>
      <c r="T394" s="102"/>
      <c r="U394" s="102"/>
      <c r="V394" s="102"/>
      <c r="W394" s="102"/>
    </row>
    <row r="395" spans="1:23" ht="13.5" customHeight="1">
      <c r="A395" s="29"/>
      <c r="C395" s="19"/>
      <c r="D395" s="140"/>
      <c r="F395" s="124"/>
      <c r="G395" s="124"/>
      <c r="I395" s="102"/>
      <c r="J395" s="102"/>
      <c r="K395" s="102"/>
      <c r="L395" s="102"/>
      <c r="M395" s="102"/>
      <c r="N395" s="102"/>
      <c r="O395" s="102"/>
      <c r="P395" s="102"/>
      <c r="Q395" s="102"/>
      <c r="R395" s="102"/>
      <c r="S395" s="102"/>
      <c r="T395" s="102"/>
      <c r="U395" s="102"/>
      <c r="V395" s="102"/>
      <c r="W395" s="102"/>
    </row>
    <row r="396" spans="1:23" ht="13.5" customHeight="1">
      <c r="A396" s="29"/>
      <c r="C396" s="19"/>
      <c r="D396" s="140"/>
      <c r="F396" s="124"/>
      <c r="G396" s="124"/>
      <c r="I396" s="102"/>
      <c r="J396" s="102"/>
      <c r="K396" s="102"/>
      <c r="L396" s="102"/>
      <c r="M396" s="102"/>
      <c r="N396" s="102"/>
      <c r="O396" s="102"/>
      <c r="P396" s="102"/>
      <c r="Q396" s="102"/>
      <c r="R396" s="102"/>
      <c r="S396" s="102"/>
      <c r="T396" s="102"/>
      <c r="U396" s="102"/>
      <c r="V396" s="102"/>
      <c r="W396" s="102"/>
    </row>
    <row r="397" spans="1:23" ht="13.5" customHeight="1">
      <c r="A397" s="29"/>
      <c r="C397" s="19"/>
      <c r="D397" s="140"/>
      <c r="F397" s="124"/>
      <c r="G397" s="124"/>
      <c r="I397" s="102"/>
      <c r="J397" s="102"/>
      <c r="K397" s="102"/>
      <c r="L397" s="102"/>
      <c r="M397" s="102"/>
      <c r="N397" s="102"/>
      <c r="O397" s="102"/>
      <c r="P397" s="102"/>
      <c r="Q397" s="102"/>
      <c r="R397" s="102"/>
      <c r="S397" s="102"/>
      <c r="T397" s="102"/>
      <c r="U397" s="102"/>
      <c r="V397" s="102"/>
      <c r="W397" s="102"/>
    </row>
    <row r="398" spans="1:23" ht="13.5" customHeight="1">
      <c r="A398" s="29"/>
      <c r="C398" s="19"/>
      <c r="D398" s="140"/>
      <c r="F398" s="124"/>
      <c r="G398" s="124"/>
      <c r="I398" s="102"/>
      <c r="J398" s="102"/>
      <c r="K398" s="102"/>
      <c r="L398" s="102"/>
      <c r="M398" s="102"/>
      <c r="N398" s="102"/>
      <c r="O398" s="102"/>
      <c r="P398" s="102"/>
      <c r="Q398" s="102"/>
      <c r="R398" s="102"/>
      <c r="S398" s="102"/>
      <c r="T398" s="102"/>
      <c r="U398" s="102"/>
      <c r="V398" s="102"/>
      <c r="W398" s="102"/>
    </row>
    <row r="399" spans="1:23" ht="13.5" customHeight="1">
      <c r="A399" s="29"/>
      <c r="C399" s="19"/>
      <c r="D399" s="140"/>
      <c r="F399" s="124"/>
      <c r="G399" s="124"/>
      <c r="I399" s="102"/>
      <c r="J399" s="102"/>
      <c r="K399" s="102"/>
      <c r="L399" s="102"/>
      <c r="M399" s="102"/>
      <c r="N399" s="102"/>
      <c r="O399" s="102"/>
      <c r="P399" s="102"/>
      <c r="Q399" s="102"/>
      <c r="R399" s="102"/>
      <c r="S399" s="102"/>
      <c r="T399" s="102"/>
      <c r="U399" s="102"/>
      <c r="V399" s="102"/>
      <c r="W399" s="102"/>
    </row>
    <row r="400" spans="1:23" ht="13.5" customHeight="1">
      <c r="A400" s="29"/>
      <c r="C400" s="19"/>
      <c r="D400" s="140"/>
      <c r="F400" s="124"/>
      <c r="G400" s="124"/>
      <c r="I400" s="102"/>
      <c r="J400" s="102"/>
      <c r="K400" s="102"/>
      <c r="L400" s="102"/>
      <c r="M400" s="102"/>
      <c r="N400" s="102"/>
      <c r="O400" s="102"/>
      <c r="P400" s="102"/>
      <c r="Q400" s="102"/>
      <c r="R400" s="102"/>
      <c r="S400" s="102"/>
      <c r="T400" s="102"/>
      <c r="U400" s="102"/>
      <c r="V400" s="102"/>
      <c r="W400" s="102"/>
    </row>
    <row r="401" spans="1:23" ht="13.5" customHeight="1">
      <c r="A401" s="29"/>
      <c r="C401" s="19"/>
      <c r="D401" s="140"/>
      <c r="F401" s="124"/>
      <c r="G401" s="124"/>
      <c r="I401" s="102"/>
      <c r="J401" s="102"/>
      <c r="K401" s="102"/>
      <c r="L401" s="102"/>
      <c r="M401" s="102"/>
      <c r="N401" s="102"/>
      <c r="O401" s="102"/>
      <c r="P401" s="102"/>
      <c r="Q401" s="102"/>
      <c r="R401" s="102"/>
      <c r="S401" s="102"/>
      <c r="T401" s="102"/>
      <c r="U401" s="102"/>
      <c r="V401" s="102"/>
      <c r="W401" s="102"/>
    </row>
    <row r="402" spans="1:23" ht="13.5" customHeight="1">
      <c r="A402" s="29"/>
      <c r="C402" s="19"/>
      <c r="D402" s="140"/>
      <c r="F402" s="124"/>
      <c r="G402" s="124"/>
      <c r="I402" s="102"/>
      <c r="J402" s="102"/>
      <c r="K402" s="102"/>
      <c r="L402" s="102"/>
      <c r="M402" s="102"/>
      <c r="N402" s="102"/>
      <c r="O402" s="102"/>
      <c r="P402" s="102"/>
      <c r="Q402" s="102"/>
      <c r="R402" s="102"/>
      <c r="S402" s="102"/>
      <c r="T402" s="102"/>
      <c r="U402" s="102"/>
      <c r="V402" s="102"/>
      <c r="W402" s="102"/>
    </row>
    <row r="403" spans="1:23" ht="13.5" customHeight="1">
      <c r="A403" s="29"/>
      <c r="C403" s="19"/>
      <c r="D403" s="140"/>
      <c r="F403" s="124"/>
      <c r="G403" s="124"/>
      <c r="I403" s="102"/>
      <c r="J403" s="102"/>
      <c r="K403" s="102"/>
      <c r="L403" s="102"/>
      <c r="M403" s="102"/>
      <c r="N403" s="102"/>
      <c r="O403" s="102"/>
      <c r="P403" s="102"/>
      <c r="Q403" s="102"/>
      <c r="R403" s="102"/>
      <c r="S403" s="102"/>
      <c r="T403" s="102"/>
      <c r="U403" s="102"/>
      <c r="V403" s="102"/>
      <c r="W403" s="102"/>
    </row>
    <row r="404" spans="1:23" ht="13.5" customHeight="1">
      <c r="A404" s="29"/>
      <c r="C404" s="19"/>
      <c r="D404" s="140"/>
      <c r="F404" s="124"/>
      <c r="G404" s="124"/>
      <c r="I404" s="102"/>
      <c r="J404" s="102"/>
      <c r="K404" s="102"/>
      <c r="L404" s="102"/>
      <c r="M404" s="102"/>
      <c r="N404" s="102"/>
      <c r="O404" s="102"/>
      <c r="P404" s="102"/>
      <c r="Q404" s="102"/>
      <c r="R404" s="102"/>
      <c r="S404" s="102"/>
      <c r="T404" s="102"/>
      <c r="U404" s="102"/>
      <c r="V404" s="102"/>
      <c r="W404" s="102"/>
    </row>
    <row r="405" spans="1:23" ht="13.5" customHeight="1">
      <c r="A405" s="29"/>
      <c r="C405" s="19"/>
      <c r="D405" s="140"/>
      <c r="F405" s="124"/>
      <c r="G405" s="124"/>
      <c r="I405" s="102"/>
      <c r="J405" s="102"/>
      <c r="K405" s="102"/>
      <c r="L405" s="102"/>
      <c r="M405" s="102"/>
      <c r="N405" s="102"/>
      <c r="O405" s="102"/>
      <c r="P405" s="102"/>
      <c r="Q405" s="102"/>
      <c r="R405" s="102"/>
      <c r="S405" s="102"/>
      <c r="T405" s="102"/>
      <c r="U405" s="102"/>
      <c r="V405" s="102"/>
      <c r="W405" s="102"/>
    </row>
    <row r="406" spans="1:23" ht="13.5" customHeight="1">
      <c r="A406" s="29"/>
      <c r="C406" s="19"/>
      <c r="D406" s="140"/>
      <c r="F406" s="124"/>
      <c r="G406" s="124"/>
      <c r="I406" s="102"/>
      <c r="J406" s="102"/>
      <c r="K406" s="102"/>
      <c r="L406" s="102"/>
      <c r="M406" s="102"/>
      <c r="N406" s="102"/>
      <c r="O406" s="102"/>
      <c r="P406" s="102"/>
      <c r="Q406" s="102"/>
      <c r="R406" s="102"/>
      <c r="S406" s="102"/>
      <c r="T406" s="102"/>
      <c r="U406" s="102"/>
      <c r="V406" s="102"/>
      <c r="W406" s="102"/>
    </row>
    <row r="407" spans="1:23" ht="13.5" customHeight="1">
      <c r="A407" s="29"/>
      <c r="C407" s="19"/>
      <c r="D407" s="140"/>
      <c r="F407" s="124"/>
      <c r="G407" s="124"/>
      <c r="I407" s="102"/>
      <c r="J407" s="102"/>
      <c r="K407" s="102"/>
      <c r="L407" s="102"/>
      <c r="M407" s="102"/>
      <c r="N407" s="102"/>
      <c r="O407" s="102"/>
      <c r="P407" s="102"/>
      <c r="Q407" s="102"/>
      <c r="R407" s="102"/>
      <c r="S407" s="102"/>
      <c r="T407" s="102"/>
      <c r="U407" s="102"/>
      <c r="V407" s="102"/>
      <c r="W407" s="102"/>
    </row>
    <row r="408" spans="1:23" ht="13.5" customHeight="1">
      <c r="A408" s="29"/>
      <c r="C408" s="19"/>
      <c r="D408" s="140"/>
      <c r="F408" s="124"/>
      <c r="G408" s="124"/>
      <c r="I408" s="102"/>
      <c r="J408" s="102"/>
      <c r="K408" s="102"/>
      <c r="L408" s="102"/>
      <c r="M408" s="102"/>
      <c r="N408" s="102"/>
      <c r="O408" s="102"/>
      <c r="P408" s="102"/>
      <c r="Q408" s="102"/>
      <c r="R408" s="102"/>
      <c r="S408" s="102"/>
      <c r="T408" s="102"/>
      <c r="U408" s="102"/>
      <c r="V408" s="102"/>
      <c r="W408" s="102"/>
    </row>
    <row r="409" spans="1:23" ht="13.5" customHeight="1">
      <c r="A409" s="29"/>
      <c r="C409" s="19"/>
      <c r="D409" s="140"/>
      <c r="F409" s="124"/>
      <c r="G409" s="124"/>
      <c r="I409" s="102"/>
      <c r="J409" s="102"/>
      <c r="K409" s="102"/>
      <c r="L409" s="102"/>
      <c r="M409" s="102"/>
      <c r="N409" s="102"/>
      <c r="O409" s="102"/>
      <c r="P409" s="102"/>
      <c r="Q409" s="102"/>
      <c r="R409" s="102"/>
      <c r="S409" s="102"/>
      <c r="T409" s="102"/>
      <c r="U409" s="102"/>
      <c r="V409" s="102"/>
      <c r="W409" s="102"/>
    </row>
    <row r="410" spans="1:23" ht="13.5" customHeight="1">
      <c r="A410" s="29"/>
      <c r="C410" s="19"/>
      <c r="D410" s="140"/>
      <c r="F410" s="124"/>
      <c r="G410" s="124"/>
      <c r="I410" s="102"/>
      <c r="J410" s="102"/>
      <c r="K410" s="102"/>
      <c r="L410" s="102"/>
      <c r="M410" s="102"/>
      <c r="N410" s="102"/>
      <c r="O410" s="102"/>
      <c r="P410" s="102"/>
      <c r="Q410" s="102"/>
      <c r="R410" s="102"/>
      <c r="S410" s="102"/>
      <c r="T410" s="102"/>
      <c r="U410" s="102"/>
      <c r="V410" s="102"/>
      <c r="W410" s="102"/>
    </row>
    <row r="411" spans="1:23" ht="13.5" customHeight="1">
      <c r="A411" s="29"/>
      <c r="C411" s="19"/>
      <c r="D411" s="140"/>
      <c r="F411" s="124"/>
      <c r="G411" s="124"/>
      <c r="I411" s="102"/>
      <c r="J411" s="102"/>
      <c r="K411" s="102"/>
      <c r="L411" s="102"/>
      <c r="M411" s="102"/>
      <c r="N411" s="102"/>
      <c r="O411" s="102"/>
      <c r="P411" s="102"/>
      <c r="Q411" s="102"/>
      <c r="R411" s="102"/>
      <c r="S411" s="102"/>
      <c r="T411" s="102"/>
      <c r="U411" s="102"/>
      <c r="V411" s="102"/>
      <c r="W411" s="102"/>
    </row>
    <row r="412" spans="1:23" ht="13.5" customHeight="1">
      <c r="A412" s="29"/>
      <c r="C412" s="19"/>
      <c r="D412" s="140"/>
      <c r="F412" s="124"/>
      <c r="G412" s="124"/>
      <c r="I412" s="102"/>
      <c r="J412" s="102"/>
      <c r="K412" s="102"/>
      <c r="L412" s="102"/>
      <c r="M412" s="102"/>
      <c r="N412" s="102"/>
      <c r="O412" s="102"/>
      <c r="P412" s="102"/>
      <c r="Q412" s="102"/>
      <c r="R412" s="102"/>
      <c r="S412" s="102"/>
      <c r="T412" s="102"/>
      <c r="U412" s="102"/>
      <c r="V412" s="102"/>
      <c r="W412" s="102"/>
    </row>
    <row r="413" spans="1:23" ht="13.5" customHeight="1">
      <c r="A413" s="29"/>
      <c r="C413" s="19"/>
      <c r="D413" s="140"/>
      <c r="F413" s="124"/>
      <c r="G413" s="124"/>
      <c r="I413" s="102"/>
      <c r="J413" s="102"/>
      <c r="K413" s="102"/>
      <c r="L413" s="102"/>
      <c r="M413" s="102"/>
      <c r="N413" s="102"/>
      <c r="O413" s="102"/>
      <c r="P413" s="102"/>
      <c r="Q413" s="102"/>
      <c r="R413" s="102"/>
      <c r="S413" s="102"/>
      <c r="T413" s="102"/>
      <c r="U413" s="102"/>
      <c r="V413" s="102"/>
      <c r="W413" s="102"/>
    </row>
    <row r="414" spans="1:23" ht="13.5" customHeight="1">
      <c r="A414" s="29"/>
      <c r="C414" s="19"/>
      <c r="D414" s="140"/>
      <c r="F414" s="124"/>
      <c r="G414" s="124"/>
      <c r="I414" s="102"/>
      <c r="J414" s="102"/>
      <c r="K414" s="102"/>
      <c r="L414" s="102"/>
      <c r="M414" s="102"/>
      <c r="N414" s="102"/>
      <c r="O414" s="102"/>
      <c r="P414" s="102"/>
      <c r="Q414" s="102"/>
      <c r="R414" s="102"/>
      <c r="S414" s="102"/>
      <c r="T414" s="102"/>
      <c r="U414" s="102"/>
      <c r="V414" s="102"/>
      <c r="W414" s="102"/>
    </row>
    <row r="415" spans="1:23" ht="13.5" customHeight="1">
      <c r="A415" s="29"/>
      <c r="C415" s="19"/>
      <c r="D415" s="140"/>
      <c r="F415" s="124"/>
      <c r="G415" s="124"/>
      <c r="I415" s="102"/>
      <c r="J415" s="102"/>
      <c r="K415" s="102"/>
      <c r="L415" s="102"/>
      <c r="M415" s="102"/>
      <c r="N415" s="102"/>
      <c r="O415" s="102"/>
      <c r="P415" s="102"/>
      <c r="Q415" s="102"/>
      <c r="R415" s="102"/>
      <c r="S415" s="102"/>
      <c r="T415" s="102"/>
      <c r="U415" s="102"/>
      <c r="V415" s="102"/>
      <c r="W415" s="102"/>
    </row>
    <row r="416" spans="1:23" ht="13.5" customHeight="1">
      <c r="A416" s="29"/>
      <c r="C416" s="19"/>
      <c r="D416" s="140"/>
      <c r="F416" s="124"/>
      <c r="G416" s="124"/>
      <c r="I416" s="102"/>
      <c r="J416" s="102"/>
      <c r="K416" s="102"/>
      <c r="L416" s="102"/>
      <c r="M416" s="102"/>
      <c r="N416" s="102"/>
      <c r="O416" s="102"/>
      <c r="P416" s="102"/>
      <c r="Q416" s="102"/>
      <c r="R416" s="102"/>
      <c r="S416" s="102"/>
      <c r="T416" s="102"/>
      <c r="U416" s="102"/>
      <c r="V416" s="102"/>
      <c r="W416" s="102"/>
    </row>
    <row r="417" spans="1:23" ht="13.5" customHeight="1">
      <c r="A417" s="29"/>
      <c r="C417" s="19"/>
      <c r="D417" s="140"/>
      <c r="F417" s="124"/>
      <c r="G417" s="124"/>
      <c r="I417" s="102"/>
      <c r="J417" s="102"/>
      <c r="K417" s="102"/>
      <c r="L417" s="102"/>
      <c r="M417" s="102"/>
      <c r="N417" s="102"/>
      <c r="O417" s="102"/>
      <c r="P417" s="102"/>
      <c r="Q417" s="102"/>
      <c r="R417" s="102"/>
      <c r="S417" s="102"/>
      <c r="T417" s="102"/>
      <c r="U417" s="102"/>
      <c r="V417" s="102"/>
      <c r="W417" s="102"/>
    </row>
    <row r="418" spans="1:23" ht="13.5" customHeight="1">
      <c r="A418" s="29"/>
      <c r="C418" s="19"/>
      <c r="D418" s="140"/>
      <c r="F418" s="124"/>
      <c r="G418" s="124"/>
      <c r="I418" s="102"/>
      <c r="J418" s="102"/>
      <c r="K418" s="102"/>
      <c r="L418" s="102"/>
      <c r="M418" s="102"/>
      <c r="N418" s="102"/>
      <c r="O418" s="102"/>
      <c r="P418" s="102"/>
      <c r="Q418" s="102"/>
      <c r="R418" s="102"/>
      <c r="S418" s="102"/>
      <c r="T418" s="102"/>
      <c r="U418" s="102"/>
      <c r="V418" s="102"/>
      <c r="W418" s="102"/>
    </row>
    <row r="419" spans="1:23" ht="13.5" customHeight="1">
      <c r="A419" s="29"/>
      <c r="C419" s="19"/>
      <c r="D419" s="140"/>
      <c r="F419" s="124"/>
      <c r="G419" s="124"/>
      <c r="I419" s="102"/>
      <c r="J419" s="102"/>
      <c r="K419" s="102"/>
      <c r="L419" s="102"/>
      <c r="M419" s="102"/>
      <c r="N419" s="102"/>
      <c r="O419" s="102"/>
      <c r="P419" s="102"/>
      <c r="Q419" s="102"/>
      <c r="R419" s="102"/>
      <c r="S419" s="102"/>
      <c r="T419" s="102"/>
      <c r="U419" s="102"/>
      <c r="V419" s="102"/>
      <c r="W419" s="102"/>
    </row>
    <row r="420" spans="1:23" ht="13.5" customHeight="1">
      <c r="A420" s="29"/>
      <c r="C420" s="19"/>
      <c r="D420" s="140"/>
      <c r="F420" s="124"/>
      <c r="G420" s="124"/>
      <c r="I420" s="102"/>
      <c r="J420" s="102"/>
      <c r="K420" s="102"/>
      <c r="L420" s="102"/>
      <c r="M420" s="102"/>
      <c r="N420" s="102"/>
      <c r="O420" s="102"/>
      <c r="P420" s="102"/>
      <c r="Q420" s="102"/>
      <c r="R420" s="102"/>
      <c r="S420" s="102"/>
      <c r="T420" s="102"/>
      <c r="U420" s="102"/>
      <c r="V420" s="102"/>
      <c r="W420" s="102"/>
    </row>
    <row r="421" spans="1:23" ht="13.5" customHeight="1">
      <c r="A421" s="29"/>
      <c r="C421" s="19"/>
      <c r="D421" s="140"/>
      <c r="F421" s="124"/>
      <c r="G421" s="124"/>
      <c r="I421" s="102"/>
      <c r="J421" s="102"/>
      <c r="K421" s="102"/>
      <c r="L421" s="102"/>
      <c r="M421" s="102"/>
      <c r="N421" s="102"/>
      <c r="O421" s="102"/>
      <c r="P421" s="102"/>
      <c r="Q421" s="102"/>
      <c r="R421" s="102"/>
      <c r="S421" s="102"/>
      <c r="T421" s="102"/>
      <c r="U421" s="102"/>
      <c r="V421" s="102"/>
      <c r="W421" s="102"/>
    </row>
    <row r="422" spans="1:23" ht="13.5" customHeight="1">
      <c r="A422" s="29"/>
      <c r="C422" s="19"/>
      <c r="D422" s="140"/>
      <c r="F422" s="124"/>
      <c r="G422" s="124"/>
      <c r="I422" s="102"/>
      <c r="J422" s="102"/>
      <c r="K422" s="102"/>
      <c r="L422" s="102"/>
      <c r="M422" s="102"/>
      <c r="N422" s="102"/>
      <c r="O422" s="102"/>
      <c r="P422" s="102"/>
      <c r="Q422" s="102"/>
      <c r="R422" s="102"/>
      <c r="S422" s="102"/>
      <c r="T422" s="102"/>
      <c r="U422" s="102"/>
      <c r="V422" s="102"/>
      <c r="W422" s="102"/>
    </row>
    <row r="423" spans="1:23" ht="13.5" customHeight="1">
      <c r="A423" s="29"/>
      <c r="C423" s="19"/>
      <c r="D423" s="140"/>
      <c r="F423" s="124"/>
      <c r="G423" s="124"/>
      <c r="I423" s="102"/>
      <c r="J423" s="102"/>
      <c r="K423" s="102"/>
      <c r="L423" s="102"/>
      <c r="M423" s="102"/>
      <c r="N423" s="102"/>
      <c r="O423" s="102"/>
      <c r="P423" s="102"/>
      <c r="Q423" s="102"/>
      <c r="R423" s="102"/>
      <c r="S423" s="102"/>
      <c r="T423" s="102"/>
      <c r="U423" s="102"/>
      <c r="V423" s="102"/>
      <c r="W423" s="102"/>
    </row>
    <row r="424" spans="1:23" ht="13.5" customHeight="1">
      <c r="A424" s="29"/>
      <c r="C424" s="19"/>
      <c r="D424" s="140"/>
      <c r="F424" s="124"/>
      <c r="G424" s="124"/>
      <c r="I424" s="102"/>
      <c r="J424" s="102"/>
      <c r="K424" s="102"/>
      <c r="L424" s="102"/>
      <c r="M424" s="102"/>
      <c r="N424" s="102"/>
      <c r="O424" s="102"/>
      <c r="P424" s="102"/>
      <c r="Q424" s="102"/>
      <c r="R424" s="102"/>
      <c r="S424" s="102"/>
      <c r="T424" s="102"/>
      <c r="U424" s="102"/>
      <c r="V424" s="102"/>
      <c r="W424" s="102"/>
    </row>
    <row r="425" spans="1:23" ht="13.5" customHeight="1">
      <c r="A425" s="29"/>
      <c r="C425" s="19"/>
      <c r="D425" s="140"/>
      <c r="F425" s="124"/>
      <c r="G425" s="124"/>
      <c r="I425" s="102"/>
      <c r="J425" s="102"/>
      <c r="K425" s="102"/>
      <c r="L425" s="102"/>
      <c r="M425" s="102"/>
      <c r="N425" s="102"/>
      <c r="O425" s="102"/>
      <c r="P425" s="102"/>
      <c r="Q425" s="102"/>
      <c r="R425" s="102"/>
      <c r="S425" s="102"/>
      <c r="T425" s="102"/>
      <c r="U425" s="102"/>
      <c r="V425" s="102"/>
      <c r="W425" s="102"/>
    </row>
    <row r="426" spans="1:23" ht="13.5" customHeight="1">
      <c r="A426" s="29"/>
      <c r="C426" s="19"/>
      <c r="D426" s="140"/>
      <c r="F426" s="124"/>
      <c r="G426" s="124"/>
      <c r="I426" s="102"/>
      <c r="J426" s="102"/>
      <c r="K426" s="102"/>
      <c r="L426" s="102"/>
      <c r="M426" s="102"/>
      <c r="N426" s="102"/>
      <c r="O426" s="102"/>
      <c r="P426" s="102"/>
      <c r="Q426" s="102"/>
      <c r="R426" s="102"/>
      <c r="S426" s="102"/>
      <c r="T426" s="102"/>
      <c r="U426" s="102"/>
      <c r="V426" s="102"/>
      <c r="W426" s="102"/>
    </row>
    <row r="427" spans="1:23" ht="13.5" customHeight="1">
      <c r="A427" s="29"/>
      <c r="C427" s="19"/>
      <c r="D427" s="140"/>
      <c r="F427" s="124"/>
      <c r="G427" s="124"/>
      <c r="I427" s="102"/>
      <c r="J427" s="102"/>
      <c r="K427" s="102"/>
      <c r="L427" s="102"/>
      <c r="M427" s="102"/>
      <c r="N427" s="102"/>
      <c r="O427" s="102"/>
      <c r="P427" s="102"/>
      <c r="Q427" s="102"/>
      <c r="R427" s="102"/>
      <c r="S427" s="102"/>
      <c r="T427" s="102"/>
      <c r="U427" s="102"/>
      <c r="V427" s="102"/>
      <c r="W427" s="102"/>
    </row>
    <row r="428" spans="1:23" ht="13.5" customHeight="1">
      <c r="A428" s="29"/>
      <c r="C428" s="19"/>
      <c r="D428" s="140"/>
      <c r="F428" s="124"/>
      <c r="G428" s="124"/>
      <c r="I428" s="102"/>
      <c r="J428" s="102"/>
      <c r="K428" s="102"/>
      <c r="L428" s="102"/>
      <c r="M428" s="102"/>
      <c r="N428" s="102"/>
      <c r="O428" s="102"/>
      <c r="P428" s="102"/>
      <c r="Q428" s="102"/>
      <c r="R428" s="102"/>
      <c r="S428" s="102"/>
      <c r="T428" s="102"/>
      <c r="U428" s="102"/>
      <c r="V428" s="102"/>
      <c r="W428" s="102"/>
    </row>
    <row r="429" spans="1:23" ht="13.5" customHeight="1">
      <c r="A429" s="29"/>
      <c r="C429" s="19"/>
      <c r="D429" s="140"/>
      <c r="F429" s="124"/>
      <c r="G429" s="124"/>
      <c r="I429" s="102"/>
      <c r="J429" s="102"/>
      <c r="K429" s="102"/>
      <c r="L429" s="102"/>
      <c r="M429" s="102"/>
      <c r="N429" s="102"/>
      <c r="O429" s="102"/>
      <c r="P429" s="102"/>
      <c r="Q429" s="102"/>
      <c r="R429" s="102"/>
      <c r="S429" s="102"/>
      <c r="T429" s="102"/>
      <c r="U429" s="102"/>
      <c r="V429" s="102"/>
      <c r="W429" s="102"/>
    </row>
    <row r="430" spans="1:23" ht="13.5" customHeight="1">
      <c r="A430" s="29"/>
      <c r="C430" s="19"/>
      <c r="D430" s="140"/>
      <c r="F430" s="124"/>
      <c r="G430" s="124"/>
      <c r="I430" s="102"/>
      <c r="J430" s="102"/>
      <c r="K430" s="102"/>
      <c r="L430" s="102"/>
      <c r="M430" s="102"/>
      <c r="N430" s="102"/>
      <c r="O430" s="102"/>
      <c r="P430" s="102"/>
      <c r="Q430" s="102"/>
      <c r="R430" s="102"/>
      <c r="S430" s="102"/>
      <c r="T430" s="102"/>
      <c r="U430" s="102"/>
      <c r="V430" s="102"/>
      <c r="W430" s="102"/>
    </row>
    <row r="431" spans="1:23" ht="13.5" customHeight="1">
      <c r="A431" s="29"/>
      <c r="C431" s="19"/>
      <c r="D431" s="140"/>
      <c r="F431" s="124"/>
      <c r="G431" s="124"/>
      <c r="I431" s="102"/>
      <c r="J431" s="102"/>
      <c r="K431" s="102"/>
      <c r="L431" s="102"/>
      <c r="M431" s="102"/>
      <c r="N431" s="102"/>
      <c r="O431" s="102"/>
      <c r="P431" s="102"/>
      <c r="Q431" s="102"/>
      <c r="R431" s="102"/>
      <c r="S431" s="102"/>
      <c r="T431" s="102"/>
      <c r="U431" s="102"/>
      <c r="V431" s="102"/>
      <c r="W431" s="102"/>
    </row>
    <row r="432" spans="1:23" ht="13.5" customHeight="1">
      <c r="A432" s="29"/>
      <c r="C432" s="19"/>
      <c r="D432" s="140"/>
      <c r="F432" s="124"/>
      <c r="G432" s="124"/>
      <c r="I432" s="102"/>
      <c r="J432" s="102"/>
      <c r="K432" s="102"/>
      <c r="L432" s="102"/>
      <c r="M432" s="102"/>
      <c r="N432" s="102"/>
      <c r="O432" s="102"/>
      <c r="P432" s="102"/>
      <c r="Q432" s="102"/>
      <c r="R432" s="102"/>
      <c r="S432" s="102"/>
      <c r="T432" s="102"/>
      <c r="U432" s="102"/>
      <c r="V432" s="102"/>
      <c r="W432" s="102"/>
    </row>
    <row r="433" spans="1:23" ht="13.5" customHeight="1">
      <c r="A433" s="29"/>
      <c r="C433" s="19"/>
      <c r="D433" s="140"/>
      <c r="F433" s="124"/>
      <c r="G433" s="124"/>
      <c r="I433" s="102"/>
      <c r="J433" s="102"/>
      <c r="K433" s="102"/>
      <c r="L433" s="102"/>
      <c r="M433" s="102"/>
      <c r="N433" s="102"/>
      <c r="O433" s="102"/>
      <c r="P433" s="102"/>
      <c r="Q433" s="102"/>
      <c r="R433" s="102"/>
      <c r="S433" s="102"/>
      <c r="T433" s="102"/>
      <c r="U433" s="102"/>
      <c r="V433" s="102"/>
      <c r="W433" s="102"/>
    </row>
    <row r="434" spans="1:23" ht="13.5" customHeight="1">
      <c r="A434" s="29"/>
      <c r="C434" s="19"/>
      <c r="D434" s="140"/>
      <c r="F434" s="124"/>
      <c r="G434" s="124"/>
      <c r="I434" s="102"/>
      <c r="J434" s="102"/>
      <c r="K434" s="102"/>
      <c r="L434" s="102"/>
      <c r="M434" s="102"/>
      <c r="N434" s="102"/>
      <c r="O434" s="102"/>
      <c r="P434" s="102"/>
      <c r="Q434" s="102"/>
      <c r="R434" s="102"/>
      <c r="S434" s="102"/>
      <c r="T434" s="102"/>
      <c r="U434" s="102"/>
      <c r="V434" s="102"/>
      <c r="W434" s="102"/>
    </row>
    <row r="435" spans="1:23" ht="13.5" customHeight="1">
      <c r="A435" s="29"/>
      <c r="C435" s="19"/>
      <c r="D435" s="140"/>
      <c r="F435" s="124"/>
      <c r="G435" s="124"/>
      <c r="I435" s="102"/>
      <c r="J435" s="102"/>
      <c r="K435" s="102"/>
      <c r="L435" s="102"/>
      <c r="M435" s="102"/>
      <c r="N435" s="102"/>
      <c r="O435" s="102"/>
      <c r="P435" s="102"/>
      <c r="Q435" s="102"/>
      <c r="R435" s="102"/>
      <c r="S435" s="102"/>
      <c r="T435" s="102"/>
      <c r="U435" s="102"/>
      <c r="V435" s="102"/>
      <c r="W435" s="102"/>
    </row>
    <row r="436" spans="1:23" ht="13.5" customHeight="1">
      <c r="A436" s="29"/>
      <c r="C436" s="19"/>
      <c r="D436" s="140"/>
      <c r="F436" s="124"/>
      <c r="G436" s="124"/>
      <c r="I436" s="102"/>
      <c r="J436" s="102"/>
      <c r="K436" s="102"/>
      <c r="L436" s="102"/>
      <c r="M436" s="102"/>
      <c r="N436" s="102"/>
      <c r="O436" s="102"/>
      <c r="P436" s="102"/>
      <c r="Q436" s="102"/>
      <c r="R436" s="102"/>
      <c r="S436" s="102"/>
      <c r="T436" s="102"/>
      <c r="U436" s="102"/>
      <c r="V436" s="102"/>
      <c r="W436" s="102"/>
    </row>
    <row r="437" spans="1:23" ht="13.5" customHeight="1">
      <c r="A437" s="29"/>
      <c r="C437" s="19"/>
      <c r="D437" s="140"/>
      <c r="F437" s="124"/>
      <c r="G437" s="124"/>
      <c r="I437" s="102"/>
      <c r="J437" s="102"/>
      <c r="K437" s="102"/>
      <c r="L437" s="102"/>
      <c r="M437" s="102"/>
      <c r="N437" s="102"/>
      <c r="O437" s="102"/>
      <c r="P437" s="102"/>
      <c r="Q437" s="102"/>
      <c r="R437" s="102"/>
      <c r="S437" s="102"/>
      <c r="T437" s="102"/>
      <c r="U437" s="102"/>
      <c r="V437" s="102"/>
      <c r="W437" s="102"/>
    </row>
    <row r="438" spans="1:23" ht="13.5" customHeight="1">
      <c r="A438" s="29"/>
      <c r="C438" s="19"/>
      <c r="D438" s="140"/>
      <c r="F438" s="124"/>
      <c r="G438" s="124"/>
      <c r="I438" s="102"/>
      <c r="J438" s="102"/>
      <c r="K438" s="102"/>
      <c r="L438" s="102"/>
      <c r="M438" s="102"/>
      <c r="N438" s="102"/>
      <c r="O438" s="102"/>
      <c r="P438" s="102"/>
      <c r="Q438" s="102"/>
      <c r="R438" s="102"/>
      <c r="S438" s="102"/>
      <c r="T438" s="102"/>
      <c r="U438" s="102"/>
      <c r="V438" s="102"/>
      <c r="W438" s="102"/>
    </row>
    <row r="439" spans="1:23" ht="13.5" customHeight="1">
      <c r="A439" s="29"/>
      <c r="C439" s="19"/>
      <c r="D439" s="140"/>
      <c r="F439" s="124"/>
      <c r="G439" s="124"/>
      <c r="I439" s="102"/>
      <c r="J439" s="102"/>
      <c r="K439" s="102"/>
      <c r="L439" s="102"/>
      <c r="M439" s="102"/>
      <c r="N439" s="102"/>
      <c r="O439" s="102"/>
      <c r="P439" s="102"/>
      <c r="Q439" s="102"/>
      <c r="R439" s="102"/>
      <c r="S439" s="102"/>
      <c r="T439" s="102"/>
      <c r="U439" s="102"/>
      <c r="V439" s="102"/>
      <c r="W439" s="102"/>
    </row>
    <row r="440" spans="1:23" ht="13.5" customHeight="1">
      <c r="A440" s="29"/>
      <c r="C440" s="19"/>
      <c r="D440" s="140"/>
      <c r="F440" s="124"/>
      <c r="G440" s="124"/>
      <c r="I440" s="102"/>
      <c r="J440" s="102"/>
      <c r="K440" s="102"/>
      <c r="L440" s="102"/>
      <c r="M440" s="102"/>
      <c r="N440" s="102"/>
      <c r="O440" s="102"/>
      <c r="P440" s="102"/>
      <c r="Q440" s="102"/>
      <c r="R440" s="102"/>
      <c r="S440" s="102"/>
      <c r="T440" s="102"/>
      <c r="U440" s="102"/>
      <c r="V440" s="102"/>
      <c r="W440" s="102"/>
    </row>
    <row r="441" spans="1:23" ht="13.5" customHeight="1">
      <c r="A441" s="29"/>
      <c r="C441" s="19"/>
      <c r="D441" s="140"/>
      <c r="F441" s="124"/>
      <c r="G441" s="124"/>
      <c r="I441" s="102"/>
      <c r="J441" s="102"/>
      <c r="K441" s="102"/>
      <c r="L441" s="102"/>
      <c r="M441" s="102"/>
      <c r="N441" s="102"/>
      <c r="O441" s="102"/>
      <c r="P441" s="102"/>
      <c r="Q441" s="102"/>
      <c r="R441" s="102"/>
      <c r="S441" s="102"/>
      <c r="T441" s="102"/>
      <c r="U441" s="102"/>
      <c r="V441" s="102"/>
      <c r="W441" s="102"/>
    </row>
    <row r="442" spans="1:23" ht="13.5" customHeight="1">
      <c r="A442" s="29"/>
      <c r="C442" s="19"/>
      <c r="D442" s="140"/>
      <c r="F442" s="124"/>
      <c r="G442" s="124"/>
      <c r="I442" s="102"/>
      <c r="J442" s="102"/>
      <c r="K442" s="102"/>
      <c r="L442" s="102"/>
      <c r="M442" s="102"/>
      <c r="N442" s="102"/>
      <c r="O442" s="102"/>
      <c r="P442" s="102"/>
      <c r="Q442" s="102"/>
      <c r="R442" s="102"/>
      <c r="S442" s="102"/>
      <c r="T442" s="102"/>
      <c r="U442" s="102"/>
      <c r="V442" s="102"/>
      <c r="W442" s="102"/>
    </row>
    <row r="443" spans="1:23" ht="13.5" customHeight="1">
      <c r="A443" s="29"/>
      <c r="C443" s="19"/>
      <c r="D443" s="140"/>
      <c r="F443" s="124"/>
      <c r="G443" s="124"/>
      <c r="I443" s="102"/>
      <c r="J443" s="102"/>
      <c r="K443" s="102"/>
      <c r="L443" s="102"/>
      <c r="M443" s="102"/>
      <c r="N443" s="102"/>
      <c r="O443" s="102"/>
      <c r="P443" s="102"/>
      <c r="Q443" s="102"/>
      <c r="R443" s="102"/>
      <c r="S443" s="102"/>
      <c r="T443" s="102"/>
      <c r="U443" s="102"/>
      <c r="V443" s="102"/>
      <c r="W443" s="102"/>
    </row>
    <row r="444" spans="1:23" ht="13.5" customHeight="1">
      <c r="A444" s="29"/>
      <c r="C444" s="19"/>
      <c r="D444" s="140"/>
      <c r="F444" s="124"/>
      <c r="G444" s="124"/>
      <c r="I444" s="102"/>
      <c r="J444" s="102"/>
      <c r="K444" s="102"/>
      <c r="L444" s="102"/>
      <c r="M444" s="102"/>
      <c r="N444" s="102"/>
      <c r="O444" s="102"/>
      <c r="P444" s="102"/>
      <c r="Q444" s="102"/>
      <c r="R444" s="102"/>
      <c r="S444" s="102"/>
      <c r="T444" s="102"/>
      <c r="U444" s="102"/>
      <c r="V444" s="102"/>
      <c r="W444" s="102"/>
    </row>
    <row r="445" spans="1:23" ht="13.5" customHeight="1">
      <c r="A445" s="29"/>
      <c r="C445" s="19"/>
      <c r="D445" s="140"/>
      <c r="F445" s="124"/>
      <c r="G445" s="124"/>
      <c r="I445" s="102"/>
      <c r="J445" s="102"/>
      <c r="K445" s="102"/>
      <c r="L445" s="102"/>
      <c r="M445" s="102"/>
      <c r="N445" s="102"/>
      <c r="O445" s="102"/>
      <c r="P445" s="102"/>
      <c r="Q445" s="102"/>
      <c r="R445" s="102"/>
      <c r="S445" s="102"/>
      <c r="T445" s="102"/>
      <c r="U445" s="102"/>
      <c r="V445" s="102"/>
      <c r="W445" s="102"/>
    </row>
    <row r="446" spans="1:23" ht="13.5" customHeight="1">
      <c r="A446" s="29"/>
      <c r="C446" s="19"/>
      <c r="D446" s="140"/>
      <c r="F446" s="124"/>
      <c r="G446" s="124"/>
      <c r="I446" s="102"/>
      <c r="J446" s="102"/>
      <c r="K446" s="102"/>
      <c r="L446" s="102"/>
      <c r="M446" s="102"/>
      <c r="N446" s="102"/>
      <c r="O446" s="102"/>
      <c r="P446" s="102"/>
      <c r="Q446" s="102"/>
      <c r="R446" s="102"/>
      <c r="S446" s="102"/>
      <c r="T446" s="102"/>
      <c r="U446" s="102"/>
      <c r="V446" s="102"/>
      <c r="W446" s="102"/>
    </row>
    <row r="447" spans="1:23" ht="13.5" customHeight="1">
      <c r="A447" s="29"/>
      <c r="C447" s="19"/>
      <c r="D447" s="140"/>
      <c r="F447" s="124"/>
      <c r="G447" s="124"/>
      <c r="I447" s="102"/>
      <c r="J447" s="102"/>
      <c r="K447" s="102"/>
      <c r="L447" s="102"/>
      <c r="M447" s="102"/>
      <c r="N447" s="102"/>
      <c r="O447" s="102"/>
      <c r="P447" s="102"/>
      <c r="Q447" s="102"/>
      <c r="R447" s="102"/>
      <c r="S447" s="102"/>
      <c r="T447" s="102"/>
      <c r="U447" s="102"/>
      <c r="V447" s="102"/>
      <c r="W447" s="102"/>
    </row>
    <row r="448" spans="1:23" ht="13.5" customHeight="1">
      <c r="A448" s="29"/>
      <c r="C448" s="19"/>
      <c r="D448" s="140"/>
      <c r="F448" s="124"/>
      <c r="G448" s="124"/>
      <c r="I448" s="102"/>
      <c r="J448" s="102"/>
      <c r="K448" s="102"/>
      <c r="L448" s="102"/>
      <c r="M448" s="102"/>
      <c r="N448" s="102"/>
      <c r="O448" s="102"/>
      <c r="P448" s="102"/>
      <c r="Q448" s="102"/>
      <c r="R448" s="102"/>
      <c r="S448" s="102"/>
      <c r="T448" s="102"/>
      <c r="U448" s="102"/>
      <c r="V448" s="102"/>
      <c r="W448" s="102"/>
    </row>
    <row r="449" spans="1:23" ht="13.5" customHeight="1">
      <c r="A449" s="29"/>
      <c r="C449" s="19"/>
      <c r="D449" s="140"/>
      <c r="F449" s="124"/>
      <c r="G449" s="124"/>
      <c r="I449" s="102"/>
      <c r="J449" s="102"/>
      <c r="K449" s="102"/>
      <c r="L449" s="102"/>
      <c r="M449" s="102"/>
      <c r="N449" s="102"/>
      <c r="O449" s="102"/>
      <c r="P449" s="102"/>
      <c r="Q449" s="102"/>
      <c r="R449" s="102"/>
      <c r="S449" s="102"/>
      <c r="T449" s="102"/>
      <c r="U449" s="102"/>
      <c r="V449" s="102"/>
      <c r="W449" s="102"/>
    </row>
    <row r="450" spans="1:23" ht="13.5" customHeight="1">
      <c r="A450" s="29"/>
      <c r="C450" s="19"/>
      <c r="D450" s="140"/>
      <c r="F450" s="124"/>
      <c r="G450" s="124"/>
      <c r="I450" s="102"/>
      <c r="J450" s="102"/>
      <c r="K450" s="102"/>
      <c r="L450" s="102"/>
      <c r="M450" s="102"/>
      <c r="N450" s="102"/>
      <c r="O450" s="102"/>
      <c r="P450" s="102"/>
      <c r="Q450" s="102"/>
      <c r="R450" s="102"/>
      <c r="S450" s="102"/>
      <c r="T450" s="102"/>
      <c r="U450" s="102"/>
      <c r="V450" s="102"/>
      <c r="W450" s="102"/>
    </row>
    <row r="451" spans="1:23" ht="13.5" customHeight="1">
      <c r="A451" s="29"/>
      <c r="C451" s="19"/>
      <c r="D451" s="140"/>
      <c r="F451" s="124"/>
      <c r="G451" s="124"/>
      <c r="I451" s="102"/>
      <c r="J451" s="102"/>
      <c r="K451" s="102"/>
      <c r="L451" s="102"/>
      <c r="M451" s="102"/>
      <c r="N451" s="102"/>
      <c r="O451" s="102"/>
      <c r="P451" s="102"/>
      <c r="Q451" s="102"/>
      <c r="R451" s="102"/>
      <c r="S451" s="102"/>
      <c r="T451" s="102"/>
      <c r="U451" s="102"/>
      <c r="V451" s="102"/>
      <c r="W451" s="102"/>
    </row>
    <row r="452" spans="1:23" ht="13.5" customHeight="1">
      <c r="A452" s="29"/>
      <c r="C452" s="19"/>
      <c r="D452" s="140"/>
      <c r="F452" s="124"/>
      <c r="G452" s="124"/>
      <c r="I452" s="102"/>
      <c r="J452" s="102"/>
      <c r="K452" s="102"/>
      <c r="L452" s="102"/>
      <c r="M452" s="102"/>
      <c r="N452" s="102"/>
      <c r="O452" s="102"/>
      <c r="P452" s="102"/>
      <c r="Q452" s="102"/>
      <c r="R452" s="102"/>
      <c r="S452" s="102"/>
      <c r="T452" s="102"/>
      <c r="U452" s="102"/>
      <c r="V452" s="102"/>
      <c r="W452" s="102"/>
    </row>
    <row r="453" spans="1:23" ht="13.5" customHeight="1">
      <c r="A453" s="29"/>
      <c r="C453" s="19"/>
      <c r="D453" s="140"/>
      <c r="F453" s="124"/>
      <c r="G453" s="124"/>
      <c r="I453" s="102"/>
      <c r="J453" s="102"/>
      <c r="K453" s="102"/>
      <c r="L453" s="102"/>
      <c r="M453" s="102"/>
      <c r="N453" s="102"/>
      <c r="O453" s="102"/>
      <c r="P453" s="102"/>
      <c r="Q453" s="102"/>
      <c r="R453" s="102"/>
      <c r="S453" s="102"/>
      <c r="T453" s="102"/>
      <c r="U453" s="102"/>
      <c r="V453" s="102"/>
      <c r="W453" s="102"/>
    </row>
    <row r="454" spans="1:23" ht="13.5" customHeight="1">
      <c r="A454" s="29"/>
      <c r="C454" s="19"/>
      <c r="D454" s="140"/>
      <c r="F454" s="124"/>
      <c r="G454" s="124"/>
      <c r="I454" s="102"/>
      <c r="J454" s="102"/>
      <c r="K454" s="102"/>
      <c r="L454" s="102"/>
      <c r="M454" s="102"/>
      <c r="N454" s="102"/>
      <c r="O454" s="102"/>
      <c r="P454" s="102"/>
      <c r="Q454" s="102"/>
      <c r="R454" s="102"/>
      <c r="S454" s="102"/>
      <c r="T454" s="102"/>
      <c r="U454" s="102"/>
      <c r="V454" s="102"/>
      <c r="W454" s="102"/>
    </row>
    <row r="455" spans="1:23" ht="13.5" customHeight="1">
      <c r="A455" s="29"/>
      <c r="C455" s="19"/>
      <c r="D455" s="140"/>
      <c r="F455" s="124"/>
      <c r="G455" s="124"/>
      <c r="I455" s="102"/>
      <c r="J455" s="102"/>
      <c r="K455" s="102"/>
      <c r="L455" s="102"/>
      <c r="M455" s="102"/>
      <c r="N455" s="102"/>
      <c r="O455" s="102"/>
      <c r="P455" s="102"/>
      <c r="Q455" s="102"/>
      <c r="R455" s="102"/>
      <c r="S455" s="102"/>
      <c r="T455" s="102"/>
      <c r="U455" s="102"/>
      <c r="V455" s="102"/>
      <c r="W455" s="102"/>
    </row>
    <row r="456" spans="1:23" ht="13.5" customHeight="1">
      <c r="A456" s="29"/>
      <c r="C456" s="19"/>
      <c r="D456" s="140"/>
      <c r="F456" s="124"/>
      <c r="G456" s="124"/>
      <c r="I456" s="102"/>
      <c r="J456" s="102"/>
      <c r="K456" s="102"/>
      <c r="L456" s="102"/>
      <c r="M456" s="102"/>
      <c r="N456" s="102"/>
      <c r="O456" s="102"/>
      <c r="P456" s="102"/>
      <c r="Q456" s="102"/>
      <c r="R456" s="102"/>
      <c r="S456" s="102"/>
      <c r="T456" s="102"/>
      <c r="U456" s="102"/>
      <c r="V456" s="102"/>
      <c r="W456" s="102"/>
    </row>
    <row r="457" spans="1:23" ht="13.5" customHeight="1">
      <c r="A457" s="29"/>
      <c r="C457" s="19"/>
      <c r="D457" s="140"/>
      <c r="F457" s="124"/>
      <c r="G457" s="124"/>
      <c r="I457" s="102"/>
      <c r="J457" s="102"/>
      <c r="K457" s="102"/>
      <c r="L457" s="102"/>
      <c r="M457" s="102"/>
      <c r="N457" s="102"/>
      <c r="O457" s="102"/>
      <c r="P457" s="102"/>
      <c r="Q457" s="102"/>
      <c r="R457" s="102"/>
      <c r="S457" s="102"/>
      <c r="T457" s="102"/>
      <c r="U457" s="102"/>
      <c r="V457" s="102"/>
      <c r="W457" s="102"/>
    </row>
    <row r="458" spans="1:23" ht="13.5" customHeight="1">
      <c r="A458" s="29"/>
      <c r="C458" s="19"/>
      <c r="D458" s="140"/>
      <c r="F458" s="124"/>
      <c r="G458" s="124"/>
      <c r="I458" s="102"/>
      <c r="J458" s="102"/>
      <c r="K458" s="102"/>
      <c r="L458" s="102"/>
      <c r="M458" s="102"/>
      <c r="N458" s="102"/>
      <c r="O458" s="102"/>
      <c r="P458" s="102"/>
      <c r="Q458" s="102"/>
      <c r="R458" s="102"/>
      <c r="S458" s="102"/>
      <c r="T458" s="102"/>
      <c r="U458" s="102"/>
      <c r="V458" s="102"/>
      <c r="W458" s="102"/>
    </row>
    <row r="459" spans="1:23" ht="13.5" customHeight="1">
      <c r="A459" s="29"/>
      <c r="C459" s="19"/>
      <c r="D459" s="140"/>
      <c r="F459" s="124"/>
      <c r="G459" s="124"/>
      <c r="I459" s="102"/>
      <c r="J459" s="102"/>
      <c r="K459" s="102"/>
      <c r="L459" s="102"/>
      <c r="M459" s="102"/>
      <c r="N459" s="102"/>
      <c r="O459" s="102"/>
      <c r="P459" s="102"/>
      <c r="Q459" s="102"/>
      <c r="R459" s="102"/>
      <c r="S459" s="102"/>
      <c r="T459" s="102"/>
      <c r="U459" s="102"/>
      <c r="V459" s="102"/>
      <c r="W459" s="102"/>
    </row>
    <row r="460" spans="1:23" ht="13.5" customHeight="1">
      <c r="A460" s="29"/>
      <c r="C460" s="19"/>
      <c r="D460" s="140"/>
      <c r="F460" s="124"/>
      <c r="G460" s="124"/>
      <c r="I460" s="102"/>
      <c r="J460" s="102"/>
      <c r="K460" s="102"/>
      <c r="L460" s="102"/>
      <c r="M460" s="102"/>
      <c r="N460" s="102"/>
      <c r="O460" s="102"/>
      <c r="P460" s="102"/>
      <c r="Q460" s="102"/>
      <c r="R460" s="102"/>
      <c r="S460" s="102"/>
      <c r="T460" s="102"/>
      <c r="U460" s="102"/>
      <c r="V460" s="102"/>
      <c r="W460" s="102"/>
    </row>
    <row r="461" spans="1:23" ht="13.5" customHeight="1">
      <c r="A461" s="29"/>
      <c r="C461" s="19"/>
      <c r="D461" s="140"/>
      <c r="F461" s="124"/>
      <c r="G461" s="124"/>
      <c r="I461" s="102"/>
      <c r="J461" s="102"/>
      <c r="K461" s="102"/>
      <c r="L461" s="102"/>
      <c r="M461" s="102"/>
      <c r="N461" s="102"/>
      <c r="O461" s="102"/>
      <c r="P461" s="102"/>
      <c r="Q461" s="102"/>
      <c r="R461" s="102"/>
      <c r="S461" s="102"/>
      <c r="T461" s="102"/>
      <c r="U461" s="102"/>
      <c r="V461" s="102"/>
      <c r="W461" s="102"/>
    </row>
    <row r="462" spans="1:23" ht="13.5" customHeight="1">
      <c r="A462" s="29"/>
      <c r="C462" s="19"/>
      <c r="D462" s="140"/>
      <c r="F462" s="124"/>
      <c r="G462" s="124"/>
      <c r="I462" s="102"/>
      <c r="J462" s="102"/>
      <c r="K462" s="102"/>
      <c r="L462" s="102"/>
      <c r="M462" s="102"/>
      <c r="N462" s="102"/>
      <c r="O462" s="102"/>
      <c r="P462" s="102"/>
      <c r="Q462" s="102"/>
      <c r="R462" s="102"/>
      <c r="S462" s="102"/>
      <c r="T462" s="102"/>
      <c r="U462" s="102"/>
      <c r="V462" s="102"/>
      <c r="W462" s="102"/>
    </row>
    <row r="463" spans="1:23" ht="13.5" customHeight="1">
      <c r="A463" s="29"/>
      <c r="C463" s="19"/>
      <c r="D463" s="140"/>
      <c r="F463" s="124"/>
      <c r="G463" s="124"/>
      <c r="I463" s="102"/>
      <c r="J463" s="102"/>
      <c r="K463" s="102"/>
      <c r="L463" s="102"/>
      <c r="M463" s="102"/>
      <c r="N463" s="102"/>
      <c r="O463" s="102"/>
      <c r="P463" s="102"/>
      <c r="Q463" s="102"/>
      <c r="R463" s="102"/>
      <c r="S463" s="102"/>
      <c r="T463" s="102"/>
      <c r="U463" s="102"/>
      <c r="V463" s="102"/>
      <c r="W463" s="102"/>
    </row>
    <row r="464" spans="1:23" ht="13.5" customHeight="1">
      <c r="A464" s="29"/>
      <c r="C464" s="19"/>
      <c r="D464" s="140"/>
      <c r="F464" s="124"/>
      <c r="G464" s="124"/>
      <c r="I464" s="102"/>
      <c r="J464" s="102"/>
      <c r="K464" s="102"/>
      <c r="L464" s="102"/>
      <c r="M464" s="102"/>
      <c r="N464" s="102"/>
      <c r="O464" s="102"/>
      <c r="P464" s="102"/>
      <c r="Q464" s="102"/>
      <c r="R464" s="102"/>
      <c r="S464" s="102"/>
      <c r="T464" s="102"/>
      <c r="U464" s="102"/>
      <c r="V464" s="102"/>
      <c r="W464" s="102"/>
    </row>
    <row r="465" spans="1:23" ht="13.5" customHeight="1">
      <c r="A465" s="29"/>
      <c r="C465" s="19"/>
      <c r="D465" s="140"/>
      <c r="F465" s="124"/>
      <c r="G465" s="124"/>
      <c r="I465" s="102"/>
      <c r="J465" s="102"/>
      <c r="K465" s="102"/>
      <c r="L465" s="102"/>
      <c r="M465" s="102"/>
      <c r="N465" s="102"/>
      <c r="O465" s="102"/>
      <c r="P465" s="102"/>
      <c r="Q465" s="102"/>
      <c r="R465" s="102"/>
      <c r="S465" s="102"/>
      <c r="T465" s="102"/>
      <c r="U465" s="102"/>
      <c r="V465" s="102"/>
      <c r="W465" s="102"/>
    </row>
    <row r="466" spans="1:23" ht="13.5" customHeight="1">
      <c r="A466" s="29"/>
      <c r="C466" s="19"/>
      <c r="D466" s="140"/>
      <c r="F466" s="124"/>
      <c r="G466" s="124"/>
      <c r="I466" s="102"/>
      <c r="J466" s="102"/>
      <c r="K466" s="102"/>
      <c r="L466" s="102"/>
      <c r="M466" s="102"/>
      <c r="N466" s="102"/>
      <c r="O466" s="102"/>
      <c r="P466" s="102"/>
      <c r="Q466" s="102"/>
      <c r="R466" s="102"/>
      <c r="S466" s="102"/>
      <c r="T466" s="102"/>
      <c r="U466" s="102"/>
      <c r="V466" s="102"/>
      <c r="W466" s="102"/>
    </row>
    <row r="467" spans="1:23" ht="13.5" customHeight="1">
      <c r="A467" s="29"/>
      <c r="C467" s="19"/>
      <c r="D467" s="140"/>
      <c r="F467" s="124"/>
      <c r="G467" s="124"/>
      <c r="I467" s="102"/>
      <c r="J467" s="102"/>
      <c r="K467" s="102"/>
      <c r="L467" s="102"/>
      <c r="M467" s="102"/>
      <c r="N467" s="102"/>
      <c r="O467" s="102"/>
      <c r="P467" s="102"/>
      <c r="Q467" s="102"/>
      <c r="R467" s="102"/>
      <c r="S467" s="102"/>
      <c r="T467" s="102"/>
      <c r="U467" s="102"/>
      <c r="V467" s="102"/>
      <c r="W467" s="102"/>
    </row>
    <row r="468" spans="1:23" ht="13.5" customHeight="1">
      <c r="A468" s="29"/>
      <c r="C468" s="19"/>
      <c r="D468" s="140"/>
      <c r="F468" s="124"/>
      <c r="G468" s="124"/>
      <c r="I468" s="102"/>
      <c r="J468" s="102"/>
      <c r="K468" s="102"/>
      <c r="L468" s="102"/>
      <c r="M468" s="102"/>
      <c r="N468" s="102"/>
      <c r="O468" s="102"/>
      <c r="P468" s="102"/>
      <c r="Q468" s="102"/>
      <c r="R468" s="102"/>
      <c r="S468" s="102"/>
      <c r="T468" s="102"/>
      <c r="U468" s="102"/>
      <c r="V468" s="102"/>
      <c r="W468" s="102"/>
    </row>
    <row r="469" spans="1:23" ht="13.5" customHeight="1">
      <c r="A469" s="29"/>
      <c r="C469" s="19"/>
      <c r="D469" s="140"/>
      <c r="F469" s="124"/>
      <c r="G469" s="124"/>
      <c r="I469" s="102"/>
      <c r="J469" s="102"/>
      <c r="K469" s="102"/>
      <c r="L469" s="102"/>
      <c r="M469" s="102"/>
      <c r="N469" s="102"/>
      <c r="O469" s="102"/>
      <c r="P469" s="102"/>
      <c r="Q469" s="102"/>
      <c r="R469" s="102"/>
      <c r="S469" s="102"/>
      <c r="T469" s="102"/>
      <c r="U469" s="102"/>
      <c r="V469" s="102"/>
      <c r="W469" s="102"/>
    </row>
    <row r="470" spans="1:23" ht="13.5" customHeight="1">
      <c r="A470" s="29"/>
      <c r="C470" s="19"/>
      <c r="D470" s="140"/>
      <c r="F470" s="124"/>
      <c r="G470" s="124"/>
      <c r="I470" s="102"/>
      <c r="J470" s="102"/>
      <c r="K470" s="102"/>
      <c r="L470" s="102"/>
      <c r="M470" s="102"/>
      <c r="N470" s="102"/>
      <c r="O470" s="102"/>
      <c r="P470" s="102"/>
      <c r="Q470" s="102"/>
      <c r="R470" s="102"/>
      <c r="S470" s="102"/>
      <c r="T470" s="102"/>
      <c r="U470" s="102"/>
      <c r="V470" s="102"/>
      <c r="W470" s="102"/>
    </row>
    <row r="471" spans="1:23" ht="13.5" customHeight="1">
      <c r="A471" s="29"/>
      <c r="C471" s="19"/>
      <c r="D471" s="140"/>
      <c r="F471" s="124"/>
      <c r="G471" s="124"/>
      <c r="I471" s="102"/>
      <c r="J471" s="102"/>
      <c r="K471" s="102"/>
      <c r="L471" s="102"/>
      <c r="M471" s="102"/>
      <c r="N471" s="102"/>
      <c r="O471" s="102"/>
      <c r="P471" s="102"/>
      <c r="Q471" s="102"/>
      <c r="R471" s="102"/>
      <c r="S471" s="102"/>
      <c r="T471" s="102"/>
      <c r="U471" s="102"/>
      <c r="V471" s="102"/>
      <c r="W471" s="102"/>
    </row>
    <row r="472" spans="1:23" ht="13.5" customHeight="1">
      <c r="A472" s="29"/>
      <c r="C472" s="19"/>
      <c r="D472" s="140"/>
      <c r="F472" s="124"/>
      <c r="G472" s="124"/>
      <c r="I472" s="102"/>
      <c r="J472" s="102"/>
      <c r="K472" s="102"/>
      <c r="L472" s="102"/>
      <c r="M472" s="102"/>
      <c r="N472" s="102"/>
      <c r="O472" s="102"/>
      <c r="P472" s="102"/>
      <c r="Q472" s="102"/>
      <c r="R472" s="102"/>
      <c r="S472" s="102"/>
      <c r="T472" s="102"/>
      <c r="U472" s="102"/>
      <c r="V472" s="102"/>
      <c r="W472" s="102"/>
    </row>
    <row r="473" spans="1:23" ht="13.5" customHeight="1">
      <c r="A473" s="29"/>
      <c r="C473" s="19"/>
      <c r="D473" s="140"/>
      <c r="F473" s="124"/>
      <c r="G473" s="124"/>
      <c r="I473" s="102"/>
      <c r="J473" s="102"/>
      <c r="K473" s="102"/>
      <c r="L473" s="102"/>
      <c r="M473" s="102"/>
      <c r="N473" s="102"/>
      <c r="O473" s="102"/>
      <c r="P473" s="102"/>
      <c r="Q473" s="102"/>
      <c r="R473" s="102"/>
      <c r="S473" s="102"/>
      <c r="T473" s="102"/>
      <c r="U473" s="102"/>
      <c r="V473" s="102"/>
      <c r="W473" s="102"/>
    </row>
    <row r="474" spans="1:23" ht="13.5" customHeight="1">
      <c r="A474" s="29"/>
      <c r="C474" s="19"/>
      <c r="D474" s="140"/>
      <c r="F474" s="124"/>
      <c r="G474" s="124"/>
      <c r="I474" s="102"/>
      <c r="J474" s="102"/>
      <c r="K474" s="102"/>
      <c r="L474" s="102"/>
      <c r="M474" s="102"/>
      <c r="N474" s="102"/>
      <c r="O474" s="102"/>
      <c r="P474" s="102"/>
      <c r="Q474" s="102"/>
      <c r="R474" s="102"/>
      <c r="S474" s="102"/>
      <c r="T474" s="102"/>
      <c r="U474" s="102"/>
      <c r="V474" s="102"/>
      <c r="W474" s="102"/>
    </row>
    <row r="475" spans="1:23" ht="13.5" customHeight="1">
      <c r="A475" s="29"/>
      <c r="C475" s="19"/>
      <c r="D475" s="140"/>
      <c r="F475" s="124"/>
      <c r="G475" s="124"/>
      <c r="I475" s="102"/>
      <c r="J475" s="102"/>
      <c r="K475" s="102"/>
      <c r="L475" s="102"/>
      <c r="M475" s="102"/>
      <c r="N475" s="102"/>
      <c r="O475" s="102"/>
      <c r="P475" s="102"/>
      <c r="Q475" s="102"/>
      <c r="R475" s="102"/>
      <c r="S475" s="102"/>
      <c r="T475" s="102"/>
      <c r="U475" s="102"/>
      <c r="V475" s="102"/>
      <c r="W475" s="102"/>
    </row>
    <row r="476" spans="1:23" ht="13.5" customHeight="1">
      <c r="A476" s="29"/>
      <c r="C476" s="19"/>
      <c r="D476" s="140"/>
      <c r="F476" s="124"/>
      <c r="G476" s="124"/>
      <c r="I476" s="102"/>
      <c r="J476" s="102"/>
      <c r="K476" s="102"/>
      <c r="L476" s="102"/>
      <c r="M476" s="102"/>
      <c r="N476" s="102"/>
      <c r="O476" s="102"/>
      <c r="P476" s="102"/>
      <c r="Q476" s="102"/>
      <c r="R476" s="102"/>
      <c r="S476" s="102"/>
      <c r="T476" s="102"/>
      <c r="U476" s="102"/>
      <c r="V476" s="102"/>
      <c r="W476" s="102"/>
    </row>
    <row r="477" spans="1:23" ht="13.5" customHeight="1">
      <c r="A477" s="29"/>
      <c r="C477" s="19"/>
      <c r="D477" s="140"/>
      <c r="F477" s="124"/>
      <c r="G477" s="124"/>
      <c r="I477" s="102"/>
      <c r="J477" s="102"/>
      <c r="K477" s="102"/>
      <c r="L477" s="102"/>
      <c r="M477" s="102"/>
      <c r="N477" s="102"/>
      <c r="O477" s="102"/>
      <c r="P477" s="102"/>
      <c r="Q477" s="102"/>
      <c r="R477" s="102"/>
      <c r="S477" s="102"/>
      <c r="T477" s="102"/>
      <c r="U477" s="102"/>
      <c r="V477" s="102"/>
      <c r="W477" s="102"/>
    </row>
    <row r="478" spans="1:23" ht="13.5" customHeight="1">
      <c r="A478" s="29"/>
      <c r="C478" s="19"/>
      <c r="D478" s="140"/>
      <c r="F478" s="124"/>
      <c r="G478" s="124"/>
      <c r="I478" s="102"/>
      <c r="J478" s="102"/>
      <c r="K478" s="102"/>
      <c r="L478" s="102"/>
      <c r="M478" s="102"/>
      <c r="N478" s="102"/>
      <c r="O478" s="102"/>
      <c r="P478" s="102"/>
      <c r="Q478" s="102"/>
      <c r="R478" s="102"/>
      <c r="S478" s="102"/>
      <c r="T478" s="102"/>
      <c r="U478" s="102"/>
      <c r="V478" s="102"/>
      <c r="W478" s="102"/>
    </row>
    <row r="479" spans="1:23" ht="13.5" customHeight="1">
      <c r="A479" s="29"/>
      <c r="C479" s="19"/>
      <c r="D479" s="140"/>
      <c r="F479" s="124"/>
      <c r="G479" s="124"/>
      <c r="I479" s="102"/>
      <c r="J479" s="102"/>
      <c r="K479" s="102"/>
      <c r="L479" s="102"/>
      <c r="M479" s="102"/>
      <c r="N479" s="102"/>
      <c r="O479" s="102"/>
      <c r="P479" s="102"/>
      <c r="Q479" s="102"/>
      <c r="R479" s="102"/>
      <c r="S479" s="102"/>
      <c r="T479" s="102"/>
      <c r="U479" s="102"/>
      <c r="V479" s="102"/>
      <c r="W479" s="102"/>
    </row>
    <row r="480" spans="1:23" ht="13.5" customHeight="1">
      <c r="A480" s="29"/>
      <c r="C480" s="19"/>
      <c r="D480" s="140"/>
      <c r="F480" s="124"/>
      <c r="G480" s="124"/>
      <c r="I480" s="102"/>
      <c r="J480" s="102"/>
      <c r="K480" s="102"/>
      <c r="L480" s="102"/>
      <c r="M480" s="102"/>
      <c r="N480" s="102"/>
      <c r="O480" s="102"/>
      <c r="P480" s="102"/>
      <c r="Q480" s="102"/>
      <c r="R480" s="102"/>
      <c r="S480" s="102"/>
      <c r="T480" s="102"/>
      <c r="U480" s="102"/>
      <c r="V480" s="102"/>
      <c r="W480" s="102"/>
    </row>
    <row r="481" spans="1:23" ht="13.5" customHeight="1">
      <c r="A481" s="29"/>
      <c r="C481" s="19"/>
      <c r="D481" s="140"/>
      <c r="F481" s="124"/>
      <c r="G481" s="124"/>
      <c r="I481" s="102"/>
      <c r="J481" s="102"/>
      <c r="K481" s="102"/>
      <c r="L481" s="102"/>
      <c r="M481" s="102"/>
      <c r="N481" s="102"/>
      <c r="O481" s="102"/>
      <c r="P481" s="102"/>
      <c r="Q481" s="102"/>
      <c r="R481" s="102"/>
      <c r="S481" s="102"/>
      <c r="T481" s="102"/>
      <c r="U481" s="102"/>
      <c r="V481" s="102"/>
      <c r="W481" s="102"/>
    </row>
    <row r="482" spans="1:23" ht="13.5" customHeight="1">
      <c r="A482" s="29"/>
      <c r="C482" s="19"/>
      <c r="D482" s="140"/>
      <c r="F482" s="124"/>
      <c r="G482" s="124"/>
      <c r="I482" s="102"/>
      <c r="J482" s="102"/>
      <c r="K482" s="102"/>
      <c r="L482" s="102"/>
      <c r="M482" s="102"/>
      <c r="N482" s="102"/>
      <c r="O482" s="102"/>
      <c r="P482" s="102"/>
      <c r="Q482" s="102"/>
      <c r="R482" s="102"/>
      <c r="S482" s="102"/>
      <c r="T482" s="102"/>
      <c r="U482" s="102"/>
      <c r="V482" s="102"/>
      <c r="W482" s="102"/>
    </row>
    <row r="483" spans="1:23" ht="13.5" customHeight="1">
      <c r="A483" s="29"/>
      <c r="C483" s="19"/>
      <c r="D483" s="140"/>
      <c r="F483" s="124"/>
      <c r="G483" s="124"/>
      <c r="I483" s="102"/>
      <c r="J483" s="102"/>
      <c r="K483" s="102"/>
      <c r="L483" s="102"/>
      <c r="M483" s="102"/>
      <c r="N483" s="102"/>
      <c r="O483" s="102"/>
      <c r="P483" s="102"/>
      <c r="Q483" s="102"/>
      <c r="R483" s="102"/>
      <c r="S483" s="102"/>
      <c r="T483" s="102"/>
      <c r="U483" s="102"/>
      <c r="V483" s="102"/>
      <c r="W483" s="102"/>
    </row>
    <row r="484" spans="1:23" ht="13.5" customHeight="1">
      <c r="A484" s="29"/>
      <c r="C484" s="19"/>
      <c r="D484" s="140"/>
      <c r="F484" s="124"/>
      <c r="G484" s="124"/>
      <c r="I484" s="102"/>
      <c r="J484" s="102"/>
      <c r="K484" s="102"/>
      <c r="L484" s="102"/>
      <c r="M484" s="102"/>
      <c r="N484" s="102"/>
      <c r="O484" s="102"/>
      <c r="P484" s="102"/>
      <c r="Q484" s="102"/>
      <c r="R484" s="102"/>
      <c r="S484" s="102"/>
      <c r="T484" s="102"/>
      <c r="U484" s="102"/>
      <c r="V484" s="102"/>
      <c r="W484" s="102"/>
    </row>
    <row r="485" spans="1:23" ht="13.5" customHeight="1">
      <c r="A485" s="29"/>
      <c r="C485" s="19"/>
      <c r="D485" s="140"/>
      <c r="F485" s="124"/>
      <c r="G485" s="124"/>
      <c r="I485" s="102"/>
      <c r="J485" s="102"/>
      <c r="K485" s="102"/>
      <c r="L485" s="102"/>
      <c r="M485" s="102"/>
      <c r="N485" s="102"/>
      <c r="O485" s="102"/>
      <c r="P485" s="102"/>
      <c r="Q485" s="102"/>
      <c r="R485" s="102"/>
      <c r="S485" s="102"/>
      <c r="T485" s="102"/>
      <c r="U485" s="102"/>
      <c r="V485" s="102"/>
      <c r="W485" s="102"/>
    </row>
    <row r="486" spans="1:23" ht="13.5" customHeight="1">
      <c r="A486" s="29"/>
      <c r="C486" s="19"/>
      <c r="D486" s="140"/>
      <c r="F486" s="124"/>
      <c r="G486" s="124"/>
      <c r="I486" s="102"/>
      <c r="J486" s="102"/>
      <c r="K486" s="102"/>
      <c r="L486" s="102"/>
      <c r="M486" s="102"/>
      <c r="N486" s="102"/>
      <c r="O486" s="102"/>
      <c r="P486" s="102"/>
      <c r="Q486" s="102"/>
      <c r="R486" s="102"/>
      <c r="S486" s="102"/>
      <c r="T486" s="102"/>
      <c r="U486" s="102"/>
      <c r="V486" s="102"/>
      <c r="W486" s="102"/>
    </row>
    <row r="487" spans="1:23" ht="13.5" customHeight="1">
      <c r="A487" s="29"/>
      <c r="C487" s="19"/>
      <c r="D487" s="140"/>
      <c r="F487" s="124"/>
      <c r="G487" s="124"/>
      <c r="I487" s="102"/>
      <c r="J487" s="102"/>
      <c r="K487" s="102"/>
      <c r="L487" s="102"/>
      <c r="M487" s="102"/>
      <c r="N487" s="102"/>
      <c r="O487" s="102"/>
      <c r="P487" s="102"/>
      <c r="Q487" s="102"/>
      <c r="R487" s="102"/>
      <c r="S487" s="102"/>
      <c r="T487" s="102"/>
      <c r="U487" s="102"/>
      <c r="V487" s="102"/>
      <c r="W487" s="102"/>
    </row>
    <row r="488" spans="1:23" ht="13.5" customHeight="1">
      <c r="A488" s="29"/>
      <c r="C488" s="19"/>
      <c r="D488" s="140"/>
      <c r="F488" s="124"/>
      <c r="G488" s="124"/>
      <c r="I488" s="102"/>
      <c r="J488" s="102"/>
      <c r="K488" s="102"/>
      <c r="L488" s="102"/>
      <c r="M488" s="102"/>
      <c r="N488" s="102"/>
      <c r="O488" s="102"/>
      <c r="P488" s="102"/>
      <c r="Q488" s="102"/>
      <c r="R488" s="102"/>
      <c r="S488" s="102"/>
      <c r="T488" s="102"/>
      <c r="U488" s="102"/>
      <c r="V488" s="102"/>
      <c r="W488" s="102"/>
    </row>
    <row r="489" spans="1:23" ht="13.5" customHeight="1">
      <c r="A489" s="29"/>
      <c r="C489" s="19"/>
      <c r="D489" s="140"/>
      <c r="F489" s="124"/>
      <c r="G489" s="124"/>
      <c r="I489" s="102"/>
      <c r="J489" s="102"/>
      <c r="K489" s="102"/>
      <c r="L489" s="102"/>
      <c r="M489" s="102"/>
      <c r="N489" s="102"/>
      <c r="O489" s="102"/>
      <c r="P489" s="102"/>
      <c r="Q489" s="102"/>
      <c r="R489" s="102"/>
      <c r="S489" s="102"/>
      <c r="T489" s="102"/>
      <c r="U489" s="102"/>
      <c r="V489" s="102"/>
      <c r="W489" s="102"/>
    </row>
    <row r="490" spans="1:23" ht="13.5" customHeight="1">
      <c r="A490" s="29"/>
      <c r="C490" s="19"/>
      <c r="D490" s="140"/>
      <c r="F490" s="124"/>
      <c r="G490" s="124"/>
      <c r="I490" s="102"/>
      <c r="J490" s="102"/>
      <c r="K490" s="102"/>
      <c r="L490" s="102"/>
      <c r="M490" s="102"/>
      <c r="N490" s="102"/>
      <c r="O490" s="102"/>
      <c r="P490" s="102"/>
      <c r="Q490" s="102"/>
      <c r="R490" s="102"/>
      <c r="S490" s="102"/>
      <c r="T490" s="102"/>
      <c r="U490" s="102"/>
      <c r="V490" s="102"/>
      <c r="W490" s="102"/>
    </row>
    <row r="491" spans="1:23" ht="13.5" customHeight="1">
      <c r="A491" s="29"/>
      <c r="C491" s="19"/>
      <c r="D491" s="140"/>
      <c r="F491" s="124"/>
      <c r="G491" s="124"/>
      <c r="I491" s="102"/>
      <c r="J491" s="102"/>
      <c r="K491" s="102"/>
      <c r="L491" s="102"/>
      <c r="M491" s="102"/>
      <c r="N491" s="102"/>
      <c r="O491" s="102"/>
      <c r="P491" s="102"/>
      <c r="Q491" s="102"/>
      <c r="R491" s="102"/>
      <c r="S491" s="102"/>
      <c r="T491" s="102"/>
      <c r="U491" s="102"/>
      <c r="V491" s="102"/>
      <c r="W491" s="102"/>
    </row>
    <row r="492" spans="1:23" ht="13.5" customHeight="1">
      <c r="A492" s="29"/>
      <c r="C492" s="19"/>
      <c r="D492" s="140"/>
      <c r="F492" s="124"/>
      <c r="G492" s="124"/>
      <c r="I492" s="102"/>
      <c r="J492" s="102"/>
      <c r="K492" s="102"/>
      <c r="L492" s="102"/>
      <c r="M492" s="102"/>
      <c r="N492" s="102"/>
      <c r="O492" s="102"/>
      <c r="P492" s="102"/>
      <c r="Q492" s="102"/>
      <c r="R492" s="102"/>
      <c r="S492" s="102"/>
      <c r="T492" s="102"/>
      <c r="U492" s="102"/>
      <c r="V492" s="102"/>
      <c r="W492" s="102"/>
    </row>
    <row r="493" spans="1:23" ht="13.5" customHeight="1">
      <c r="A493" s="29"/>
      <c r="C493" s="19"/>
      <c r="D493" s="140"/>
      <c r="F493" s="124"/>
      <c r="G493" s="124"/>
      <c r="I493" s="102"/>
      <c r="J493" s="102"/>
      <c r="K493" s="102"/>
      <c r="L493" s="102"/>
      <c r="M493" s="102"/>
      <c r="N493" s="102"/>
      <c r="O493" s="102"/>
      <c r="P493" s="102"/>
      <c r="Q493" s="102"/>
      <c r="R493" s="102"/>
      <c r="S493" s="102"/>
      <c r="T493" s="102"/>
      <c r="U493" s="102"/>
      <c r="V493" s="102"/>
      <c r="W493" s="102"/>
    </row>
    <row r="494" spans="1:23" ht="13.5" customHeight="1">
      <c r="A494" s="29"/>
      <c r="C494" s="19"/>
      <c r="D494" s="140"/>
      <c r="F494" s="124"/>
      <c r="G494" s="124"/>
      <c r="I494" s="102"/>
      <c r="J494" s="102"/>
      <c r="K494" s="102"/>
      <c r="L494" s="102"/>
      <c r="M494" s="102"/>
      <c r="N494" s="102"/>
      <c r="O494" s="102"/>
      <c r="P494" s="102"/>
      <c r="Q494" s="102"/>
      <c r="R494" s="102"/>
      <c r="S494" s="102"/>
      <c r="T494" s="102"/>
      <c r="U494" s="102"/>
      <c r="V494" s="102"/>
      <c r="W494" s="102"/>
    </row>
    <row r="495" spans="1:23" ht="13.5" customHeight="1">
      <c r="A495" s="29"/>
      <c r="C495" s="19"/>
      <c r="D495" s="140"/>
      <c r="F495" s="124"/>
      <c r="G495" s="124"/>
      <c r="I495" s="102"/>
      <c r="J495" s="102"/>
      <c r="K495" s="102"/>
      <c r="L495" s="102"/>
      <c r="M495" s="102"/>
      <c r="N495" s="102"/>
      <c r="O495" s="102"/>
      <c r="P495" s="102"/>
      <c r="Q495" s="102"/>
      <c r="R495" s="102"/>
      <c r="S495" s="102"/>
      <c r="T495" s="102"/>
      <c r="U495" s="102"/>
      <c r="V495" s="102"/>
      <c r="W495" s="102"/>
    </row>
    <row r="496" spans="1:23" ht="13.5" customHeight="1">
      <c r="A496" s="29"/>
      <c r="C496" s="19"/>
      <c r="D496" s="140"/>
      <c r="F496" s="124"/>
      <c r="G496" s="124"/>
      <c r="I496" s="102"/>
      <c r="J496" s="102"/>
      <c r="K496" s="102"/>
      <c r="L496" s="102"/>
      <c r="M496" s="102"/>
      <c r="N496" s="102"/>
      <c r="O496" s="102"/>
      <c r="P496" s="102"/>
      <c r="Q496" s="102"/>
      <c r="R496" s="102"/>
      <c r="S496" s="102"/>
      <c r="T496" s="102"/>
      <c r="U496" s="102"/>
      <c r="V496" s="102"/>
      <c r="W496" s="102"/>
    </row>
    <row r="497" spans="1:23" ht="13.5" customHeight="1">
      <c r="A497" s="29"/>
      <c r="C497" s="19"/>
      <c r="D497" s="140"/>
      <c r="F497" s="124"/>
      <c r="G497" s="124"/>
      <c r="I497" s="102"/>
      <c r="J497" s="102"/>
      <c r="K497" s="102"/>
      <c r="L497" s="102"/>
      <c r="M497" s="102"/>
      <c r="N497" s="102"/>
      <c r="O497" s="102"/>
      <c r="P497" s="102"/>
      <c r="Q497" s="102"/>
      <c r="R497" s="102"/>
      <c r="S497" s="102"/>
      <c r="T497" s="102"/>
      <c r="U497" s="102"/>
      <c r="V497" s="102"/>
      <c r="W497" s="102"/>
    </row>
    <row r="498" spans="1:23" ht="13.5" customHeight="1">
      <c r="A498" s="29"/>
      <c r="C498" s="19"/>
      <c r="D498" s="140"/>
      <c r="F498" s="124"/>
      <c r="G498" s="124"/>
      <c r="I498" s="102"/>
      <c r="J498" s="102"/>
      <c r="K498" s="102"/>
      <c r="L498" s="102"/>
      <c r="M498" s="102"/>
      <c r="N498" s="102"/>
      <c r="O498" s="102"/>
      <c r="P498" s="102"/>
      <c r="Q498" s="102"/>
      <c r="R498" s="102"/>
      <c r="S498" s="102"/>
      <c r="T498" s="102"/>
      <c r="U498" s="102"/>
      <c r="V498" s="102"/>
      <c r="W498" s="102"/>
    </row>
    <row r="499" spans="1:23" ht="13.5" customHeight="1">
      <c r="A499" s="29"/>
      <c r="C499" s="19"/>
      <c r="D499" s="140"/>
      <c r="F499" s="124"/>
      <c r="G499" s="124"/>
      <c r="I499" s="102"/>
      <c r="J499" s="102"/>
      <c r="K499" s="102"/>
      <c r="L499" s="102"/>
      <c r="M499" s="102"/>
      <c r="N499" s="102"/>
      <c r="O499" s="102"/>
      <c r="P499" s="102"/>
      <c r="Q499" s="102"/>
      <c r="R499" s="102"/>
      <c r="S499" s="102"/>
      <c r="T499" s="102"/>
      <c r="U499" s="102"/>
      <c r="V499" s="102"/>
      <c r="W499" s="102"/>
    </row>
    <row r="500" spans="1:23" ht="13.5" customHeight="1">
      <c r="A500" s="29"/>
      <c r="C500" s="19"/>
      <c r="D500" s="140"/>
      <c r="F500" s="124"/>
      <c r="G500" s="124"/>
      <c r="I500" s="102"/>
      <c r="J500" s="102"/>
      <c r="K500" s="102"/>
      <c r="L500" s="102"/>
      <c r="M500" s="102"/>
      <c r="N500" s="102"/>
      <c r="O500" s="102"/>
      <c r="P500" s="102"/>
      <c r="Q500" s="102"/>
      <c r="R500" s="102"/>
      <c r="S500" s="102"/>
      <c r="T500" s="102"/>
      <c r="U500" s="102"/>
      <c r="V500" s="102"/>
      <c r="W500" s="102"/>
    </row>
    <row r="501" spans="1:23" ht="13.5" customHeight="1">
      <c r="A501" s="29"/>
      <c r="C501" s="19"/>
      <c r="D501" s="140"/>
      <c r="F501" s="124"/>
      <c r="G501" s="124"/>
      <c r="I501" s="102"/>
      <c r="J501" s="102"/>
      <c r="K501" s="102"/>
      <c r="L501" s="102"/>
      <c r="M501" s="102"/>
      <c r="N501" s="102"/>
      <c r="O501" s="102"/>
      <c r="P501" s="102"/>
      <c r="Q501" s="102"/>
      <c r="R501" s="102"/>
      <c r="S501" s="102"/>
      <c r="T501" s="102"/>
      <c r="U501" s="102"/>
      <c r="V501" s="102"/>
      <c r="W501" s="102"/>
    </row>
    <row r="502" spans="1:23" ht="13.5" customHeight="1">
      <c r="A502" s="29"/>
      <c r="C502" s="19"/>
      <c r="D502" s="140"/>
      <c r="F502" s="124"/>
      <c r="G502" s="124"/>
      <c r="I502" s="102"/>
      <c r="J502" s="102"/>
      <c r="K502" s="102"/>
      <c r="L502" s="102"/>
      <c r="M502" s="102"/>
      <c r="N502" s="102"/>
      <c r="O502" s="102"/>
      <c r="P502" s="102"/>
      <c r="Q502" s="102"/>
      <c r="R502" s="102"/>
      <c r="S502" s="102"/>
      <c r="T502" s="102"/>
      <c r="U502" s="102"/>
      <c r="V502" s="102"/>
      <c r="W502" s="102"/>
    </row>
    <row r="503" spans="1:23" ht="13.5" customHeight="1">
      <c r="A503" s="29"/>
      <c r="C503" s="19"/>
      <c r="D503" s="140"/>
      <c r="F503" s="124"/>
      <c r="G503" s="124"/>
      <c r="I503" s="102"/>
      <c r="J503" s="102"/>
      <c r="K503" s="102"/>
      <c r="L503" s="102"/>
      <c r="M503" s="102"/>
      <c r="N503" s="102"/>
      <c r="O503" s="102"/>
      <c r="P503" s="102"/>
      <c r="Q503" s="102"/>
      <c r="R503" s="102"/>
      <c r="S503" s="102"/>
      <c r="T503" s="102"/>
      <c r="U503" s="102"/>
      <c r="V503" s="102"/>
      <c r="W503" s="102"/>
    </row>
    <row r="504" spans="1:23" ht="13.5" customHeight="1">
      <c r="A504" s="29"/>
      <c r="C504" s="19"/>
      <c r="D504" s="140"/>
      <c r="F504" s="124"/>
      <c r="G504" s="124"/>
      <c r="I504" s="102"/>
      <c r="J504" s="102"/>
      <c r="K504" s="102"/>
      <c r="L504" s="102"/>
      <c r="M504" s="102"/>
      <c r="N504" s="102"/>
      <c r="O504" s="102"/>
      <c r="P504" s="102"/>
      <c r="Q504" s="102"/>
      <c r="R504" s="102"/>
      <c r="S504" s="102"/>
      <c r="T504" s="102"/>
      <c r="U504" s="102"/>
      <c r="V504" s="102"/>
      <c r="W504" s="102"/>
    </row>
    <row r="505" spans="1:23" ht="13.5" customHeight="1">
      <c r="A505" s="29"/>
      <c r="C505" s="19"/>
      <c r="D505" s="140"/>
      <c r="F505" s="124"/>
      <c r="G505" s="124"/>
      <c r="I505" s="102"/>
      <c r="J505" s="102"/>
      <c r="K505" s="102"/>
      <c r="L505" s="102"/>
      <c r="M505" s="102"/>
      <c r="N505" s="102"/>
      <c r="O505" s="102"/>
      <c r="P505" s="102"/>
      <c r="Q505" s="102"/>
      <c r="R505" s="102"/>
      <c r="S505" s="102"/>
      <c r="T505" s="102"/>
      <c r="U505" s="102"/>
      <c r="V505" s="102"/>
      <c r="W505" s="102"/>
    </row>
    <row r="506" spans="1:23" ht="13.5" customHeight="1">
      <c r="A506" s="29"/>
      <c r="C506" s="19"/>
      <c r="D506" s="140"/>
      <c r="F506" s="124"/>
      <c r="G506" s="124"/>
      <c r="I506" s="102"/>
      <c r="J506" s="102"/>
      <c r="K506" s="102"/>
      <c r="L506" s="102"/>
      <c r="M506" s="102"/>
      <c r="N506" s="102"/>
      <c r="O506" s="102"/>
      <c r="P506" s="102"/>
      <c r="Q506" s="102"/>
      <c r="R506" s="102"/>
      <c r="S506" s="102"/>
      <c r="T506" s="102"/>
      <c r="U506" s="102"/>
      <c r="V506" s="102"/>
      <c r="W506" s="102"/>
    </row>
    <row r="507" spans="1:23" ht="13.5" customHeight="1">
      <c r="A507" s="29"/>
      <c r="C507" s="19"/>
      <c r="D507" s="140"/>
      <c r="F507" s="124"/>
      <c r="G507" s="124"/>
      <c r="I507" s="102"/>
      <c r="J507" s="102"/>
      <c r="K507" s="102"/>
      <c r="L507" s="102"/>
      <c r="M507" s="102"/>
      <c r="N507" s="102"/>
      <c r="O507" s="102"/>
      <c r="P507" s="102"/>
      <c r="Q507" s="102"/>
      <c r="R507" s="102"/>
      <c r="S507" s="102"/>
      <c r="T507" s="102"/>
      <c r="U507" s="102"/>
      <c r="V507" s="102"/>
      <c r="W507" s="102"/>
    </row>
    <row r="508" spans="1:23" ht="13.5" customHeight="1">
      <c r="A508" s="29"/>
      <c r="C508" s="19"/>
      <c r="D508" s="140"/>
      <c r="F508" s="124"/>
      <c r="G508" s="124"/>
      <c r="I508" s="102"/>
      <c r="J508" s="102"/>
      <c r="K508" s="102"/>
      <c r="L508" s="102"/>
      <c r="M508" s="102"/>
      <c r="N508" s="102"/>
      <c r="O508" s="102"/>
      <c r="P508" s="102"/>
      <c r="Q508" s="102"/>
      <c r="R508" s="102"/>
      <c r="S508" s="102"/>
      <c r="T508" s="102"/>
      <c r="U508" s="102"/>
      <c r="V508" s="102"/>
      <c r="W508" s="102"/>
    </row>
    <row r="509" spans="1:23" ht="13.5" customHeight="1">
      <c r="A509" s="29"/>
      <c r="C509" s="19"/>
      <c r="D509" s="140"/>
      <c r="F509" s="124"/>
      <c r="G509" s="124"/>
      <c r="I509" s="102"/>
      <c r="J509" s="102"/>
      <c r="K509" s="102"/>
      <c r="L509" s="102"/>
      <c r="M509" s="102"/>
      <c r="N509" s="102"/>
      <c r="O509" s="102"/>
      <c r="P509" s="102"/>
      <c r="Q509" s="102"/>
      <c r="R509" s="102"/>
      <c r="S509" s="102"/>
      <c r="T509" s="102"/>
      <c r="U509" s="102"/>
      <c r="V509" s="102"/>
      <c r="W509" s="102"/>
    </row>
    <row r="510" spans="1:23" ht="13.5" customHeight="1">
      <c r="A510" s="29"/>
      <c r="C510" s="19"/>
      <c r="D510" s="140"/>
      <c r="F510" s="124"/>
      <c r="G510" s="124"/>
      <c r="I510" s="102"/>
      <c r="J510" s="102"/>
      <c r="K510" s="102"/>
      <c r="L510" s="102"/>
      <c r="M510" s="102"/>
      <c r="N510" s="102"/>
      <c r="O510" s="102"/>
      <c r="P510" s="102"/>
      <c r="Q510" s="102"/>
      <c r="R510" s="102"/>
      <c r="S510" s="102"/>
      <c r="T510" s="102"/>
      <c r="U510" s="102"/>
      <c r="V510" s="102"/>
      <c r="W510" s="102"/>
    </row>
    <row r="511" spans="1:23" ht="13.5" customHeight="1">
      <c r="A511" s="29"/>
      <c r="C511" s="19"/>
      <c r="D511" s="140"/>
      <c r="F511" s="124"/>
      <c r="G511" s="124"/>
      <c r="I511" s="102"/>
      <c r="J511" s="102"/>
      <c r="K511" s="102"/>
      <c r="L511" s="102"/>
      <c r="M511" s="102"/>
      <c r="N511" s="102"/>
      <c r="O511" s="102"/>
      <c r="P511" s="102"/>
      <c r="Q511" s="102"/>
      <c r="R511" s="102"/>
      <c r="S511" s="102"/>
      <c r="T511" s="102"/>
      <c r="U511" s="102"/>
      <c r="V511" s="102"/>
      <c r="W511" s="102"/>
    </row>
    <row r="512" spans="1:23" ht="13.5" customHeight="1">
      <c r="A512" s="29"/>
      <c r="C512" s="19"/>
      <c r="D512" s="140"/>
      <c r="F512" s="124"/>
      <c r="G512" s="124"/>
      <c r="I512" s="102"/>
      <c r="J512" s="102"/>
      <c r="K512" s="102"/>
      <c r="L512" s="102"/>
      <c r="M512" s="102"/>
      <c r="N512" s="102"/>
      <c r="O512" s="102"/>
      <c r="P512" s="102"/>
      <c r="Q512" s="102"/>
      <c r="R512" s="102"/>
      <c r="S512" s="102"/>
      <c r="T512" s="102"/>
      <c r="U512" s="102"/>
      <c r="V512" s="102"/>
      <c r="W512" s="102"/>
    </row>
    <row r="513" spans="1:23" ht="13.5" customHeight="1">
      <c r="A513" s="29"/>
      <c r="C513" s="19"/>
      <c r="D513" s="140"/>
      <c r="F513" s="124"/>
      <c r="G513" s="124"/>
      <c r="I513" s="102"/>
      <c r="J513" s="102"/>
      <c r="K513" s="102"/>
      <c r="L513" s="102"/>
      <c r="M513" s="102"/>
      <c r="N513" s="102"/>
      <c r="O513" s="102"/>
      <c r="P513" s="102"/>
      <c r="Q513" s="102"/>
      <c r="R513" s="102"/>
      <c r="S513" s="102"/>
      <c r="T513" s="102"/>
      <c r="U513" s="102"/>
      <c r="V513" s="102"/>
      <c r="W513" s="102"/>
    </row>
    <row r="514" spans="1:23" ht="13.5" customHeight="1">
      <c r="A514" s="29"/>
      <c r="C514" s="19"/>
      <c r="D514" s="140"/>
      <c r="F514" s="124"/>
      <c r="G514" s="124"/>
      <c r="I514" s="102"/>
      <c r="J514" s="102"/>
      <c r="K514" s="102"/>
      <c r="L514" s="102"/>
      <c r="M514" s="102"/>
      <c r="N514" s="102"/>
      <c r="O514" s="102"/>
      <c r="P514" s="102"/>
      <c r="Q514" s="102"/>
      <c r="R514" s="102"/>
      <c r="S514" s="102"/>
      <c r="T514" s="102"/>
      <c r="U514" s="102"/>
      <c r="V514" s="102"/>
      <c r="W514" s="102"/>
    </row>
    <row r="515" spans="1:23" ht="13.5" customHeight="1">
      <c r="A515" s="29"/>
      <c r="C515" s="19"/>
      <c r="D515" s="140"/>
      <c r="F515" s="124"/>
      <c r="G515" s="124"/>
      <c r="I515" s="102"/>
      <c r="J515" s="102"/>
      <c r="K515" s="102"/>
      <c r="L515" s="102"/>
      <c r="M515" s="102"/>
      <c r="N515" s="102"/>
      <c r="O515" s="102"/>
      <c r="P515" s="102"/>
      <c r="Q515" s="102"/>
      <c r="R515" s="102"/>
      <c r="S515" s="102"/>
      <c r="T515" s="102"/>
      <c r="U515" s="102"/>
      <c r="V515" s="102"/>
      <c r="W515" s="102"/>
    </row>
    <row r="516" spans="1:23" ht="13.5" customHeight="1">
      <c r="A516" s="29"/>
      <c r="C516" s="19"/>
      <c r="D516" s="140"/>
      <c r="F516" s="124"/>
      <c r="G516" s="124"/>
      <c r="I516" s="102"/>
      <c r="J516" s="102"/>
      <c r="K516" s="102"/>
      <c r="L516" s="102"/>
      <c r="M516" s="102"/>
      <c r="N516" s="102"/>
      <c r="O516" s="102"/>
      <c r="P516" s="102"/>
      <c r="Q516" s="102"/>
      <c r="R516" s="102"/>
      <c r="S516" s="102"/>
      <c r="T516" s="102"/>
      <c r="U516" s="102"/>
      <c r="V516" s="102"/>
      <c r="W516" s="102"/>
    </row>
    <row r="517" spans="1:23" ht="13.5" customHeight="1">
      <c r="A517" s="29"/>
      <c r="C517" s="19"/>
      <c r="D517" s="140"/>
      <c r="F517" s="124"/>
      <c r="G517" s="124"/>
      <c r="I517" s="102"/>
      <c r="J517" s="102"/>
      <c r="K517" s="102"/>
      <c r="L517" s="102"/>
      <c r="M517" s="102"/>
      <c r="N517" s="102"/>
      <c r="O517" s="102"/>
      <c r="P517" s="102"/>
      <c r="Q517" s="102"/>
      <c r="R517" s="102"/>
      <c r="S517" s="102"/>
      <c r="T517" s="102"/>
      <c r="U517" s="102"/>
      <c r="V517" s="102"/>
      <c r="W517" s="102"/>
    </row>
    <row r="518" spans="1:23" ht="13.5" customHeight="1">
      <c r="A518" s="29"/>
      <c r="C518" s="19"/>
      <c r="D518" s="140"/>
      <c r="F518" s="124"/>
      <c r="G518" s="124"/>
      <c r="I518" s="102"/>
      <c r="J518" s="102"/>
      <c r="K518" s="102"/>
      <c r="L518" s="102"/>
      <c r="M518" s="102"/>
      <c r="N518" s="102"/>
      <c r="O518" s="102"/>
      <c r="P518" s="102"/>
      <c r="Q518" s="102"/>
      <c r="R518" s="102"/>
      <c r="S518" s="102"/>
      <c r="T518" s="102"/>
      <c r="U518" s="102"/>
      <c r="V518" s="102"/>
      <c r="W518" s="102"/>
    </row>
    <row r="519" spans="1:23" ht="13.5" customHeight="1">
      <c r="A519" s="29"/>
      <c r="C519" s="19"/>
      <c r="D519" s="140"/>
      <c r="F519" s="124"/>
      <c r="G519" s="124"/>
      <c r="I519" s="102"/>
      <c r="J519" s="102"/>
      <c r="K519" s="102"/>
      <c r="L519" s="102"/>
      <c r="M519" s="102"/>
      <c r="N519" s="102"/>
      <c r="O519" s="102"/>
      <c r="P519" s="102"/>
      <c r="Q519" s="102"/>
      <c r="R519" s="102"/>
      <c r="S519" s="102"/>
      <c r="T519" s="102"/>
      <c r="U519" s="102"/>
      <c r="V519" s="102"/>
      <c r="W519" s="102"/>
    </row>
    <row r="520" spans="1:23" ht="13.5" customHeight="1">
      <c r="A520" s="29"/>
      <c r="C520" s="19"/>
      <c r="D520" s="140"/>
      <c r="F520" s="124"/>
      <c r="G520" s="124"/>
      <c r="I520" s="102"/>
      <c r="J520" s="102"/>
      <c r="K520" s="102"/>
      <c r="L520" s="102"/>
      <c r="M520" s="102"/>
      <c r="N520" s="102"/>
      <c r="O520" s="102"/>
      <c r="P520" s="102"/>
      <c r="Q520" s="102"/>
      <c r="R520" s="102"/>
      <c r="S520" s="102"/>
      <c r="T520" s="102"/>
      <c r="U520" s="102"/>
      <c r="V520" s="102"/>
      <c r="W520" s="102"/>
    </row>
    <row r="521" spans="1:23" ht="13.5" customHeight="1">
      <c r="A521" s="29"/>
      <c r="C521" s="19"/>
      <c r="D521" s="140"/>
      <c r="F521" s="124"/>
      <c r="G521" s="124"/>
      <c r="I521" s="102"/>
      <c r="J521" s="102"/>
      <c r="K521" s="102"/>
      <c r="L521" s="102"/>
      <c r="M521" s="102"/>
      <c r="N521" s="102"/>
      <c r="O521" s="102"/>
      <c r="P521" s="102"/>
      <c r="Q521" s="102"/>
      <c r="R521" s="102"/>
      <c r="S521" s="102"/>
      <c r="T521" s="102"/>
      <c r="U521" s="102"/>
      <c r="V521" s="102"/>
      <c r="W521" s="102"/>
    </row>
    <row r="522" spans="1:23" ht="13.5" customHeight="1">
      <c r="A522" s="29"/>
      <c r="C522" s="19"/>
      <c r="D522" s="140"/>
      <c r="F522" s="124"/>
      <c r="G522" s="124"/>
      <c r="I522" s="102"/>
      <c r="J522" s="102"/>
      <c r="K522" s="102"/>
      <c r="L522" s="102"/>
      <c r="M522" s="102"/>
      <c r="N522" s="102"/>
      <c r="O522" s="102"/>
      <c r="P522" s="102"/>
      <c r="Q522" s="102"/>
      <c r="R522" s="102"/>
      <c r="S522" s="102"/>
      <c r="T522" s="102"/>
      <c r="U522" s="102"/>
      <c r="V522" s="102"/>
      <c r="W522" s="102"/>
    </row>
    <row r="523" spans="1:23" ht="13.5" customHeight="1">
      <c r="A523" s="29"/>
      <c r="C523" s="19"/>
      <c r="D523" s="140"/>
      <c r="F523" s="124"/>
      <c r="G523" s="124"/>
      <c r="I523" s="102"/>
      <c r="J523" s="102"/>
      <c r="K523" s="102"/>
      <c r="L523" s="102"/>
      <c r="M523" s="102"/>
      <c r="N523" s="102"/>
      <c r="O523" s="102"/>
      <c r="P523" s="102"/>
      <c r="Q523" s="102"/>
      <c r="R523" s="102"/>
      <c r="S523" s="102"/>
      <c r="T523" s="102"/>
      <c r="U523" s="102"/>
      <c r="V523" s="102"/>
      <c r="W523" s="102"/>
    </row>
    <row r="524" spans="1:23" ht="13.5" customHeight="1">
      <c r="A524" s="29"/>
      <c r="C524" s="19"/>
      <c r="D524" s="140"/>
      <c r="F524" s="124"/>
      <c r="G524" s="124"/>
      <c r="I524" s="102"/>
      <c r="J524" s="102"/>
      <c r="K524" s="102"/>
      <c r="L524" s="102"/>
      <c r="M524" s="102"/>
      <c r="N524" s="102"/>
      <c r="O524" s="102"/>
      <c r="P524" s="102"/>
      <c r="Q524" s="102"/>
      <c r="R524" s="102"/>
      <c r="S524" s="102"/>
      <c r="T524" s="102"/>
      <c r="U524" s="102"/>
      <c r="V524" s="102"/>
      <c r="W524" s="102"/>
    </row>
    <row r="525" spans="1:23" ht="13.5" customHeight="1">
      <c r="A525" s="29"/>
      <c r="C525" s="19"/>
      <c r="D525" s="140"/>
      <c r="F525" s="124"/>
      <c r="G525" s="124"/>
      <c r="I525" s="102"/>
      <c r="J525" s="102"/>
      <c r="K525" s="102"/>
      <c r="L525" s="102"/>
      <c r="M525" s="102"/>
      <c r="N525" s="102"/>
      <c r="O525" s="102"/>
      <c r="P525" s="102"/>
      <c r="Q525" s="102"/>
      <c r="R525" s="102"/>
      <c r="S525" s="102"/>
      <c r="T525" s="102"/>
      <c r="U525" s="102"/>
      <c r="V525" s="102"/>
      <c r="W525" s="102"/>
    </row>
    <row r="526" spans="1:23" ht="13.5" customHeight="1">
      <c r="A526" s="29"/>
      <c r="C526" s="19"/>
      <c r="D526" s="140"/>
      <c r="F526" s="124"/>
      <c r="G526" s="124"/>
      <c r="I526" s="102"/>
      <c r="J526" s="102"/>
      <c r="K526" s="102"/>
      <c r="L526" s="102"/>
      <c r="M526" s="102"/>
      <c r="N526" s="102"/>
      <c r="O526" s="102"/>
      <c r="P526" s="102"/>
      <c r="Q526" s="102"/>
      <c r="R526" s="102"/>
      <c r="S526" s="102"/>
      <c r="T526" s="102"/>
      <c r="U526" s="102"/>
      <c r="V526" s="102"/>
      <c r="W526" s="102"/>
    </row>
    <row r="527" spans="1:23" ht="13.5" customHeight="1">
      <c r="A527" s="29"/>
      <c r="C527" s="19"/>
      <c r="D527" s="140"/>
      <c r="F527" s="124"/>
      <c r="G527" s="124"/>
      <c r="I527" s="102"/>
      <c r="J527" s="102"/>
      <c r="K527" s="102"/>
      <c r="L527" s="102"/>
      <c r="M527" s="102"/>
      <c r="N527" s="102"/>
      <c r="O527" s="102"/>
      <c r="P527" s="102"/>
      <c r="Q527" s="102"/>
      <c r="R527" s="102"/>
      <c r="S527" s="102"/>
      <c r="T527" s="102"/>
      <c r="U527" s="102"/>
      <c r="V527" s="102"/>
      <c r="W527" s="102"/>
    </row>
    <row r="528" spans="1:23" ht="13.5" customHeight="1">
      <c r="A528" s="29"/>
      <c r="C528" s="19"/>
      <c r="D528" s="140"/>
      <c r="F528" s="124"/>
      <c r="G528" s="124"/>
      <c r="I528" s="102"/>
      <c r="J528" s="102"/>
      <c r="K528" s="102"/>
      <c r="L528" s="102"/>
      <c r="M528" s="102"/>
      <c r="N528" s="102"/>
      <c r="O528" s="102"/>
      <c r="P528" s="102"/>
      <c r="Q528" s="102"/>
      <c r="R528" s="102"/>
      <c r="S528" s="102"/>
      <c r="T528" s="102"/>
      <c r="U528" s="102"/>
      <c r="V528" s="102"/>
      <c r="W528" s="102"/>
    </row>
    <row r="529" spans="1:23" ht="13.5" customHeight="1">
      <c r="A529" s="29"/>
      <c r="C529" s="19"/>
      <c r="D529" s="140"/>
      <c r="F529" s="124"/>
      <c r="G529" s="124"/>
      <c r="I529" s="102"/>
      <c r="J529" s="102"/>
      <c r="K529" s="102"/>
      <c r="L529" s="102"/>
      <c r="M529" s="102"/>
      <c r="N529" s="102"/>
      <c r="O529" s="102"/>
      <c r="P529" s="102"/>
      <c r="Q529" s="102"/>
      <c r="R529" s="102"/>
      <c r="S529" s="102"/>
      <c r="T529" s="102"/>
      <c r="U529" s="102"/>
      <c r="V529" s="102"/>
      <c r="W529" s="102"/>
    </row>
    <row r="530" spans="1:23" ht="13.5" customHeight="1">
      <c r="A530" s="29"/>
      <c r="C530" s="19"/>
      <c r="D530" s="140"/>
      <c r="F530" s="124"/>
      <c r="G530" s="124"/>
      <c r="I530" s="102"/>
      <c r="J530" s="102"/>
      <c r="K530" s="102"/>
      <c r="L530" s="102"/>
      <c r="M530" s="102"/>
      <c r="N530" s="102"/>
      <c r="O530" s="102"/>
      <c r="P530" s="102"/>
      <c r="Q530" s="102"/>
      <c r="R530" s="102"/>
      <c r="S530" s="102"/>
      <c r="T530" s="102"/>
      <c r="U530" s="102"/>
      <c r="V530" s="102"/>
      <c r="W530" s="102"/>
    </row>
    <row r="531" spans="1:23" ht="13.5" customHeight="1">
      <c r="A531" s="29"/>
      <c r="C531" s="19"/>
      <c r="D531" s="140"/>
      <c r="F531" s="124"/>
      <c r="G531" s="124"/>
      <c r="I531" s="102"/>
      <c r="J531" s="102"/>
      <c r="K531" s="102"/>
      <c r="L531" s="102"/>
      <c r="M531" s="102"/>
      <c r="N531" s="102"/>
      <c r="O531" s="102"/>
      <c r="P531" s="102"/>
      <c r="Q531" s="102"/>
      <c r="R531" s="102"/>
      <c r="S531" s="102"/>
      <c r="T531" s="102"/>
      <c r="U531" s="102"/>
      <c r="V531" s="102"/>
      <c r="W531" s="102"/>
    </row>
    <row r="532" spans="1:23" ht="13.5" customHeight="1">
      <c r="A532" s="29"/>
      <c r="C532" s="19"/>
      <c r="D532" s="140"/>
      <c r="F532" s="124"/>
      <c r="G532" s="124"/>
      <c r="I532" s="102"/>
      <c r="J532" s="102"/>
      <c r="K532" s="102"/>
      <c r="L532" s="102"/>
      <c r="M532" s="102"/>
      <c r="N532" s="102"/>
      <c r="O532" s="102"/>
      <c r="P532" s="102"/>
      <c r="Q532" s="102"/>
      <c r="R532" s="102"/>
      <c r="S532" s="102"/>
      <c r="T532" s="102"/>
      <c r="U532" s="102"/>
      <c r="V532" s="102"/>
      <c r="W532" s="102"/>
    </row>
    <row r="533" spans="1:23" ht="13.5" customHeight="1">
      <c r="A533" s="29"/>
      <c r="C533" s="19"/>
      <c r="D533" s="140"/>
      <c r="F533" s="124"/>
      <c r="G533" s="124"/>
      <c r="I533" s="102"/>
      <c r="J533" s="102"/>
      <c r="K533" s="102"/>
      <c r="L533" s="102"/>
      <c r="M533" s="102"/>
      <c r="N533" s="102"/>
      <c r="O533" s="102"/>
      <c r="P533" s="102"/>
      <c r="Q533" s="102"/>
      <c r="R533" s="102"/>
      <c r="S533" s="102"/>
      <c r="T533" s="102"/>
      <c r="U533" s="102"/>
      <c r="V533" s="102"/>
      <c r="W533" s="102"/>
    </row>
    <row r="534" spans="1:23" ht="13.5" customHeight="1">
      <c r="A534" s="29"/>
      <c r="C534" s="19"/>
      <c r="D534" s="140"/>
      <c r="F534" s="124"/>
      <c r="G534" s="124"/>
      <c r="I534" s="102"/>
      <c r="J534" s="102"/>
      <c r="K534" s="102"/>
      <c r="L534" s="102"/>
      <c r="M534" s="102"/>
      <c r="N534" s="102"/>
      <c r="O534" s="102"/>
      <c r="P534" s="102"/>
      <c r="Q534" s="102"/>
      <c r="R534" s="102"/>
      <c r="S534" s="102"/>
      <c r="T534" s="102"/>
      <c r="U534" s="102"/>
      <c r="V534" s="102"/>
      <c r="W534" s="102"/>
    </row>
    <row r="535" spans="1:23" ht="13.5" customHeight="1">
      <c r="A535" s="29"/>
      <c r="C535" s="19"/>
      <c r="D535" s="140"/>
      <c r="F535" s="124"/>
      <c r="G535" s="124"/>
      <c r="I535" s="102"/>
      <c r="J535" s="102"/>
      <c r="K535" s="102"/>
      <c r="L535" s="102"/>
      <c r="M535" s="102"/>
      <c r="N535" s="102"/>
      <c r="O535" s="102"/>
      <c r="P535" s="102"/>
      <c r="Q535" s="102"/>
      <c r="R535" s="102"/>
      <c r="S535" s="102"/>
      <c r="T535" s="102"/>
      <c r="U535" s="102"/>
      <c r="V535" s="102"/>
      <c r="W535" s="102"/>
    </row>
    <row r="536" spans="1:23" ht="13.5" customHeight="1">
      <c r="A536" s="29"/>
      <c r="C536" s="19"/>
      <c r="D536" s="140"/>
      <c r="F536" s="124"/>
      <c r="G536" s="124"/>
      <c r="I536" s="102"/>
      <c r="J536" s="102"/>
      <c r="K536" s="102"/>
      <c r="L536" s="102"/>
      <c r="M536" s="102"/>
      <c r="N536" s="102"/>
      <c r="O536" s="102"/>
      <c r="P536" s="102"/>
      <c r="Q536" s="102"/>
      <c r="R536" s="102"/>
      <c r="S536" s="102"/>
      <c r="T536" s="102"/>
      <c r="U536" s="102"/>
      <c r="V536" s="102"/>
      <c r="W536" s="102"/>
    </row>
    <row r="537" spans="1:23" ht="13.5" customHeight="1">
      <c r="A537" s="29"/>
      <c r="C537" s="19"/>
      <c r="D537" s="140"/>
      <c r="F537" s="124"/>
      <c r="G537" s="124"/>
      <c r="I537" s="102"/>
      <c r="J537" s="102"/>
      <c r="K537" s="102"/>
      <c r="L537" s="102"/>
      <c r="M537" s="102"/>
      <c r="N537" s="102"/>
      <c r="O537" s="102"/>
      <c r="P537" s="102"/>
      <c r="Q537" s="102"/>
      <c r="R537" s="102"/>
      <c r="S537" s="102"/>
      <c r="T537" s="102"/>
      <c r="U537" s="102"/>
      <c r="V537" s="102"/>
      <c r="W537" s="102"/>
    </row>
    <row r="538" spans="1:23" ht="13.5" customHeight="1">
      <c r="A538" s="29"/>
      <c r="C538" s="19"/>
      <c r="D538" s="140"/>
      <c r="F538" s="124"/>
      <c r="G538" s="124"/>
      <c r="I538" s="102"/>
      <c r="J538" s="102"/>
      <c r="K538" s="102"/>
      <c r="L538" s="102"/>
      <c r="M538" s="102"/>
      <c r="N538" s="102"/>
      <c r="O538" s="102"/>
      <c r="P538" s="102"/>
      <c r="Q538" s="102"/>
      <c r="R538" s="102"/>
      <c r="S538" s="102"/>
      <c r="T538" s="102"/>
      <c r="U538" s="102"/>
      <c r="V538" s="102"/>
      <c r="W538" s="102"/>
    </row>
    <row r="539" spans="1:23" ht="13.5" customHeight="1">
      <c r="A539" s="29"/>
      <c r="C539" s="19"/>
      <c r="D539" s="140"/>
      <c r="F539" s="124"/>
      <c r="G539" s="124"/>
      <c r="I539" s="102"/>
      <c r="J539" s="102"/>
      <c r="K539" s="102"/>
      <c r="L539" s="102"/>
      <c r="M539" s="102"/>
      <c r="N539" s="102"/>
      <c r="O539" s="102"/>
      <c r="P539" s="102"/>
      <c r="Q539" s="102"/>
      <c r="R539" s="102"/>
      <c r="S539" s="102"/>
      <c r="T539" s="102"/>
      <c r="U539" s="102"/>
      <c r="V539" s="102"/>
      <c r="W539" s="102"/>
    </row>
    <row r="540" spans="1:23" ht="13.5" customHeight="1">
      <c r="A540" s="29"/>
      <c r="C540" s="19"/>
      <c r="D540" s="140"/>
      <c r="F540" s="124"/>
      <c r="G540" s="124"/>
      <c r="I540" s="102"/>
      <c r="J540" s="102"/>
      <c r="K540" s="102"/>
      <c r="L540" s="102"/>
      <c r="M540" s="102"/>
      <c r="N540" s="102"/>
      <c r="O540" s="102"/>
      <c r="P540" s="102"/>
      <c r="Q540" s="102"/>
      <c r="R540" s="102"/>
      <c r="S540" s="102"/>
      <c r="T540" s="102"/>
      <c r="U540" s="102"/>
      <c r="V540" s="102"/>
      <c r="W540" s="102"/>
    </row>
    <row r="541" spans="1:23" ht="13.5" customHeight="1">
      <c r="A541" s="29"/>
      <c r="C541" s="19"/>
      <c r="D541" s="140"/>
      <c r="F541" s="124"/>
      <c r="G541" s="124"/>
      <c r="I541" s="102"/>
      <c r="J541" s="102"/>
      <c r="K541" s="102"/>
      <c r="L541" s="102"/>
      <c r="M541" s="102"/>
      <c r="N541" s="102"/>
      <c r="O541" s="102"/>
      <c r="P541" s="102"/>
      <c r="Q541" s="102"/>
      <c r="R541" s="102"/>
      <c r="S541" s="102"/>
      <c r="T541" s="102"/>
      <c r="U541" s="102"/>
      <c r="V541" s="102"/>
      <c r="W541" s="102"/>
    </row>
    <row r="542" spans="1:23" ht="13.5" customHeight="1">
      <c r="A542" s="29"/>
      <c r="C542" s="19"/>
      <c r="D542" s="140"/>
      <c r="F542" s="124"/>
      <c r="G542" s="124"/>
      <c r="I542" s="102"/>
      <c r="J542" s="102"/>
      <c r="K542" s="102"/>
      <c r="L542" s="102"/>
      <c r="M542" s="102"/>
      <c r="N542" s="102"/>
      <c r="O542" s="102"/>
      <c r="P542" s="102"/>
      <c r="Q542" s="102"/>
      <c r="R542" s="102"/>
      <c r="S542" s="102"/>
      <c r="T542" s="102"/>
      <c r="U542" s="102"/>
      <c r="V542" s="102"/>
      <c r="W542" s="102"/>
    </row>
    <row r="543" spans="1:23" ht="13.5" customHeight="1">
      <c r="A543" s="29"/>
      <c r="C543" s="19"/>
      <c r="D543" s="140"/>
      <c r="F543" s="124"/>
      <c r="G543" s="124"/>
      <c r="I543" s="102"/>
      <c r="J543" s="102"/>
      <c r="K543" s="102"/>
      <c r="L543" s="102"/>
      <c r="M543" s="102"/>
      <c r="N543" s="102"/>
      <c r="O543" s="102"/>
      <c r="P543" s="102"/>
      <c r="Q543" s="102"/>
      <c r="R543" s="102"/>
      <c r="S543" s="102"/>
      <c r="T543" s="102"/>
      <c r="U543" s="102"/>
      <c r="V543" s="102"/>
      <c r="W543" s="102"/>
    </row>
    <row r="544" spans="1:23" ht="13.5" customHeight="1">
      <c r="A544" s="29"/>
      <c r="C544" s="19"/>
      <c r="D544" s="140"/>
      <c r="F544" s="124"/>
      <c r="G544" s="124"/>
      <c r="I544" s="102"/>
      <c r="J544" s="102"/>
      <c r="K544" s="102"/>
      <c r="L544" s="102"/>
      <c r="M544" s="102"/>
      <c r="N544" s="102"/>
      <c r="O544" s="102"/>
      <c r="P544" s="102"/>
      <c r="Q544" s="102"/>
      <c r="R544" s="102"/>
      <c r="S544" s="102"/>
      <c r="T544" s="102"/>
      <c r="U544" s="102"/>
      <c r="V544" s="102"/>
      <c r="W544" s="102"/>
    </row>
    <row r="545" spans="1:23" ht="13.5" customHeight="1">
      <c r="A545" s="29"/>
      <c r="C545" s="19"/>
      <c r="D545" s="140"/>
      <c r="F545" s="124"/>
      <c r="G545" s="124"/>
      <c r="I545" s="102"/>
      <c r="J545" s="102"/>
      <c r="K545" s="102"/>
      <c r="L545" s="102"/>
      <c r="M545" s="102"/>
      <c r="N545" s="102"/>
      <c r="O545" s="102"/>
      <c r="P545" s="102"/>
      <c r="Q545" s="102"/>
      <c r="R545" s="102"/>
      <c r="S545" s="102"/>
      <c r="T545" s="102"/>
      <c r="U545" s="102"/>
      <c r="V545" s="102"/>
      <c r="W545" s="102"/>
    </row>
    <row r="546" spans="1:23" ht="13.5" customHeight="1">
      <c r="A546" s="29"/>
      <c r="C546" s="19"/>
      <c r="D546" s="140"/>
      <c r="F546" s="124"/>
      <c r="G546" s="124"/>
      <c r="I546" s="102"/>
      <c r="J546" s="102"/>
      <c r="K546" s="102"/>
      <c r="L546" s="102"/>
      <c r="M546" s="102"/>
      <c r="N546" s="102"/>
      <c r="O546" s="102"/>
      <c r="P546" s="102"/>
      <c r="Q546" s="102"/>
      <c r="R546" s="102"/>
      <c r="S546" s="102"/>
      <c r="T546" s="102"/>
      <c r="U546" s="102"/>
      <c r="V546" s="102"/>
      <c r="W546" s="102"/>
    </row>
    <row r="547" spans="1:23" ht="13.5" customHeight="1">
      <c r="A547" s="29"/>
      <c r="C547" s="19"/>
      <c r="D547" s="140"/>
      <c r="F547" s="124"/>
      <c r="G547" s="124"/>
      <c r="I547" s="102"/>
      <c r="J547" s="102"/>
      <c r="K547" s="102"/>
      <c r="L547" s="102"/>
      <c r="M547" s="102"/>
      <c r="N547" s="102"/>
      <c r="O547" s="102"/>
      <c r="P547" s="102"/>
      <c r="Q547" s="102"/>
      <c r="R547" s="102"/>
      <c r="S547" s="102"/>
      <c r="T547" s="102"/>
      <c r="U547" s="102"/>
      <c r="V547" s="102"/>
      <c r="W547" s="102"/>
    </row>
    <row r="548" spans="1:23" ht="13.5" customHeight="1">
      <c r="A548" s="29"/>
      <c r="C548" s="19"/>
      <c r="D548" s="140"/>
      <c r="F548" s="124"/>
      <c r="G548" s="124"/>
      <c r="I548" s="102"/>
      <c r="J548" s="102"/>
      <c r="K548" s="102"/>
      <c r="L548" s="102"/>
      <c r="M548" s="102"/>
      <c r="N548" s="102"/>
      <c r="O548" s="102"/>
      <c r="P548" s="102"/>
      <c r="Q548" s="102"/>
      <c r="R548" s="102"/>
      <c r="S548" s="102"/>
      <c r="T548" s="102"/>
      <c r="U548" s="102"/>
      <c r="V548" s="102"/>
      <c r="W548" s="102"/>
    </row>
    <row r="549" spans="1:23" ht="13.5" customHeight="1">
      <c r="A549" s="29"/>
      <c r="C549" s="19"/>
      <c r="D549" s="140"/>
      <c r="F549" s="124"/>
      <c r="G549" s="124"/>
      <c r="I549" s="102"/>
      <c r="J549" s="102"/>
      <c r="K549" s="102"/>
      <c r="L549" s="102"/>
      <c r="M549" s="102"/>
      <c r="N549" s="102"/>
      <c r="O549" s="102"/>
      <c r="P549" s="102"/>
      <c r="Q549" s="102"/>
      <c r="R549" s="102"/>
      <c r="S549" s="102"/>
      <c r="T549" s="102"/>
      <c r="U549" s="102"/>
      <c r="V549" s="102"/>
      <c r="W549" s="102"/>
    </row>
    <row r="550" spans="1:23" ht="13.5" customHeight="1">
      <c r="A550" s="29"/>
      <c r="C550" s="19"/>
      <c r="D550" s="140"/>
      <c r="F550" s="124"/>
      <c r="G550" s="124"/>
      <c r="I550" s="102"/>
      <c r="J550" s="102"/>
      <c r="K550" s="102"/>
      <c r="L550" s="102"/>
      <c r="M550" s="102"/>
      <c r="N550" s="102"/>
      <c r="O550" s="102"/>
      <c r="P550" s="102"/>
      <c r="Q550" s="102"/>
      <c r="R550" s="102"/>
      <c r="S550" s="102"/>
      <c r="T550" s="102"/>
      <c r="U550" s="102"/>
      <c r="V550" s="102"/>
      <c r="W550" s="102"/>
    </row>
    <row r="551" spans="1:23" ht="13.5" customHeight="1">
      <c r="A551" s="29"/>
      <c r="C551" s="19"/>
      <c r="D551" s="140"/>
      <c r="F551" s="124"/>
      <c r="G551" s="124"/>
      <c r="I551" s="102"/>
      <c r="J551" s="102"/>
      <c r="K551" s="102"/>
      <c r="L551" s="102"/>
      <c r="M551" s="102"/>
      <c r="N551" s="102"/>
      <c r="O551" s="102"/>
      <c r="P551" s="102"/>
      <c r="Q551" s="102"/>
      <c r="R551" s="102"/>
      <c r="S551" s="102"/>
      <c r="T551" s="102"/>
      <c r="U551" s="102"/>
      <c r="V551" s="102"/>
      <c r="W551" s="102"/>
    </row>
    <row r="552" spans="1:23" ht="13.5" customHeight="1">
      <c r="A552" s="29"/>
      <c r="C552" s="19"/>
      <c r="D552" s="140"/>
      <c r="F552" s="124"/>
      <c r="G552" s="124"/>
      <c r="I552" s="102"/>
      <c r="J552" s="102"/>
      <c r="K552" s="102"/>
      <c r="L552" s="102"/>
      <c r="M552" s="102"/>
      <c r="N552" s="102"/>
      <c r="O552" s="102"/>
      <c r="P552" s="102"/>
      <c r="Q552" s="102"/>
      <c r="R552" s="102"/>
      <c r="S552" s="102"/>
      <c r="T552" s="102"/>
      <c r="U552" s="102"/>
      <c r="V552" s="102"/>
      <c r="W552" s="102"/>
    </row>
    <row r="553" spans="1:23" ht="13.5" customHeight="1">
      <c r="A553" s="29"/>
      <c r="C553" s="19"/>
      <c r="D553" s="140"/>
      <c r="F553" s="124"/>
      <c r="G553" s="124"/>
      <c r="I553" s="102"/>
      <c r="J553" s="102"/>
      <c r="K553" s="102"/>
      <c r="L553" s="102"/>
      <c r="M553" s="102"/>
      <c r="N553" s="102"/>
      <c r="O553" s="102"/>
      <c r="P553" s="102"/>
      <c r="Q553" s="102"/>
      <c r="R553" s="102"/>
      <c r="S553" s="102"/>
      <c r="T553" s="102"/>
      <c r="U553" s="102"/>
      <c r="V553" s="102"/>
      <c r="W553" s="102"/>
    </row>
    <row r="554" spans="1:23" ht="13.5" customHeight="1">
      <c r="A554" s="29"/>
      <c r="C554" s="19"/>
      <c r="D554" s="140"/>
      <c r="F554" s="124"/>
      <c r="G554" s="124"/>
      <c r="I554" s="102"/>
      <c r="J554" s="102"/>
      <c r="K554" s="102"/>
      <c r="L554" s="102"/>
      <c r="M554" s="102"/>
      <c r="N554" s="102"/>
      <c r="O554" s="102"/>
      <c r="P554" s="102"/>
      <c r="Q554" s="102"/>
      <c r="R554" s="102"/>
      <c r="S554" s="102"/>
      <c r="T554" s="102"/>
      <c r="U554" s="102"/>
      <c r="V554" s="102"/>
      <c r="W554" s="102"/>
    </row>
    <row r="555" spans="1:23" ht="13.5" customHeight="1">
      <c r="A555" s="29"/>
      <c r="C555" s="19"/>
      <c r="D555" s="140"/>
      <c r="F555" s="124"/>
      <c r="G555" s="124"/>
      <c r="I555" s="102"/>
      <c r="J555" s="102"/>
      <c r="K555" s="102"/>
      <c r="L555" s="102"/>
      <c r="M555" s="102"/>
      <c r="N555" s="102"/>
      <c r="O555" s="102"/>
      <c r="P555" s="102"/>
      <c r="Q555" s="102"/>
      <c r="R555" s="102"/>
      <c r="S555" s="102"/>
      <c r="T555" s="102"/>
      <c r="U555" s="102"/>
      <c r="V555" s="102"/>
      <c r="W555" s="102"/>
    </row>
    <row r="556" spans="1:23" ht="13.5" customHeight="1">
      <c r="A556" s="29"/>
      <c r="C556" s="19"/>
      <c r="D556" s="140"/>
      <c r="F556" s="124"/>
      <c r="G556" s="124"/>
      <c r="I556" s="102"/>
      <c r="J556" s="102"/>
      <c r="K556" s="102"/>
      <c r="L556" s="102"/>
      <c r="M556" s="102"/>
      <c r="N556" s="102"/>
      <c r="O556" s="102"/>
      <c r="P556" s="102"/>
      <c r="Q556" s="102"/>
      <c r="R556" s="102"/>
      <c r="S556" s="102"/>
      <c r="T556" s="102"/>
      <c r="U556" s="102"/>
      <c r="V556" s="102"/>
      <c r="W556" s="102"/>
    </row>
    <row r="557" spans="1:23" ht="13.5" customHeight="1">
      <c r="A557" s="29"/>
      <c r="C557" s="19"/>
      <c r="D557" s="140"/>
      <c r="F557" s="124"/>
      <c r="G557" s="124"/>
      <c r="I557" s="102"/>
      <c r="J557" s="102"/>
      <c r="K557" s="102"/>
      <c r="L557" s="102"/>
      <c r="M557" s="102"/>
      <c r="N557" s="102"/>
      <c r="O557" s="102"/>
      <c r="P557" s="102"/>
      <c r="Q557" s="102"/>
      <c r="R557" s="102"/>
      <c r="S557" s="102"/>
      <c r="T557" s="102"/>
      <c r="U557" s="102"/>
      <c r="V557" s="102"/>
      <c r="W557" s="102"/>
    </row>
    <row r="558" spans="1:23" ht="13.5" customHeight="1">
      <c r="A558" s="29"/>
      <c r="C558" s="19"/>
      <c r="D558" s="140"/>
      <c r="F558" s="124"/>
      <c r="G558" s="124"/>
      <c r="I558" s="102"/>
      <c r="J558" s="102"/>
      <c r="K558" s="102"/>
      <c r="L558" s="102"/>
      <c r="M558" s="102"/>
      <c r="N558" s="102"/>
      <c r="O558" s="102"/>
      <c r="P558" s="102"/>
      <c r="Q558" s="102"/>
      <c r="R558" s="102"/>
      <c r="S558" s="102"/>
      <c r="T558" s="102"/>
      <c r="U558" s="102"/>
      <c r="V558" s="102"/>
      <c r="W558" s="102"/>
    </row>
    <row r="559" spans="1:23" ht="13.5" customHeight="1">
      <c r="A559" s="29"/>
      <c r="C559" s="19"/>
      <c r="D559" s="140"/>
      <c r="F559" s="124"/>
      <c r="G559" s="124"/>
      <c r="I559" s="102"/>
      <c r="J559" s="102"/>
      <c r="K559" s="102"/>
      <c r="L559" s="102"/>
      <c r="M559" s="102"/>
      <c r="N559" s="102"/>
      <c r="O559" s="102"/>
      <c r="P559" s="102"/>
      <c r="Q559" s="102"/>
      <c r="R559" s="102"/>
      <c r="S559" s="102"/>
      <c r="T559" s="102"/>
      <c r="U559" s="102"/>
      <c r="V559" s="102"/>
      <c r="W559" s="102"/>
    </row>
    <row r="560" spans="1:23" ht="13.5" customHeight="1">
      <c r="A560" s="29"/>
      <c r="C560" s="19"/>
      <c r="D560" s="140"/>
      <c r="F560" s="124"/>
      <c r="G560" s="124"/>
      <c r="I560" s="102"/>
      <c r="J560" s="102"/>
      <c r="K560" s="102"/>
      <c r="L560" s="102"/>
      <c r="M560" s="102"/>
      <c r="N560" s="102"/>
      <c r="O560" s="102"/>
      <c r="P560" s="102"/>
      <c r="Q560" s="102"/>
      <c r="R560" s="102"/>
      <c r="S560" s="102"/>
      <c r="T560" s="102"/>
      <c r="U560" s="102"/>
      <c r="V560" s="102"/>
      <c r="W560" s="102"/>
    </row>
    <row r="561" spans="1:23" ht="13.5" customHeight="1">
      <c r="A561" s="29"/>
      <c r="C561" s="19"/>
      <c r="D561" s="140"/>
      <c r="F561" s="124"/>
      <c r="G561" s="124"/>
      <c r="I561" s="102"/>
      <c r="J561" s="102"/>
      <c r="K561" s="102"/>
      <c r="L561" s="102"/>
      <c r="M561" s="102"/>
      <c r="N561" s="102"/>
      <c r="O561" s="102"/>
      <c r="P561" s="102"/>
      <c r="Q561" s="102"/>
      <c r="R561" s="102"/>
      <c r="S561" s="102"/>
      <c r="T561" s="102"/>
      <c r="U561" s="102"/>
      <c r="V561" s="102"/>
      <c r="W561" s="102"/>
    </row>
    <row r="562" spans="1:23" ht="13.5" customHeight="1">
      <c r="A562" s="29"/>
      <c r="C562" s="19"/>
      <c r="D562" s="140"/>
      <c r="F562" s="124"/>
      <c r="G562" s="124"/>
      <c r="I562" s="102"/>
      <c r="J562" s="102"/>
      <c r="K562" s="102"/>
      <c r="L562" s="102"/>
      <c r="M562" s="102"/>
      <c r="N562" s="102"/>
      <c r="O562" s="102"/>
      <c r="P562" s="102"/>
      <c r="Q562" s="102"/>
      <c r="R562" s="102"/>
      <c r="S562" s="102"/>
      <c r="T562" s="102"/>
      <c r="U562" s="102"/>
      <c r="V562" s="102"/>
      <c r="W562" s="102"/>
    </row>
    <row r="563" spans="1:23" ht="13.5" customHeight="1">
      <c r="A563" s="29"/>
      <c r="C563" s="19"/>
      <c r="D563" s="140"/>
      <c r="F563" s="124"/>
      <c r="G563" s="124"/>
      <c r="I563" s="102"/>
      <c r="J563" s="102"/>
      <c r="K563" s="102"/>
      <c r="L563" s="102"/>
      <c r="M563" s="102"/>
      <c r="N563" s="102"/>
      <c r="O563" s="102"/>
      <c r="P563" s="102"/>
      <c r="Q563" s="102"/>
      <c r="R563" s="102"/>
      <c r="S563" s="102"/>
      <c r="T563" s="102"/>
      <c r="U563" s="102"/>
      <c r="V563" s="102"/>
      <c r="W563" s="102"/>
    </row>
    <row r="564" spans="1:23" ht="13.5" customHeight="1">
      <c r="A564" s="29"/>
      <c r="C564" s="19"/>
      <c r="D564" s="140"/>
      <c r="F564" s="124"/>
      <c r="G564" s="124"/>
      <c r="I564" s="102"/>
      <c r="J564" s="102"/>
      <c r="K564" s="102"/>
      <c r="L564" s="102"/>
      <c r="M564" s="102"/>
      <c r="N564" s="102"/>
      <c r="O564" s="102"/>
      <c r="P564" s="102"/>
      <c r="Q564" s="102"/>
      <c r="R564" s="102"/>
      <c r="S564" s="102"/>
      <c r="T564" s="102"/>
      <c r="U564" s="102"/>
      <c r="V564" s="102"/>
      <c r="W564" s="102"/>
    </row>
    <row r="565" spans="1:23" ht="13.5" customHeight="1">
      <c r="A565" s="29"/>
      <c r="C565" s="19"/>
      <c r="D565" s="140"/>
      <c r="F565" s="124"/>
      <c r="G565" s="124"/>
      <c r="I565" s="102"/>
      <c r="J565" s="102"/>
      <c r="K565" s="102"/>
      <c r="L565" s="102"/>
      <c r="M565" s="102"/>
      <c r="N565" s="102"/>
      <c r="O565" s="102"/>
      <c r="P565" s="102"/>
      <c r="Q565" s="102"/>
      <c r="R565" s="102"/>
      <c r="S565" s="102"/>
      <c r="T565" s="102"/>
      <c r="U565" s="102"/>
      <c r="V565" s="102"/>
      <c r="W565" s="102"/>
    </row>
    <row r="566" spans="1:23" ht="13.5" customHeight="1">
      <c r="A566" s="29"/>
      <c r="C566" s="19"/>
      <c r="D566" s="140"/>
      <c r="F566" s="124"/>
      <c r="G566" s="124"/>
      <c r="I566" s="102"/>
      <c r="J566" s="102"/>
      <c r="K566" s="102"/>
      <c r="L566" s="102"/>
      <c r="M566" s="102"/>
      <c r="N566" s="102"/>
      <c r="O566" s="102"/>
      <c r="P566" s="102"/>
      <c r="Q566" s="102"/>
      <c r="R566" s="102"/>
      <c r="S566" s="102"/>
      <c r="T566" s="102"/>
      <c r="U566" s="102"/>
      <c r="V566" s="102"/>
      <c r="W566" s="102"/>
    </row>
    <row r="567" spans="1:23" ht="13.5" customHeight="1">
      <c r="A567" s="29"/>
      <c r="C567" s="19"/>
      <c r="D567" s="140"/>
      <c r="F567" s="124"/>
      <c r="G567" s="124"/>
      <c r="I567" s="102"/>
      <c r="J567" s="102"/>
      <c r="K567" s="102"/>
      <c r="L567" s="102"/>
      <c r="M567" s="102"/>
      <c r="N567" s="102"/>
      <c r="O567" s="102"/>
      <c r="P567" s="102"/>
      <c r="Q567" s="102"/>
      <c r="R567" s="102"/>
      <c r="S567" s="102"/>
      <c r="T567" s="102"/>
      <c r="U567" s="102"/>
      <c r="V567" s="102"/>
      <c r="W567" s="102"/>
    </row>
    <row r="568" spans="1:23" ht="13.5" customHeight="1">
      <c r="A568" s="29"/>
      <c r="C568" s="19"/>
      <c r="D568" s="140"/>
      <c r="F568" s="124"/>
      <c r="G568" s="124"/>
      <c r="I568" s="102"/>
      <c r="J568" s="102"/>
      <c r="K568" s="102"/>
      <c r="L568" s="102"/>
      <c r="M568" s="102"/>
      <c r="N568" s="102"/>
      <c r="O568" s="102"/>
      <c r="P568" s="102"/>
      <c r="Q568" s="102"/>
      <c r="R568" s="102"/>
      <c r="S568" s="102"/>
      <c r="T568" s="102"/>
      <c r="U568" s="102"/>
      <c r="V568" s="102"/>
      <c r="W568" s="102"/>
    </row>
    <row r="569" spans="1:23" ht="13.5" customHeight="1">
      <c r="A569" s="29"/>
      <c r="C569" s="19"/>
      <c r="D569" s="140"/>
      <c r="F569" s="124"/>
      <c r="G569" s="124"/>
      <c r="I569" s="102"/>
      <c r="J569" s="102"/>
      <c r="K569" s="102"/>
      <c r="L569" s="102"/>
      <c r="M569" s="102"/>
      <c r="N569" s="102"/>
      <c r="O569" s="102"/>
      <c r="P569" s="102"/>
      <c r="Q569" s="102"/>
      <c r="R569" s="102"/>
      <c r="S569" s="102"/>
      <c r="T569" s="102"/>
      <c r="U569" s="102"/>
      <c r="V569" s="102"/>
      <c r="W569" s="102"/>
    </row>
    <row r="570" spans="1:23" ht="13.5" customHeight="1">
      <c r="A570" s="29"/>
      <c r="C570" s="19"/>
      <c r="D570" s="140"/>
      <c r="F570" s="124"/>
      <c r="G570" s="124"/>
      <c r="I570" s="102"/>
      <c r="J570" s="102"/>
      <c r="K570" s="102"/>
      <c r="L570" s="102"/>
      <c r="M570" s="102"/>
      <c r="N570" s="102"/>
      <c r="O570" s="102"/>
      <c r="P570" s="102"/>
      <c r="Q570" s="102"/>
      <c r="R570" s="102"/>
      <c r="S570" s="102"/>
      <c r="T570" s="102"/>
      <c r="U570" s="102"/>
      <c r="V570" s="102"/>
      <c r="W570" s="102"/>
    </row>
    <row r="571" spans="1:23" ht="13.5" customHeight="1">
      <c r="A571" s="29"/>
      <c r="C571" s="19"/>
      <c r="D571" s="140"/>
      <c r="F571" s="124"/>
      <c r="G571" s="124"/>
      <c r="I571" s="102"/>
      <c r="J571" s="102"/>
      <c r="K571" s="102"/>
      <c r="L571" s="102"/>
      <c r="M571" s="102"/>
      <c r="N571" s="102"/>
      <c r="O571" s="102"/>
      <c r="P571" s="102"/>
      <c r="Q571" s="102"/>
      <c r="R571" s="102"/>
      <c r="S571" s="102"/>
      <c r="T571" s="102"/>
      <c r="U571" s="102"/>
      <c r="V571" s="102"/>
      <c r="W571" s="102"/>
    </row>
    <row r="572" spans="1:23" ht="13.5" customHeight="1">
      <c r="A572" s="29"/>
      <c r="C572" s="19"/>
      <c r="D572" s="140"/>
      <c r="F572" s="124"/>
      <c r="G572" s="124"/>
      <c r="I572" s="102"/>
      <c r="J572" s="102"/>
      <c r="K572" s="102"/>
      <c r="L572" s="102"/>
      <c r="M572" s="102"/>
      <c r="N572" s="102"/>
      <c r="O572" s="102"/>
      <c r="P572" s="102"/>
      <c r="Q572" s="102"/>
      <c r="R572" s="102"/>
      <c r="S572" s="102"/>
      <c r="T572" s="102"/>
      <c r="U572" s="102"/>
      <c r="V572" s="102"/>
      <c r="W572" s="102"/>
    </row>
    <row r="573" spans="1:23" ht="13.5" customHeight="1">
      <c r="A573" s="29"/>
      <c r="C573" s="19"/>
      <c r="D573" s="140"/>
      <c r="F573" s="124"/>
      <c r="G573" s="124"/>
      <c r="I573" s="102"/>
      <c r="J573" s="102"/>
      <c r="K573" s="102"/>
      <c r="L573" s="102"/>
      <c r="M573" s="102"/>
      <c r="N573" s="102"/>
      <c r="O573" s="102"/>
      <c r="P573" s="102"/>
      <c r="Q573" s="102"/>
      <c r="R573" s="102"/>
      <c r="S573" s="102"/>
      <c r="T573" s="102"/>
      <c r="U573" s="102"/>
      <c r="V573" s="102"/>
      <c r="W573" s="102"/>
    </row>
    <row r="574" spans="1:23" ht="13.5" customHeight="1">
      <c r="A574" s="29"/>
      <c r="C574" s="19"/>
      <c r="D574" s="140"/>
      <c r="F574" s="124"/>
      <c r="G574" s="124"/>
      <c r="I574" s="102"/>
      <c r="J574" s="102"/>
      <c r="K574" s="102"/>
      <c r="L574" s="102"/>
      <c r="M574" s="102"/>
      <c r="N574" s="102"/>
      <c r="O574" s="102"/>
      <c r="P574" s="102"/>
      <c r="Q574" s="102"/>
      <c r="R574" s="102"/>
      <c r="S574" s="102"/>
      <c r="T574" s="102"/>
      <c r="U574" s="102"/>
      <c r="V574" s="102"/>
      <c r="W574" s="102"/>
    </row>
    <row r="575" spans="1:23" ht="13.5" customHeight="1">
      <c r="A575" s="29"/>
      <c r="C575" s="19"/>
      <c r="D575" s="140"/>
      <c r="F575" s="124"/>
      <c r="G575" s="124"/>
      <c r="I575" s="102"/>
      <c r="J575" s="102"/>
      <c r="K575" s="102"/>
      <c r="L575" s="102"/>
      <c r="M575" s="102"/>
      <c r="N575" s="102"/>
      <c r="O575" s="102"/>
      <c r="P575" s="102"/>
      <c r="Q575" s="102"/>
      <c r="R575" s="102"/>
      <c r="S575" s="102"/>
      <c r="T575" s="102"/>
      <c r="U575" s="102"/>
      <c r="V575" s="102"/>
      <c r="W575" s="102"/>
    </row>
    <row r="576" spans="1:23" ht="13.5" customHeight="1">
      <c r="A576" s="29"/>
      <c r="C576" s="19"/>
      <c r="D576" s="140"/>
      <c r="F576" s="124"/>
      <c r="G576" s="124"/>
      <c r="I576" s="102"/>
      <c r="J576" s="102"/>
      <c r="K576" s="102"/>
      <c r="L576" s="102"/>
      <c r="M576" s="102"/>
      <c r="N576" s="102"/>
      <c r="O576" s="102"/>
      <c r="P576" s="102"/>
      <c r="Q576" s="102"/>
      <c r="R576" s="102"/>
      <c r="S576" s="102"/>
      <c r="T576" s="102"/>
      <c r="U576" s="102"/>
      <c r="V576" s="102"/>
      <c r="W576" s="102"/>
    </row>
    <row r="577" spans="1:23" ht="13.5" customHeight="1">
      <c r="A577" s="29"/>
      <c r="C577" s="19"/>
      <c r="D577" s="140"/>
      <c r="F577" s="124"/>
      <c r="G577" s="124"/>
      <c r="I577" s="102"/>
      <c r="J577" s="102"/>
      <c r="K577" s="102"/>
      <c r="L577" s="102"/>
      <c r="M577" s="102"/>
      <c r="N577" s="102"/>
      <c r="O577" s="102"/>
      <c r="P577" s="102"/>
      <c r="Q577" s="102"/>
      <c r="R577" s="102"/>
      <c r="S577" s="102"/>
      <c r="T577" s="102"/>
      <c r="U577" s="102"/>
      <c r="V577" s="102"/>
      <c r="W577" s="102"/>
    </row>
    <row r="578" spans="1:23" ht="13.5" customHeight="1">
      <c r="A578" s="29"/>
      <c r="C578" s="19"/>
      <c r="D578" s="140"/>
      <c r="F578" s="124"/>
      <c r="G578" s="124"/>
      <c r="I578" s="102"/>
      <c r="J578" s="102"/>
      <c r="K578" s="102"/>
      <c r="L578" s="102"/>
      <c r="M578" s="102"/>
      <c r="N578" s="102"/>
      <c r="O578" s="102"/>
      <c r="P578" s="102"/>
      <c r="Q578" s="102"/>
      <c r="R578" s="102"/>
      <c r="S578" s="102"/>
      <c r="T578" s="102"/>
      <c r="U578" s="102"/>
      <c r="V578" s="102"/>
      <c r="W578" s="102"/>
    </row>
    <row r="579" spans="1:23" ht="13.5" customHeight="1">
      <c r="A579" s="29"/>
      <c r="C579" s="19"/>
      <c r="D579" s="140"/>
      <c r="F579" s="124"/>
      <c r="G579" s="124"/>
      <c r="I579" s="102"/>
      <c r="J579" s="102"/>
      <c r="K579" s="102"/>
      <c r="L579" s="102"/>
      <c r="M579" s="102"/>
      <c r="N579" s="102"/>
      <c r="O579" s="102"/>
      <c r="P579" s="102"/>
      <c r="Q579" s="102"/>
      <c r="R579" s="102"/>
      <c r="S579" s="102"/>
      <c r="T579" s="102"/>
      <c r="U579" s="102"/>
      <c r="V579" s="102"/>
      <c r="W579" s="102"/>
    </row>
    <row r="580" spans="1:23" ht="13.5" customHeight="1">
      <c r="A580" s="29"/>
      <c r="C580" s="19"/>
      <c r="D580" s="140"/>
      <c r="F580" s="124"/>
      <c r="G580" s="124"/>
      <c r="I580" s="102"/>
      <c r="J580" s="102"/>
      <c r="K580" s="102"/>
      <c r="L580" s="102"/>
      <c r="M580" s="102"/>
      <c r="N580" s="102"/>
      <c r="O580" s="102"/>
      <c r="P580" s="102"/>
      <c r="Q580" s="102"/>
      <c r="R580" s="102"/>
      <c r="S580" s="102"/>
      <c r="T580" s="102"/>
      <c r="U580" s="102"/>
      <c r="V580" s="102"/>
      <c r="W580" s="102"/>
    </row>
    <row r="581" spans="1:23" ht="13.5" customHeight="1">
      <c r="A581" s="29"/>
      <c r="C581" s="19"/>
      <c r="D581" s="140"/>
      <c r="F581" s="124"/>
      <c r="G581" s="124"/>
      <c r="I581" s="102"/>
      <c r="J581" s="102"/>
      <c r="K581" s="102"/>
      <c r="L581" s="102"/>
      <c r="M581" s="102"/>
      <c r="N581" s="102"/>
      <c r="O581" s="102"/>
      <c r="P581" s="102"/>
      <c r="Q581" s="102"/>
      <c r="R581" s="102"/>
      <c r="S581" s="102"/>
      <c r="T581" s="102"/>
      <c r="U581" s="102"/>
      <c r="V581" s="102"/>
      <c r="W581" s="102"/>
    </row>
    <row r="582" spans="1:23" ht="13.5" customHeight="1">
      <c r="A582" s="29"/>
      <c r="C582" s="19"/>
      <c r="D582" s="140"/>
      <c r="F582" s="124"/>
      <c r="G582" s="124"/>
      <c r="I582" s="102"/>
      <c r="J582" s="102"/>
      <c r="K582" s="102"/>
      <c r="L582" s="102"/>
      <c r="M582" s="102"/>
      <c r="N582" s="102"/>
      <c r="O582" s="102"/>
      <c r="P582" s="102"/>
      <c r="Q582" s="102"/>
      <c r="R582" s="102"/>
      <c r="S582" s="102"/>
      <c r="T582" s="102"/>
      <c r="U582" s="102"/>
      <c r="V582" s="102"/>
      <c r="W582" s="102"/>
    </row>
    <row r="583" spans="1:23" ht="13.5" customHeight="1">
      <c r="A583" s="29"/>
      <c r="C583" s="19"/>
      <c r="D583" s="140"/>
      <c r="F583" s="124"/>
      <c r="G583" s="124"/>
      <c r="I583" s="102"/>
      <c r="J583" s="102"/>
      <c r="K583" s="102"/>
      <c r="L583" s="102"/>
      <c r="M583" s="102"/>
      <c r="N583" s="102"/>
      <c r="O583" s="102"/>
      <c r="P583" s="102"/>
      <c r="Q583" s="102"/>
      <c r="R583" s="102"/>
      <c r="S583" s="102"/>
      <c r="T583" s="102"/>
      <c r="U583" s="102"/>
      <c r="V583" s="102"/>
      <c r="W583" s="102"/>
    </row>
    <row r="584" spans="1:23" ht="13.5" customHeight="1">
      <c r="A584" s="29"/>
      <c r="C584" s="19"/>
      <c r="D584" s="140"/>
      <c r="F584" s="124"/>
      <c r="G584" s="124"/>
      <c r="I584" s="102"/>
      <c r="J584" s="102"/>
      <c r="K584" s="102"/>
      <c r="L584" s="102"/>
      <c r="M584" s="102"/>
      <c r="N584" s="102"/>
      <c r="O584" s="102"/>
      <c r="P584" s="102"/>
      <c r="Q584" s="102"/>
      <c r="R584" s="102"/>
      <c r="S584" s="102"/>
      <c r="T584" s="102"/>
      <c r="U584" s="102"/>
      <c r="V584" s="102"/>
      <c r="W584" s="102"/>
    </row>
    <row r="585" spans="1:23" ht="13.5" customHeight="1">
      <c r="A585" s="29"/>
      <c r="C585" s="19"/>
      <c r="D585" s="140"/>
      <c r="F585" s="124"/>
      <c r="G585" s="124"/>
      <c r="I585" s="102"/>
      <c r="J585" s="102"/>
      <c r="K585" s="102"/>
      <c r="L585" s="102"/>
      <c r="M585" s="102"/>
      <c r="N585" s="102"/>
      <c r="O585" s="102"/>
      <c r="P585" s="102"/>
      <c r="Q585" s="102"/>
      <c r="R585" s="102"/>
      <c r="S585" s="102"/>
      <c r="T585" s="102"/>
      <c r="U585" s="102"/>
      <c r="V585" s="102"/>
      <c r="W585" s="102"/>
    </row>
    <row r="586" spans="1:23" ht="13.5" customHeight="1">
      <c r="A586" s="29"/>
      <c r="C586" s="19"/>
      <c r="D586" s="140"/>
      <c r="F586" s="124"/>
      <c r="G586" s="124"/>
      <c r="I586" s="102"/>
      <c r="J586" s="102"/>
      <c r="K586" s="102"/>
      <c r="L586" s="102"/>
      <c r="M586" s="102"/>
      <c r="N586" s="102"/>
      <c r="O586" s="102"/>
      <c r="P586" s="102"/>
      <c r="Q586" s="102"/>
      <c r="R586" s="102"/>
      <c r="S586" s="102"/>
      <c r="T586" s="102"/>
      <c r="U586" s="102"/>
      <c r="V586" s="102"/>
      <c r="W586" s="102"/>
    </row>
    <row r="587" spans="1:23" ht="13.5" customHeight="1">
      <c r="A587" s="29"/>
      <c r="C587" s="19"/>
      <c r="D587" s="140"/>
      <c r="F587" s="124"/>
      <c r="G587" s="124"/>
      <c r="I587" s="102"/>
      <c r="J587" s="102"/>
      <c r="K587" s="102"/>
      <c r="L587" s="102"/>
      <c r="M587" s="102"/>
      <c r="N587" s="102"/>
      <c r="O587" s="102"/>
      <c r="P587" s="102"/>
      <c r="Q587" s="102"/>
      <c r="R587" s="102"/>
      <c r="S587" s="102"/>
      <c r="T587" s="102"/>
      <c r="U587" s="102"/>
      <c r="V587" s="102"/>
      <c r="W587" s="102"/>
    </row>
    <row r="588" spans="1:23" ht="13.5" customHeight="1">
      <c r="A588" s="29"/>
      <c r="C588" s="19"/>
      <c r="D588" s="140"/>
      <c r="F588" s="124"/>
      <c r="G588" s="124"/>
      <c r="I588" s="102"/>
      <c r="J588" s="102"/>
      <c r="K588" s="102"/>
      <c r="L588" s="102"/>
      <c r="M588" s="102"/>
      <c r="N588" s="102"/>
      <c r="O588" s="102"/>
      <c r="P588" s="102"/>
      <c r="Q588" s="102"/>
      <c r="R588" s="102"/>
      <c r="S588" s="102"/>
      <c r="T588" s="102"/>
      <c r="U588" s="102"/>
      <c r="V588" s="102"/>
      <c r="W588" s="102"/>
    </row>
    <row r="589" spans="1:23" ht="13.5" customHeight="1">
      <c r="A589" s="29"/>
      <c r="C589" s="19"/>
      <c r="D589" s="140"/>
      <c r="F589" s="124"/>
      <c r="G589" s="124"/>
      <c r="I589" s="102"/>
      <c r="J589" s="102"/>
      <c r="K589" s="102"/>
      <c r="L589" s="102"/>
      <c r="M589" s="102"/>
      <c r="N589" s="102"/>
      <c r="O589" s="102"/>
      <c r="P589" s="102"/>
      <c r="Q589" s="102"/>
      <c r="R589" s="102"/>
      <c r="S589" s="102"/>
      <c r="T589" s="102"/>
      <c r="U589" s="102"/>
      <c r="V589" s="102"/>
      <c r="W589" s="102"/>
    </row>
    <row r="590" spans="1:23" ht="13.5" customHeight="1">
      <c r="A590" s="29"/>
      <c r="C590" s="19"/>
      <c r="D590" s="140"/>
      <c r="F590" s="124"/>
      <c r="G590" s="124"/>
      <c r="I590" s="102"/>
      <c r="J590" s="102"/>
      <c r="K590" s="102"/>
      <c r="L590" s="102"/>
      <c r="M590" s="102"/>
      <c r="N590" s="102"/>
      <c r="O590" s="102"/>
      <c r="P590" s="102"/>
      <c r="Q590" s="102"/>
      <c r="R590" s="102"/>
      <c r="S590" s="102"/>
      <c r="T590" s="102"/>
      <c r="U590" s="102"/>
      <c r="V590" s="102"/>
      <c r="W590" s="102"/>
    </row>
    <row r="591" spans="1:23" ht="13.5" customHeight="1">
      <c r="A591" s="29"/>
      <c r="C591" s="19"/>
      <c r="D591" s="140"/>
      <c r="F591" s="124"/>
      <c r="G591" s="124"/>
      <c r="I591" s="102"/>
      <c r="J591" s="102"/>
      <c r="K591" s="102"/>
      <c r="L591" s="102"/>
      <c r="M591" s="102"/>
      <c r="N591" s="102"/>
      <c r="O591" s="102"/>
      <c r="P591" s="102"/>
      <c r="Q591" s="102"/>
      <c r="R591" s="102"/>
      <c r="S591" s="102"/>
      <c r="T591" s="102"/>
      <c r="U591" s="102"/>
      <c r="V591" s="102"/>
      <c r="W591" s="102"/>
    </row>
    <row r="592" spans="1:23" ht="13.5" customHeight="1">
      <c r="A592" s="29"/>
      <c r="C592" s="19"/>
      <c r="D592" s="140"/>
      <c r="F592" s="124"/>
      <c r="G592" s="124"/>
      <c r="I592" s="102"/>
      <c r="J592" s="102"/>
      <c r="K592" s="102"/>
      <c r="L592" s="102"/>
      <c r="M592" s="102"/>
      <c r="N592" s="102"/>
      <c r="O592" s="102"/>
      <c r="P592" s="102"/>
      <c r="Q592" s="102"/>
      <c r="R592" s="102"/>
      <c r="S592" s="102"/>
      <c r="T592" s="102"/>
      <c r="U592" s="102"/>
      <c r="V592" s="102"/>
      <c r="W592" s="102"/>
    </row>
    <row r="593" spans="1:23" ht="13.5" customHeight="1">
      <c r="A593" s="29"/>
      <c r="C593" s="19"/>
      <c r="D593" s="140"/>
      <c r="F593" s="124"/>
      <c r="G593" s="124"/>
      <c r="I593" s="102"/>
      <c r="J593" s="102"/>
      <c r="K593" s="102"/>
      <c r="L593" s="102"/>
      <c r="M593" s="102"/>
      <c r="N593" s="102"/>
      <c r="O593" s="102"/>
      <c r="P593" s="102"/>
      <c r="Q593" s="102"/>
      <c r="R593" s="102"/>
      <c r="S593" s="102"/>
      <c r="T593" s="102"/>
      <c r="U593" s="102"/>
      <c r="V593" s="102"/>
      <c r="W593" s="102"/>
    </row>
    <row r="594" spans="1:23" ht="13.5" customHeight="1">
      <c r="A594" s="29"/>
      <c r="C594" s="19"/>
      <c r="D594" s="140"/>
      <c r="F594" s="124"/>
      <c r="G594" s="124"/>
      <c r="I594" s="102"/>
      <c r="J594" s="102"/>
      <c r="K594" s="102"/>
      <c r="L594" s="102"/>
      <c r="M594" s="102"/>
      <c r="N594" s="102"/>
      <c r="O594" s="102"/>
      <c r="P594" s="102"/>
      <c r="Q594" s="102"/>
      <c r="R594" s="102"/>
      <c r="S594" s="102"/>
      <c r="T594" s="102"/>
      <c r="U594" s="102"/>
      <c r="V594" s="102"/>
      <c r="W594" s="102"/>
    </row>
    <row r="595" spans="1:23" ht="13.5" customHeight="1">
      <c r="A595" s="29"/>
      <c r="C595" s="19"/>
      <c r="D595" s="140"/>
      <c r="F595" s="124"/>
      <c r="G595" s="124"/>
      <c r="I595" s="102"/>
      <c r="J595" s="102"/>
      <c r="K595" s="102"/>
      <c r="L595" s="102"/>
      <c r="M595" s="102"/>
      <c r="N595" s="102"/>
      <c r="O595" s="102"/>
      <c r="P595" s="102"/>
      <c r="Q595" s="102"/>
      <c r="R595" s="102"/>
      <c r="S595" s="102"/>
      <c r="T595" s="102"/>
      <c r="U595" s="102"/>
      <c r="V595" s="102"/>
      <c r="W595" s="102"/>
    </row>
    <row r="596" spans="1:23" ht="13.5" customHeight="1">
      <c r="A596" s="29"/>
      <c r="C596" s="19"/>
      <c r="D596" s="140"/>
      <c r="F596" s="124"/>
      <c r="G596" s="124"/>
      <c r="I596" s="102"/>
      <c r="J596" s="102"/>
      <c r="K596" s="102"/>
      <c r="L596" s="102"/>
      <c r="M596" s="102"/>
      <c r="N596" s="102"/>
      <c r="O596" s="102"/>
      <c r="P596" s="102"/>
      <c r="Q596" s="102"/>
      <c r="R596" s="102"/>
      <c r="S596" s="102"/>
      <c r="T596" s="102"/>
      <c r="U596" s="102"/>
      <c r="V596" s="102"/>
      <c r="W596" s="102"/>
    </row>
    <row r="597" spans="1:23" ht="13.5" customHeight="1">
      <c r="A597" s="29"/>
      <c r="C597" s="19"/>
      <c r="D597" s="140"/>
      <c r="F597" s="124"/>
      <c r="G597" s="124"/>
      <c r="I597" s="102"/>
      <c r="J597" s="102"/>
      <c r="K597" s="102"/>
      <c r="L597" s="102"/>
      <c r="M597" s="102"/>
      <c r="N597" s="102"/>
      <c r="O597" s="102"/>
      <c r="P597" s="102"/>
      <c r="Q597" s="102"/>
      <c r="R597" s="102"/>
      <c r="S597" s="102"/>
      <c r="T597" s="102"/>
      <c r="U597" s="102"/>
      <c r="V597" s="102"/>
      <c r="W597" s="102"/>
    </row>
    <row r="598" spans="1:23" ht="13.5" customHeight="1">
      <c r="A598" s="29"/>
      <c r="C598" s="19"/>
      <c r="D598" s="140"/>
      <c r="F598" s="124"/>
      <c r="G598" s="124"/>
      <c r="I598" s="102"/>
      <c r="J598" s="102"/>
      <c r="K598" s="102"/>
      <c r="L598" s="102"/>
      <c r="M598" s="102"/>
      <c r="N598" s="102"/>
      <c r="O598" s="102"/>
      <c r="P598" s="102"/>
      <c r="Q598" s="102"/>
      <c r="R598" s="102"/>
      <c r="S598" s="102"/>
      <c r="T598" s="102"/>
      <c r="U598" s="102"/>
      <c r="V598" s="102"/>
      <c r="W598" s="102"/>
    </row>
    <row r="599" spans="1:23" ht="13.5" customHeight="1">
      <c r="A599" s="29"/>
      <c r="C599" s="19"/>
      <c r="D599" s="140"/>
      <c r="F599" s="124"/>
      <c r="G599" s="124"/>
      <c r="I599" s="102"/>
      <c r="J599" s="102"/>
      <c r="K599" s="102"/>
      <c r="L599" s="102"/>
      <c r="M599" s="102"/>
      <c r="N599" s="102"/>
      <c r="O599" s="102"/>
      <c r="P599" s="102"/>
      <c r="Q599" s="102"/>
      <c r="R599" s="102"/>
      <c r="S599" s="102"/>
      <c r="T599" s="102"/>
      <c r="U599" s="102"/>
      <c r="V599" s="102"/>
      <c r="W599" s="102"/>
    </row>
    <row r="600" spans="1:23" ht="13.5" customHeight="1">
      <c r="A600" s="29"/>
      <c r="C600" s="19"/>
      <c r="D600" s="140"/>
      <c r="F600" s="124"/>
      <c r="G600" s="124"/>
      <c r="I600" s="102"/>
      <c r="J600" s="102"/>
      <c r="K600" s="102"/>
      <c r="L600" s="102"/>
      <c r="M600" s="102"/>
      <c r="N600" s="102"/>
      <c r="O600" s="102"/>
      <c r="P600" s="102"/>
      <c r="Q600" s="102"/>
      <c r="R600" s="102"/>
      <c r="S600" s="102"/>
      <c r="T600" s="102"/>
      <c r="U600" s="102"/>
      <c r="V600" s="102"/>
      <c r="W600" s="102"/>
    </row>
    <row r="601" spans="1:23" ht="13.5" customHeight="1">
      <c r="A601" s="29"/>
      <c r="C601" s="19"/>
      <c r="D601" s="140"/>
      <c r="F601" s="124"/>
      <c r="G601" s="124"/>
      <c r="I601" s="102"/>
      <c r="J601" s="102"/>
      <c r="K601" s="102"/>
      <c r="L601" s="102"/>
      <c r="M601" s="102"/>
      <c r="N601" s="102"/>
      <c r="O601" s="102"/>
      <c r="P601" s="102"/>
      <c r="Q601" s="102"/>
      <c r="R601" s="102"/>
      <c r="S601" s="102"/>
      <c r="T601" s="102"/>
      <c r="U601" s="102"/>
      <c r="V601" s="102"/>
      <c r="W601" s="102"/>
    </row>
    <row r="602" spans="1:23" ht="13.5" customHeight="1">
      <c r="A602" s="29"/>
      <c r="C602" s="19"/>
      <c r="D602" s="140"/>
      <c r="F602" s="124"/>
      <c r="G602" s="124"/>
      <c r="I602" s="102"/>
      <c r="J602" s="102"/>
      <c r="K602" s="102"/>
      <c r="L602" s="102"/>
      <c r="M602" s="102"/>
      <c r="N602" s="102"/>
      <c r="O602" s="102"/>
      <c r="P602" s="102"/>
      <c r="Q602" s="102"/>
      <c r="R602" s="102"/>
      <c r="S602" s="102"/>
      <c r="T602" s="102"/>
      <c r="U602" s="102"/>
      <c r="V602" s="102"/>
      <c r="W602" s="102"/>
    </row>
    <row r="603" spans="1:23" ht="13.5" customHeight="1">
      <c r="A603" s="29"/>
      <c r="C603" s="19"/>
      <c r="D603" s="140"/>
      <c r="F603" s="124"/>
      <c r="G603" s="124"/>
      <c r="I603" s="102"/>
      <c r="J603" s="102"/>
      <c r="K603" s="102"/>
      <c r="L603" s="102"/>
      <c r="M603" s="102"/>
      <c r="N603" s="102"/>
      <c r="O603" s="102"/>
      <c r="P603" s="102"/>
      <c r="Q603" s="102"/>
      <c r="R603" s="102"/>
      <c r="S603" s="102"/>
      <c r="T603" s="102"/>
      <c r="U603" s="102"/>
      <c r="V603" s="102"/>
      <c r="W603" s="102"/>
    </row>
    <row r="604" spans="1:23" ht="13.5" customHeight="1">
      <c r="A604" s="29"/>
      <c r="C604" s="19"/>
      <c r="D604" s="140"/>
      <c r="F604" s="124"/>
      <c r="G604" s="124"/>
      <c r="I604" s="102"/>
      <c r="J604" s="102"/>
      <c r="K604" s="102"/>
      <c r="L604" s="102"/>
      <c r="M604" s="102"/>
      <c r="N604" s="102"/>
      <c r="O604" s="102"/>
      <c r="P604" s="102"/>
      <c r="Q604" s="102"/>
      <c r="R604" s="102"/>
      <c r="S604" s="102"/>
      <c r="T604" s="102"/>
      <c r="U604" s="102"/>
      <c r="V604" s="102"/>
      <c r="W604" s="102"/>
    </row>
    <row r="605" spans="1:23" ht="13.5" customHeight="1">
      <c r="A605" s="29"/>
      <c r="C605" s="19"/>
      <c r="D605" s="140"/>
      <c r="F605" s="124"/>
      <c r="G605" s="124"/>
      <c r="I605" s="102"/>
      <c r="J605" s="102"/>
      <c r="K605" s="102"/>
      <c r="L605" s="102"/>
      <c r="M605" s="102"/>
      <c r="N605" s="102"/>
      <c r="O605" s="102"/>
      <c r="P605" s="102"/>
      <c r="Q605" s="102"/>
      <c r="R605" s="102"/>
      <c r="S605" s="102"/>
      <c r="T605" s="102"/>
      <c r="U605" s="102"/>
      <c r="V605" s="102"/>
      <c r="W605" s="102"/>
    </row>
    <row r="606" spans="1:23" ht="13.5" customHeight="1">
      <c r="A606" s="29"/>
      <c r="C606" s="19"/>
      <c r="D606" s="140"/>
      <c r="F606" s="124"/>
      <c r="G606" s="124"/>
      <c r="I606" s="102"/>
      <c r="J606" s="102"/>
      <c r="K606" s="102"/>
      <c r="L606" s="102"/>
      <c r="M606" s="102"/>
      <c r="N606" s="102"/>
      <c r="O606" s="102"/>
      <c r="P606" s="102"/>
      <c r="Q606" s="102"/>
      <c r="R606" s="102"/>
      <c r="S606" s="102"/>
      <c r="T606" s="102"/>
      <c r="U606" s="102"/>
      <c r="V606" s="102"/>
      <c r="W606" s="102"/>
    </row>
    <row r="607" spans="1:23" ht="13.5" customHeight="1">
      <c r="A607" s="29"/>
      <c r="C607" s="19"/>
      <c r="D607" s="140"/>
      <c r="F607" s="124"/>
      <c r="G607" s="124"/>
      <c r="I607" s="102"/>
      <c r="J607" s="102"/>
      <c r="K607" s="102"/>
      <c r="L607" s="102"/>
      <c r="M607" s="102"/>
      <c r="N607" s="102"/>
      <c r="O607" s="102"/>
      <c r="P607" s="102"/>
      <c r="Q607" s="102"/>
      <c r="R607" s="102"/>
      <c r="S607" s="102"/>
      <c r="T607" s="102"/>
      <c r="U607" s="102"/>
      <c r="V607" s="102"/>
      <c r="W607" s="102"/>
    </row>
    <row r="608" spans="1:23" ht="13.5" customHeight="1">
      <c r="A608" s="29"/>
      <c r="C608" s="19"/>
      <c r="D608" s="140"/>
      <c r="F608" s="124"/>
      <c r="G608" s="124"/>
      <c r="I608" s="102"/>
      <c r="J608" s="102"/>
      <c r="K608" s="102"/>
      <c r="L608" s="102"/>
      <c r="M608" s="102"/>
      <c r="N608" s="102"/>
      <c r="O608" s="102"/>
      <c r="P608" s="102"/>
      <c r="Q608" s="102"/>
      <c r="R608" s="102"/>
      <c r="S608" s="102"/>
      <c r="T608" s="102"/>
      <c r="U608" s="102"/>
      <c r="V608" s="102"/>
      <c r="W608" s="102"/>
    </row>
    <row r="609" spans="1:23" ht="13.5" customHeight="1">
      <c r="A609" s="29"/>
      <c r="C609" s="19"/>
      <c r="D609" s="140"/>
      <c r="F609" s="124"/>
      <c r="G609" s="124"/>
      <c r="I609" s="102"/>
      <c r="J609" s="102"/>
      <c r="K609" s="102"/>
      <c r="L609" s="102"/>
      <c r="M609" s="102"/>
      <c r="N609" s="102"/>
      <c r="O609" s="102"/>
      <c r="P609" s="102"/>
      <c r="Q609" s="102"/>
      <c r="R609" s="102"/>
      <c r="S609" s="102"/>
      <c r="T609" s="102"/>
      <c r="U609" s="102"/>
      <c r="V609" s="102"/>
      <c r="W609" s="102"/>
    </row>
    <row r="610" spans="1:23" ht="13.5" customHeight="1">
      <c r="A610" s="29"/>
      <c r="C610" s="19"/>
      <c r="D610" s="140"/>
      <c r="F610" s="124"/>
      <c r="G610" s="124"/>
      <c r="I610" s="102"/>
      <c r="J610" s="102"/>
      <c r="K610" s="102"/>
      <c r="L610" s="102"/>
      <c r="M610" s="102"/>
      <c r="N610" s="102"/>
      <c r="O610" s="102"/>
      <c r="P610" s="102"/>
      <c r="Q610" s="102"/>
      <c r="R610" s="102"/>
      <c r="S610" s="102"/>
      <c r="T610" s="102"/>
      <c r="U610" s="102"/>
      <c r="V610" s="102"/>
      <c r="W610" s="102"/>
    </row>
    <row r="611" spans="1:23" ht="13.5" customHeight="1">
      <c r="A611" s="29"/>
      <c r="C611" s="19"/>
      <c r="D611" s="140"/>
      <c r="F611" s="124"/>
      <c r="G611" s="124"/>
      <c r="I611" s="102"/>
      <c r="J611" s="102"/>
      <c r="K611" s="102"/>
      <c r="L611" s="102"/>
      <c r="M611" s="102"/>
      <c r="N611" s="102"/>
      <c r="O611" s="102"/>
      <c r="P611" s="102"/>
      <c r="Q611" s="102"/>
      <c r="R611" s="102"/>
      <c r="S611" s="102"/>
      <c r="T611" s="102"/>
      <c r="U611" s="102"/>
      <c r="V611" s="102"/>
      <c r="W611" s="102"/>
    </row>
    <row r="612" spans="1:23" ht="13.5" customHeight="1">
      <c r="A612" s="29"/>
      <c r="C612" s="19"/>
      <c r="D612" s="140"/>
      <c r="F612" s="124"/>
      <c r="G612" s="124"/>
      <c r="I612" s="102"/>
      <c r="J612" s="102"/>
      <c r="K612" s="102"/>
      <c r="L612" s="102"/>
      <c r="M612" s="102"/>
      <c r="N612" s="102"/>
      <c r="O612" s="102"/>
      <c r="P612" s="102"/>
      <c r="Q612" s="102"/>
      <c r="R612" s="102"/>
      <c r="S612" s="102"/>
      <c r="T612" s="102"/>
      <c r="U612" s="102"/>
      <c r="V612" s="102"/>
      <c r="W612" s="102"/>
    </row>
    <row r="613" spans="1:23" ht="13.5" customHeight="1">
      <c r="A613" s="29"/>
      <c r="C613" s="19"/>
      <c r="D613" s="140"/>
      <c r="F613" s="124"/>
      <c r="G613" s="124"/>
      <c r="I613" s="102"/>
      <c r="J613" s="102"/>
      <c r="K613" s="102"/>
      <c r="L613" s="102"/>
      <c r="M613" s="102"/>
      <c r="N613" s="102"/>
      <c r="O613" s="102"/>
      <c r="P613" s="102"/>
      <c r="Q613" s="102"/>
      <c r="R613" s="102"/>
      <c r="S613" s="102"/>
      <c r="T613" s="102"/>
      <c r="U613" s="102"/>
      <c r="V613" s="102"/>
      <c r="W613" s="102"/>
    </row>
    <row r="614" spans="1:23" ht="13.5" customHeight="1">
      <c r="A614" s="29"/>
      <c r="C614" s="19"/>
      <c r="D614" s="140"/>
      <c r="F614" s="124"/>
      <c r="G614" s="124"/>
      <c r="I614" s="102"/>
      <c r="J614" s="102"/>
      <c r="K614" s="102"/>
      <c r="L614" s="102"/>
      <c r="M614" s="102"/>
      <c r="N614" s="102"/>
      <c r="O614" s="102"/>
      <c r="P614" s="102"/>
      <c r="Q614" s="102"/>
      <c r="R614" s="102"/>
      <c r="S614" s="102"/>
      <c r="T614" s="102"/>
      <c r="U614" s="102"/>
      <c r="V614" s="102"/>
      <c r="W614" s="102"/>
    </row>
    <row r="615" spans="1:23" ht="13.5" customHeight="1">
      <c r="A615" s="29"/>
      <c r="C615" s="19"/>
      <c r="D615" s="140"/>
      <c r="F615" s="124"/>
      <c r="G615" s="124"/>
      <c r="I615" s="102"/>
      <c r="J615" s="102"/>
      <c r="K615" s="102"/>
      <c r="L615" s="102"/>
      <c r="M615" s="102"/>
      <c r="N615" s="102"/>
      <c r="O615" s="102"/>
      <c r="P615" s="102"/>
      <c r="Q615" s="102"/>
      <c r="R615" s="102"/>
      <c r="S615" s="102"/>
      <c r="T615" s="102"/>
      <c r="U615" s="102"/>
      <c r="V615" s="102"/>
      <c r="W615" s="102"/>
    </row>
    <row r="616" spans="1:23" ht="13.5" customHeight="1">
      <c r="A616" s="29"/>
      <c r="C616" s="19"/>
      <c r="D616" s="140"/>
      <c r="F616" s="124"/>
      <c r="G616" s="124"/>
      <c r="I616" s="102"/>
      <c r="J616" s="102"/>
      <c r="K616" s="102"/>
      <c r="L616" s="102"/>
      <c r="M616" s="102"/>
      <c r="N616" s="102"/>
      <c r="O616" s="102"/>
      <c r="P616" s="102"/>
      <c r="Q616" s="102"/>
      <c r="R616" s="102"/>
      <c r="S616" s="102"/>
      <c r="T616" s="102"/>
      <c r="U616" s="102"/>
      <c r="V616" s="102"/>
      <c r="W616" s="102"/>
    </row>
    <row r="617" spans="1:23" ht="13.5" customHeight="1">
      <c r="A617" s="29"/>
      <c r="C617" s="19"/>
      <c r="D617" s="140"/>
      <c r="F617" s="124"/>
      <c r="G617" s="124"/>
      <c r="I617" s="102"/>
      <c r="J617" s="102"/>
      <c r="K617" s="102"/>
      <c r="L617" s="102"/>
      <c r="M617" s="102"/>
      <c r="N617" s="102"/>
      <c r="O617" s="102"/>
      <c r="P617" s="102"/>
      <c r="Q617" s="102"/>
      <c r="R617" s="102"/>
      <c r="S617" s="102"/>
      <c r="T617" s="102"/>
      <c r="U617" s="102"/>
      <c r="V617" s="102"/>
      <c r="W617" s="102"/>
    </row>
    <row r="618" spans="1:23" ht="13.5" customHeight="1">
      <c r="A618" s="29"/>
      <c r="C618" s="19"/>
      <c r="D618" s="140"/>
      <c r="F618" s="124"/>
      <c r="G618" s="124"/>
      <c r="I618" s="102"/>
      <c r="J618" s="102"/>
      <c r="K618" s="102"/>
      <c r="L618" s="102"/>
      <c r="M618" s="102"/>
      <c r="N618" s="102"/>
      <c r="O618" s="102"/>
      <c r="P618" s="102"/>
      <c r="Q618" s="102"/>
      <c r="R618" s="102"/>
      <c r="S618" s="102"/>
      <c r="T618" s="102"/>
      <c r="U618" s="102"/>
      <c r="V618" s="102"/>
      <c r="W618" s="102"/>
    </row>
    <row r="619" spans="1:23" ht="13.5" customHeight="1">
      <c r="A619" s="29"/>
      <c r="C619" s="19"/>
      <c r="D619" s="140"/>
      <c r="F619" s="124"/>
      <c r="G619" s="124"/>
      <c r="I619" s="102"/>
      <c r="J619" s="102"/>
      <c r="K619" s="102"/>
      <c r="L619" s="102"/>
      <c r="M619" s="102"/>
      <c r="N619" s="102"/>
      <c r="O619" s="102"/>
      <c r="P619" s="102"/>
      <c r="Q619" s="102"/>
      <c r="R619" s="102"/>
      <c r="S619" s="102"/>
      <c r="T619" s="102"/>
      <c r="U619" s="102"/>
      <c r="V619" s="102"/>
      <c r="W619" s="102"/>
    </row>
    <row r="620" spans="1:23" ht="13.5" customHeight="1">
      <c r="A620" s="29"/>
      <c r="C620" s="19"/>
      <c r="D620" s="140"/>
      <c r="F620" s="124"/>
      <c r="G620" s="124"/>
      <c r="I620" s="102"/>
      <c r="J620" s="102"/>
      <c r="K620" s="102"/>
      <c r="L620" s="102"/>
      <c r="M620" s="102"/>
      <c r="N620" s="102"/>
      <c r="O620" s="102"/>
      <c r="P620" s="102"/>
      <c r="Q620" s="102"/>
      <c r="R620" s="102"/>
      <c r="S620" s="102"/>
      <c r="T620" s="102"/>
      <c r="U620" s="102"/>
      <c r="V620" s="102"/>
      <c r="W620" s="102"/>
    </row>
    <row r="621" spans="1:23" ht="13.5" customHeight="1">
      <c r="A621" s="29"/>
      <c r="C621" s="19"/>
      <c r="D621" s="140"/>
      <c r="F621" s="124"/>
      <c r="G621" s="124"/>
      <c r="I621" s="102"/>
      <c r="J621" s="102"/>
      <c r="K621" s="102"/>
      <c r="L621" s="102"/>
      <c r="M621" s="102"/>
      <c r="N621" s="102"/>
      <c r="O621" s="102"/>
      <c r="P621" s="102"/>
      <c r="Q621" s="102"/>
      <c r="R621" s="102"/>
      <c r="S621" s="102"/>
      <c r="T621" s="102"/>
      <c r="U621" s="102"/>
      <c r="V621" s="102"/>
      <c r="W621" s="102"/>
    </row>
    <row r="622" spans="1:23" ht="13.5" customHeight="1">
      <c r="A622" s="29"/>
      <c r="C622" s="19"/>
      <c r="D622" s="140"/>
      <c r="F622" s="124"/>
      <c r="G622" s="124"/>
      <c r="I622" s="102"/>
      <c r="J622" s="102"/>
      <c r="K622" s="102"/>
      <c r="L622" s="102"/>
      <c r="M622" s="102"/>
      <c r="N622" s="102"/>
      <c r="O622" s="102"/>
      <c r="P622" s="102"/>
      <c r="Q622" s="102"/>
      <c r="R622" s="102"/>
      <c r="S622" s="102"/>
      <c r="T622" s="102"/>
      <c r="U622" s="102"/>
      <c r="V622" s="102"/>
      <c r="W622" s="102"/>
    </row>
    <row r="623" spans="1:23" ht="13.5" customHeight="1">
      <c r="A623" s="29"/>
      <c r="C623" s="19"/>
      <c r="D623" s="140"/>
      <c r="F623" s="124"/>
      <c r="G623" s="124"/>
      <c r="I623" s="102"/>
      <c r="J623" s="102"/>
      <c r="K623" s="102"/>
      <c r="L623" s="102"/>
      <c r="M623" s="102"/>
      <c r="N623" s="102"/>
      <c r="O623" s="102"/>
      <c r="P623" s="102"/>
      <c r="Q623" s="102"/>
      <c r="R623" s="102"/>
      <c r="S623" s="102"/>
      <c r="T623" s="102"/>
      <c r="U623" s="102"/>
      <c r="V623" s="102"/>
      <c r="W623" s="102"/>
    </row>
    <row r="624" spans="1:23" ht="13.5" customHeight="1">
      <c r="A624" s="29"/>
      <c r="C624" s="19"/>
      <c r="D624" s="140"/>
      <c r="F624" s="124"/>
      <c r="G624" s="124"/>
      <c r="I624" s="102"/>
      <c r="J624" s="102"/>
      <c r="K624" s="102"/>
      <c r="L624" s="102"/>
      <c r="M624" s="102"/>
      <c r="N624" s="102"/>
      <c r="O624" s="102"/>
      <c r="P624" s="102"/>
      <c r="Q624" s="102"/>
      <c r="R624" s="102"/>
      <c r="S624" s="102"/>
      <c r="T624" s="102"/>
      <c r="U624" s="102"/>
      <c r="V624" s="102"/>
      <c r="W624" s="102"/>
    </row>
    <row r="625" spans="1:23" ht="13.5" customHeight="1">
      <c r="A625" s="29"/>
      <c r="C625" s="19"/>
      <c r="D625" s="140"/>
      <c r="F625" s="124"/>
      <c r="G625" s="124"/>
      <c r="I625" s="102"/>
      <c r="J625" s="102"/>
      <c r="K625" s="102"/>
      <c r="L625" s="102"/>
      <c r="M625" s="102"/>
      <c r="N625" s="102"/>
      <c r="O625" s="102"/>
      <c r="P625" s="102"/>
      <c r="Q625" s="102"/>
      <c r="R625" s="102"/>
      <c r="S625" s="102"/>
      <c r="T625" s="102"/>
      <c r="U625" s="102"/>
      <c r="V625" s="102"/>
      <c r="W625" s="102"/>
    </row>
    <row r="626" spans="1:23" ht="13.5" customHeight="1">
      <c r="A626" s="29"/>
      <c r="C626" s="19"/>
      <c r="D626" s="140"/>
      <c r="F626" s="124"/>
      <c r="G626" s="124"/>
      <c r="I626" s="102"/>
      <c r="J626" s="102"/>
      <c r="K626" s="102"/>
      <c r="L626" s="102"/>
      <c r="M626" s="102"/>
      <c r="N626" s="102"/>
      <c r="O626" s="102"/>
      <c r="P626" s="102"/>
      <c r="Q626" s="102"/>
      <c r="R626" s="102"/>
      <c r="S626" s="102"/>
      <c r="T626" s="102"/>
      <c r="U626" s="102"/>
      <c r="V626" s="102"/>
      <c r="W626" s="102"/>
    </row>
    <row r="627" spans="1:23" ht="13.5" customHeight="1">
      <c r="A627" s="29"/>
      <c r="C627" s="19"/>
      <c r="D627" s="140"/>
      <c r="F627" s="124"/>
      <c r="G627" s="124"/>
      <c r="I627" s="102"/>
      <c r="J627" s="102"/>
      <c r="K627" s="102"/>
      <c r="L627" s="102"/>
      <c r="M627" s="102"/>
      <c r="N627" s="102"/>
      <c r="O627" s="102"/>
      <c r="P627" s="102"/>
      <c r="Q627" s="102"/>
      <c r="R627" s="102"/>
      <c r="S627" s="102"/>
      <c r="T627" s="102"/>
      <c r="U627" s="102"/>
      <c r="V627" s="102"/>
      <c r="W627" s="102"/>
    </row>
    <row r="628" spans="1:23" ht="13.5" customHeight="1">
      <c r="A628" s="29"/>
      <c r="C628" s="19"/>
      <c r="D628" s="140"/>
      <c r="F628" s="124"/>
      <c r="G628" s="124"/>
      <c r="I628" s="102"/>
      <c r="J628" s="102"/>
      <c r="K628" s="102"/>
      <c r="L628" s="102"/>
      <c r="M628" s="102"/>
      <c r="N628" s="102"/>
      <c r="O628" s="102"/>
      <c r="P628" s="102"/>
      <c r="Q628" s="102"/>
      <c r="R628" s="102"/>
      <c r="S628" s="102"/>
      <c r="T628" s="102"/>
      <c r="U628" s="102"/>
      <c r="V628" s="102"/>
      <c r="W628" s="102"/>
    </row>
    <row r="629" spans="1:23" ht="13.5" customHeight="1">
      <c r="A629" s="29"/>
      <c r="C629" s="19"/>
      <c r="D629" s="140"/>
      <c r="F629" s="124"/>
      <c r="G629" s="124"/>
      <c r="I629" s="102"/>
      <c r="J629" s="102"/>
      <c r="K629" s="102"/>
      <c r="L629" s="102"/>
      <c r="M629" s="102"/>
      <c r="N629" s="102"/>
      <c r="O629" s="102"/>
      <c r="P629" s="102"/>
      <c r="Q629" s="102"/>
      <c r="R629" s="102"/>
      <c r="S629" s="102"/>
      <c r="T629" s="102"/>
      <c r="U629" s="102"/>
      <c r="V629" s="102"/>
      <c r="W629" s="102"/>
    </row>
    <row r="630" spans="1:23" ht="13.5" customHeight="1">
      <c r="A630" s="29"/>
      <c r="C630" s="19"/>
      <c r="D630" s="140"/>
      <c r="F630" s="124"/>
      <c r="G630" s="124"/>
      <c r="I630" s="102"/>
      <c r="J630" s="102"/>
      <c r="K630" s="102"/>
      <c r="L630" s="102"/>
      <c r="M630" s="102"/>
      <c r="N630" s="102"/>
      <c r="O630" s="102"/>
      <c r="P630" s="102"/>
      <c r="Q630" s="102"/>
      <c r="R630" s="102"/>
      <c r="S630" s="102"/>
      <c r="T630" s="102"/>
      <c r="U630" s="102"/>
      <c r="V630" s="102"/>
      <c r="W630" s="102"/>
    </row>
    <row r="631" spans="1:23" ht="13.5" customHeight="1">
      <c r="A631" s="29"/>
      <c r="C631" s="19"/>
      <c r="D631" s="140"/>
      <c r="F631" s="124"/>
      <c r="G631" s="124"/>
      <c r="I631" s="102"/>
      <c r="J631" s="102"/>
      <c r="K631" s="102"/>
      <c r="L631" s="102"/>
      <c r="M631" s="102"/>
      <c r="N631" s="102"/>
      <c r="O631" s="102"/>
      <c r="P631" s="102"/>
      <c r="Q631" s="102"/>
      <c r="R631" s="102"/>
      <c r="S631" s="102"/>
      <c r="T631" s="102"/>
      <c r="U631" s="102"/>
      <c r="V631" s="102"/>
      <c r="W631" s="102"/>
    </row>
    <row r="632" spans="1:23" ht="13.5" customHeight="1">
      <c r="A632" s="29"/>
      <c r="C632" s="19"/>
      <c r="D632" s="140"/>
      <c r="F632" s="124"/>
      <c r="G632" s="124"/>
      <c r="I632" s="102"/>
      <c r="J632" s="102"/>
      <c r="K632" s="102"/>
      <c r="L632" s="102"/>
      <c r="M632" s="102"/>
      <c r="N632" s="102"/>
      <c r="O632" s="102"/>
      <c r="P632" s="102"/>
      <c r="Q632" s="102"/>
      <c r="R632" s="102"/>
      <c r="S632" s="102"/>
      <c r="T632" s="102"/>
      <c r="U632" s="102"/>
      <c r="V632" s="102"/>
      <c r="W632" s="102"/>
    </row>
    <row r="633" spans="1:23" ht="13.5" customHeight="1">
      <c r="A633" s="29"/>
      <c r="C633" s="19"/>
      <c r="D633" s="140"/>
      <c r="F633" s="124"/>
      <c r="G633" s="124"/>
      <c r="I633" s="102"/>
      <c r="J633" s="102"/>
      <c r="K633" s="102"/>
      <c r="L633" s="102"/>
      <c r="M633" s="102"/>
      <c r="N633" s="102"/>
      <c r="O633" s="102"/>
      <c r="P633" s="102"/>
      <c r="Q633" s="102"/>
      <c r="R633" s="102"/>
      <c r="S633" s="102"/>
      <c r="T633" s="102"/>
      <c r="U633" s="102"/>
      <c r="V633" s="102"/>
      <c r="W633" s="102"/>
    </row>
    <row r="634" spans="1:23" ht="13.5" customHeight="1">
      <c r="A634" s="29"/>
      <c r="C634" s="19"/>
      <c r="D634" s="140"/>
      <c r="F634" s="124"/>
      <c r="G634" s="124"/>
      <c r="I634" s="102"/>
      <c r="J634" s="102"/>
      <c r="K634" s="102"/>
      <c r="L634" s="102"/>
      <c r="M634" s="102"/>
      <c r="N634" s="102"/>
      <c r="O634" s="102"/>
      <c r="P634" s="102"/>
      <c r="Q634" s="102"/>
      <c r="R634" s="102"/>
      <c r="S634" s="102"/>
      <c r="T634" s="102"/>
      <c r="U634" s="102"/>
      <c r="V634" s="102"/>
      <c r="W634" s="102"/>
    </row>
    <row r="635" spans="1:23" ht="13.5" customHeight="1">
      <c r="A635" s="29"/>
      <c r="C635" s="19"/>
      <c r="D635" s="140"/>
      <c r="F635" s="124"/>
      <c r="G635" s="124"/>
      <c r="I635" s="102"/>
      <c r="J635" s="102"/>
      <c r="K635" s="102"/>
      <c r="L635" s="102"/>
      <c r="M635" s="102"/>
      <c r="N635" s="102"/>
      <c r="O635" s="102"/>
      <c r="P635" s="102"/>
      <c r="Q635" s="102"/>
      <c r="R635" s="102"/>
      <c r="S635" s="102"/>
      <c r="T635" s="102"/>
      <c r="U635" s="102"/>
      <c r="V635" s="102"/>
      <c r="W635" s="102"/>
    </row>
    <row r="636" spans="1:23" ht="13.5" customHeight="1">
      <c r="A636" s="29"/>
      <c r="C636" s="19"/>
      <c r="D636" s="140"/>
      <c r="F636" s="124"/>
      <c r="G636" s="124"/>
      <c r="I636" s="102"/>
      <c r="J636" s="102"/>
      <c r="K636" s="102"/>
      <c r="L636" s="102"/>
      <c r="M636" s="102"/>
      <c r="N636" s="102"/>
      <c r="O636" s="102"/>
      <c r="P636" s="102"/>
      <c r="Q636" s="102"/>
      <c r="R636" s="102"/>
      <c r="S636" s="102"/>
      <c r="T636" s="102"/>
      <c r="U636" s="102"/>
      <c r="V636" s="102"/>
      <c r="W636" s="102"/>
    </row>
    <row r="637" spans="1:23" ht="13.5" customHeight="1">
      <c r="A637" s="29"/>
      <c r="C637" s="19"/>
      <c r="D637" s="140"/>
      <c r="F637" s="124"/>
      <c r="G637" s="124"/>
      <c r="I637" s="102"/>
      <c r="J637" s="102"/>
      <c r="K637" s="102"/>
      <c r="L637" s="102"/>
      <c r="M637" s="102"/>
      <c r="N637" s="102"/>
      <c r="O637" s="102"/>
      <c r="P637" s="102"/>
      <c r="Q637" s="102"/>
      <c r="R637" s="102"/>
      <c r="S637" s="102"/>
      <c r="T637" s="102"/>
      <c r="U637" s="102"/>
      <c r="V637" s="102"/>
      <c r="W637" s="102"/>
    </row>
    <row r="638" spans="1:23" ht="13.5" customHeight="1">
      <c r="A638" s="29"/>
      <c r="C638" s="19"/>
      <c r="D638" s="140"/>
      <c r="F638" s="124"/>
      <c r="G638" s="124"/>
      <c r="I638" s="102"/>
      <c r="J638" s="102"/>
      <c r="K638" s="102"/>
      <c r="L638" s="102"/>
      <c r="M638" s="102"/>
      <c r="N638" s="102"/>
      <c r="O638" s="102"/>
      <c r="P638" s="102"/>
      <c r="Q638" s="102"/>
      <c r="R638" s="102"/>
      <c r="S638" s="102"/>
      <c r="T638" s="102"/>
      <c r="U638" s="102"/>
      <c r="V638" s="102"/>
      <c r="W638" s="102"/>
    </row>
    <row r="639" spans="1:23" ht="13.5" customHeight="1">
      <c r="A639" s="29"/>
      <c r="C639" s="19"/>
      <c r="D639" s="140"/>
      <c r="F639" s="124"/>
      <c r="G639" s="124"/>
      <c r="I639" s="102"/>
      <c r="J639" s="102"/>
      <c r="K639" s="102"/>
      <c r="L639" s="102"/>
      <c r="M639" s="102"/>
      <c r="N639" s="102"/>
      <c r="O639" s="102"/>
      <c r="P639" s="102"/>
      <c r="Q639" s="102"/>
      <c r="R639" s="102"/>
      <c r="S639" s="102"/>
      <c r="T639" s="102"/>
      <c r="U639" s="102"/>
      <c r="V639" s="102"/>
      <c r="W639" s="102"/>
    </row>
    <row r="640" spans="1:23" ht="13.5" customHeight="1">
      <c r="A640" s="29"/>
      <c r="C640" s="19"/>
      <c r="D640" s="140"/>
      <c r="F640" s="124"/>
      <c r="G640" s="124"/>
      <c r="I640" s="102"/>
      <c r="J640" s="102"/>
      <c r="K640" s="102"/>
      <c r="L640" s="102"/>
      <c r="M640" s="102"/>
      <c r="N640" s="102"/>
      <c r="O640" s="102"/>
      <c r="P640" s="102"/>
      <c r="Q640" s="102"/>
      <c r="R640" s="102"/>
      <c r="S640" s="102"/>
      <c r="T640" s="102"/>
      <c r="U640" s="102"/>
      <c r="V640" s="102"/>
      <c r="W640" s="102"/>
    </row>
    <row r="641" spans="1:23" ht="13.5" customHeight="1">
      <c r="A641" s="29"/>
      <c r="C641" s="19"/>
      <c r="D641" s="140"/>
      <c r="F641" s="124"/>
      <c r="G641" s="124"/>
      <c r="I641" s="102"/>
      <c r="J641" s="102"/>
      <c r="K641" s="102"/>
      <c r="L641" s="102"/>
      <c r="M641" s="102"/>
      <c r="N641" s="102"/>
      <c r="O641" s="102"/>
      <c r="P641" s="102"/>
      <c r="Q641" s="102"/>
      <c r="R641" s="102"/>
      <c r="S641" s="102"/>
      <c r="T641" s="102"/>
      <c r="U641" s="102"/>
      <c r="V641" s="102"/>
      <c r="W641" s="102"/>
    </row>
    <row r="642" spans="1:23" ht="13.5" customHeight="1">
      <c r="A642" s="29"/>
      <c r="C642" s="19"/>
      <c r="D642" s="140"/>
      <c r="F642" s="124"/>
      <c r="G642" s="124"/>
      <c r="I642" s="102"/>
      <c r="J642" s="102"/>
      <c r="K642" s="102"/>
      <c r="L642" s="102"/>
      <c r="M642" s="102"/>
      <c r="N642" s="102"/>
      <c r="O642" s="102"/>
      <c r="P642" s="102"/>
      <c r="Q642" s="102"/>
      <c r="R642" s="102"/>
      <c r="S642" s="102"/>
      <c r="T642" s="102"/>
      <c r="U642" s="102"/>
      <c r="V642" s="102"/>
      <c r="W642" s="102"/>
    </row>
    <row r="643" spans="1:23" ht="13.5" customHeight="1">
      <c r="A643" s="29"/>
      <c r="C643" s="19"/>
      <c r="D643" s="140"/>
      <c r="F643" s="124"/>
      <c r="G643" s="124"/>
      <c r="I643" s="102"/>
      <c r="J643" s="102"/>
      <c r="K643" s="102"/>
      <c r="L643" s="102"/>
      <c r="M643" s="102"/>
      <c r="N643" s="102"/>
      <c r="O643" s="102"/>
      <c r="P643" s="102"/>
      <c r="Q643" s="102"/>
      <c r="R643" s="102"/>
      <c r="S643" s="102"/>
      <c r="T643" s="102"/>
      <c r="U643" s="102"/>
      <c r="V643" s="102"/>
      <c r="W643" s="102"/>
    </row>
    <row r="644" spans="1:23" ht="13.5" customHeight="1">
      <c r="A644" s="29"/>
      <c r="C644" s="19"/>
      <c r="D644" s="140"/>
      <c r="F644" s="124"/>
      <c r="G644" s="124"/>
      <c r="I644" s="102"/>
      <c r="J644" s="102"/>
      <c r="K644" s="102"/>
      <c r="L644" s="102"/>
      <c r="M644" s="102"/>
      <c r="N644" s="102"/>
      <c r="O644" s="102"/>
      <c r="P644" s="102"/>
      <c r="Q644" s="102"/>
      <c r="R644" s="102"/>
      <c r="S644" s="102"/>
      <c r="T644" s="102"/>
      <c r="U644" s="102"/>
      <c r="V644" s="102"/>
      <c r="W644" s="102"/>
    </row>
    <row r="645" spans="1:23" ht="13.5" customHeight="1">
      <c r="A645" s="29"/>
      <c r="C645" s="19"/>
      <c r="D645" s="140"/>
      <c r="F645" s="124"/>
      <c r="G645" s="124"/>
      <c r="I645" s="102"/>
      <c r="J645" s="102"/>
      <c r="K645" s="102"/>
      <c r="L645" s="102"/>
      <c r="M645" s="102"/>
      <c r="N645" s="102"/>
      <c r="O645" s="102"/>
      <c r="P645" s="102"/>
      <c r="Q645" s="102"/>
      <c r="R645" s="102"/>
      <c r="S645" s="102"/>
      <c r="T645" s="102"/>
      <c r="U645" s="102"/>
      <c r="V645" s="102"/>
      <c r="W645" s="102"/>
    </row>
    <row r="646" spans="1:23" ht="13.5" customHeight="1">
      <c r="A646" s="29"/>
      <c r="C646" s="19"/>
      <c r="D646" s="140"/>
      <c r="F646" s="124"/>
      <c r="G646" s="124"/>
      <c r="I646" s="102"/>
      <c r="J646" s="102"/>
      <c r="K646" s="102"/>
      <c r="L646" s="102"/>
      <c r="M646" s="102"/>
      <c r="N646" s="102"/>
      <c r="O646" s="102"/>
      <c r="P646" s="102"/>
      <c r="Q646" s="102"/>
      <c r="R646" s="102"/>
      <c r="S646" s="102"/>
      <c r="T646" s="102"/>
      <c r="U646" s="102"/>
      <c r="V646" s="102"/>
      <c r="W646" s="102"/>
    </row>
    <row r="647" spans="1:23" ht="13.5" customHeight="1">
      <c r="A647" s="29"/>
      <c r="C647" s="19"/>
      <c r="D647" s="140"/>
      <c r="F647" s="124"/>
      <c r="G647" s="124"/>
      <c r="I647" s="102"/>
      <c r="J647" s="102"/>
      <c r="K647" s="102"/>
      <c r="L647" s="102"/>
      <c r="M647" s="102"/>
      <c r="N647" s="102"/>
      <c r="O647" s="102"/>
      <c r="P647" s="102"/>
      <c r="Q647" s="102"/>
      <c r="R647" s="102"/>
      <c r="S647" s="102"/>
      <c r="T647" s="102"/>
      <c r="U647" s="102"/>
      <c r="V647" s="102"/>
      <c r="W647" s="102"/>
    </row>
    <row r="648" spans="1:23" ht="13.5" customHeight="1">
      <c r="A648" s="29"/>
      <c r="C648" s="19"/>
      <c r="D648" s="140"/>
      <c r="F648" s="124"/>
      <c r="G648" s="124"/>
      <c r="I648" s="102"/>
      <c r="J648" s="102"/>
      <c r="K648" s="102"/>
      <c r="L648" s="102"/>
      <c r="M648" s="102"/>
      <c r="N648" s="102"/>
      <c r="O648" s="102"/>
      <c r="P648" s="102"/>
      <c r="Q648" s="102"/>
      <c r="R648" s="102"/>
      <c r="S648" s="102"/>
      <c r="T648" s="102"/>
      <c r="U648" s="102"/>
      <c r="V648" s="102"/>
      <c r="W648" s="102"/>
    </row>
    <row r="649" spans="1:23" ht="13.5" customHeight="1">
      <c r="A649" s="29"/>
      <c r="C649" s="19"/>
      <c r="D649" s="140"/>
      <c r="F649" s="124"/>
      <c r="G649" s="124"/>
      <c r="I649" s="102"/>
      <c r="J649" s="102"/>
      <c r="K649" s="102"/>
      <c r="L649" s="102"/>
      <c r="M649" s="102"/>
      <c r="N649" s="102"/>
      <c r="O649" s="102"/>
      <c r="P649" s="102"/>
      <c r="Q649" s="102"/>
      <c r="R649" s="102"/>
      <c r="S649" s="102"/>
      <c r="T649" s="102"/>
      <c r="U649" s="102"/>
      <c r="V649" s="102"/>
      <c r="W649" s="102"/>
    </row>
    <row r="650" spans="1:23" ht="13.5" customHeight="1">
      <c r="A650" s="29"/>
      <c r="C650" s="19"/>
      <c r="D650" s="140"/>
      <c r="F650" s="124"/>
      <c r="G650" s="124"/>
      <c r="I650" s="102"/>
      <c r="J650" s="102"/>
      <c r="K650" s="102"/>
      <c r="L650" s="102"/>
      <c r="M650" s="102"/>
      <c r="N650" s="102"/>
      <c r="O650" s="102"/>
      <c r="P650" s="102"/>
      <c r="Q650" s="102"/>
      <c r="R650" s="102"/>
      <c r="S650" s="102"/>
      <c r="T650" s="102"/>
      <c r="U650" s="102"/>
      <c r="V650" s="102"/>
      <c r="W650" s="102"/>
    </row>
    <row r="651" spans="1:23" ht="13.5" customHeight="1">
      <c r="A651" s="29"/>
      <c r="C651" s="19"/>
      <c r="D651" s="140"/>
      <c r="F651" s="124"/>
      <c r="G651" s="124"/>
      <c r="I651" s="102"/>
      <c r="J651" s="102"/>
      <c r="K651" s="102"/>
      <c r="L651" s="102"/>
      <c r="M651" s="102"/>
      <c r="N651" s="102"/>
      <c r="O651" s="102"/>
      <c r="P651" s="102"/>
      <c r="Q651" s="102"/>
      <c r="R651" s="102"/>
      <c r="S651" s="102"/>
      <c r="T651" s="102"/>
      <c r="U651" s="102"/>
      <c r="V651" s="102"/>
      <c r="W651" s="102"/>
    </row>
    <row r="652" spans="1:23" ht="13.5" customHeight="1">
      <c r="A652" s="29"/>
      <c r="C652" s="19"/>
      <c r="D652" s="140"/>
      <c r="F652" s="124"/>
      <c r="G652" s="124"/>
      <c r="I652" s="102"/>
      <c r="J652" s="102"/>
      <c r="K652" s="102"/>
      <c r="L652" s="102"/>
      <c r="M652" s="102"/>
      <c r="N652" s="102"/>
      <c r="O652" s="102"/>
      <c r="P652" s="102"/>
      <c r="Q652" s="102"/>
      <c r="R652" s="102"/>
      <c r="S652" s="102"/>
      <c r="T652" s="102"/>
      <c r="U652" s="102"/>
      <c r="V652" s="102"/>
      <c r="W652" s="102"/>
    </row>
    <row r="653" spans="1:23" ht="13.5" customHeight="1">
      <c r="A653" s="29"/>
      <c r="C653" s="19"/>
      <c r="D653" s="140"/>
      <c r="F653" s="124"/>
      <c r="G653" s="124"/>
      <c r="I653" s="102"/>
      <c r="J653" s="102"/>
      <c r="K653" s="102"/>
      <c r="L653" s="102"/>
      <c r="M653" s="102"/>
      <c r="N653" s="102"/>
      <c r="O653" s="102"/>
      <c r="P653" s="102"/>
      <c r="Q653" s="102"/>
      <c r="R653" s="102"/>
      <c r="S653" s="102"/>
      <c r="T653" s="102"/>
      <c r="U653" s="102"/>
      <c r="V653" s="102"/>
      <c r="W653" s="102"/>
    </row>
    <row r="654" spans="1:23" ht="13.5" customHeight="1">
      <c r="A654" s="29"/>
      <c r="C654" s="19"/>
      <c r="D654" s="140"/>
      <c r="F654" s="124"/>
      <c r="G654" s="124"/>
      <c r="I654" s="102"/>
      <c r="J654" s="102"/>
      <c r="K654" s="102"/>
      <c r="L654" s="102"/>
      <c r="M654" s="102"/>
      <c r="N654" s="102"/>
      <c r="O654" s="102"/>
      <c r="P654" s="102"/>
      <c r="Q654" s="102"/>
      <c r="R654" s="102"/>
      <c r="S654" s="102"/>
      <c r="T654" s="102"/>
      <c r="U654" s="102"/>
      <c r="V654" s="102"/>
      <c r="W654" s="102"/>
    </row>
    <row r="655" spans="1:23" ht="13.5" customHeight="1">
      <c r="A655" s="29"/>
      <c r="C655" s="19"/>
      <c r="D655" s="140"/>
      <c r="F655" s="124"/>
      <c r="G655" s="124"/>
      <c r="I655" s="102"/>
      <c r="J655" s="102"/>
      <c r="K655" s="102"/>
      <c r="L655" s="102"/>
      <c r="M655" s="102"/>
      <c r="N655" s="102"/>
      <c r="O655" s="102"/>
      <c r="P655" s="102"/>
      <c r="Q655" s="102"/>
      <c r="R655" s="102"/>
      <c r="S655" s="102"/>
      <c r="T655" s="102"/>
      <c r="U655" s="102"/>
      <c r="V655" s="102"/>
      <c r="W655" s="102"/>
    </row>
    <row r="656" spans="1:23" ht="13.5" customHeight="1">
      <c r="A656" s="29"/>
      <c r="C656" s="19"/>
      <c r="D656" s="140"/>
      <c r="F656" s="124"/>
      <c r="G656" s="124"/>
      <c r="I656" s="102"/>
      <c r="J656" s="102"/>
      <c r="K656" s="102"/>
      <c r="L656" s="102"/>
      <c r="M656" s="102"/>
      <c r="N656" s="102"/>
      <c r="O656" s="102"/>
      <c r="P656" s="102"/>
      <c r="Q656" s="102"/>
      <c r="R656" s="102"/>
      <c r="S656" s="102"/>
      <c r="T656" s="102"/>
      <c r="U656" s="102"/>
      <c r="V656" s="102"/>
      <c r="W656" s="102"/>
    </row>
    <row r="657" spans="1:23" ht="13.5" customHeight="1">
      <c r="A657" s="29"/>
      <c r="C657" s="19"/>
      <c r="D657" s="140"/>
      <c r="F657" s="124"/>
      <c r="G657" s="124"/>
      <c r="I657" s="102"/>
      <c r="J657" s="102"/>
      <c r="K657" s="102"/>
      <c r="L657" s="102"/>
      <c r="M657" s="102"/>
      <c r="N657" s="102"/>
      <c r="O657" s="102"/>
      <c r="P657" s="102"/>
      <c r="Q657" s="102"/>
      <c r="R657" s="102"/>
      <c r="S657" s="102"/>
      <c r="T657" s="102"/>
      <c r="U657" s="102"/>
      <c r="V657" s="102"/>
      <c r="W657" s="102"/>
    </row>
    <row r="658" spans="1:23" ht="13.5" customHeight="1">
      <c r="A658" s="29"/>
      <c r="C658" s="19"/>
      <c r="D658" s="140"/>
      <c r="F658" s="124"/>
      <c r="G658" s="124"/>
      <c r="I658" s="102"/>
      <c r="J658" s="102"/>
      <c r="K658" s="102"/>
      <c r="L658" s="102"/>
      <c r="M658" s="102"/>
      <c r="N658" s="102"/>
      <c r="O658" s="102"/>
      <c r="P658" s="102"/>
      <c r="Q658" s="102"/>
      <c r="R658" s="102"/>
      <c r="S658" s="102"/>
      <c r="T658" s="102"/>
      <c r="U658" s="102"/>
      <c r="V658" s="102"/>
      <c r="W658" s="102"/>
    </row>
    <row r="659" spans="1:23" ht="13.5" customHeight="1">
      <c r="A659" s="29"/>
      <c r="C659" s="19"/>
      <c r="D659" s="140"/>
      <c r="F659" s="124"/>
      <c r="G659" s="124"/>
      <c r="I659" s="102"/>
      <c r="J659" s="102"/>
      <c r="K659" s="102"/>
      <c r="L659" s="102"/>
      <c r="M659" s="102"/>
      <c r="N659" s="102"/>
      <c r="O659" s="102"/>
      <c r="P659" s="102"/>
      <c r="Q659" s="102"/>
      <c r="R659" s="102"/>
      <c r="S659" s="102"/>
      <c r="T659" s="102"/>
      <c r="U659" s="102"/>
      <c r="V659" s="102"/>
      <c r="W659" s="102"/>
    </row>
    <row r="660" spans="1:23" ht="13.5" customHeight="1">
      <c r="A660" s="29"/>
      <c r="C660" s="19"/>
      <c r="D660" s="140"/>
      <c r="F660" s="124"/>
      <c r="G660" s="124"/>
      <c r="I660" s="102"/>
      <c r="J660" s="102"/>
      <c r="K660" s="102"/>
      <c r="L660" s="102"/>
      <c r="M660" s="102"/>
      <c r="N660" s="102"/>
      <c r="O660" s="102"/>
      <c r="P660" s="102"/>
      <c r="Q660" s="102"/>
      <c r="R660" s="102"/>
      <c r="S660" s="102"/>
      <c r="T660" s="102"/>
      <c r="U660" s="102"/>
      <c r="V660" s="102"/>
      <c r="W660" s="102"/>
    </row>
    <row r="661" spans="1:23" ht="13.5" customHeight="1">
      <c r="A661" s="29"/>
      <c r="C661" s="19"/>
      <c r="D661" s="140"/>
      <c r="F661" s="124"/>
      <c r="G661" s="124"/>
      <c r="I661" s="102"/>
      <c r="J661" s="102"/>
      <c r="K661" s="102"/>
      <c r="L661" s="102"/>
      <c r="M661" s="102"/>
      <c r="N661" s="102"/>
      <c r="O661" s="102"/>
      <c r="P661" s="102"/>
      <c r="Q661" s="102"/>
      <c r="R661" s="102"/>
      <c r="S661" s="102"/>
      <c r="T661" s="102"/>
      <c r="U661" s="102"/>
      <c r="V661" s="102"/>
      <c r="W661" s="102"/>
    </row>
    <row r="662" spans="1:23" ht="13.5" customHeight="1">
      <c r="A662" s="29"/>
      <c r="C662" s="19"/>
      <c r="D662" s="140"/>
      <c r="F662" s="124"/>
      <c r="G662" s="124"/>
      <c r="I662" s="102"/>
      <c r="J662" s="102"/>
      <c r="K662" s="102"/>
      <c r="L662" s="102"/>
      <c r="M662" s="102"/>
      <c r="N662" s="102"/>
      <c r="O662" s="102"/>
      <c r="P662" s="102"/>
      <c r="Q662" s="102"/>
      <c r="R662" s="102"/>
      <c r="S662" s="102"/>
      <c r="T662" s="102"/>
      <c r="U662" s="102"/>
      <c r="V662" s="102"/>
      <c r="W662" s="102"/>
    </row>
    <row r="663" spans="1:23" ht="13.5" customHeight="1">
      <c r="A663" s="29"/>
      <c r="C663" s="19"/>
      <c r="D663" s="140"/>
      <c r="F663" s="124"/>
      <c r="G663" s="124"/>
      <c r="I663" s="102"/>
      <c r="J663" s="102"/>
      <c r="K663" s="102"/>
      <c r="L663" s="102"/>
      <c r="M663" s="102"/>
      <c r="N663" s="102"/>
      <c r="O663" s="102"/>
      <c r="P663" s="102"/>
      <c r="Q663" s="102"/>
      <c r="R663" s="102"/>
      <c r="S663" s="102"/>
      <c r="T663" s="102"/>
      <c r="U663" s="102"/>
      <c r="V663" s="102"/>
      <c r="W663" s="102"/>
    </row>
    <row r="664" spans="1:23" ht="13.5" customHeight="1">
      <c r="A664" s="29"/>
      <c r="C664" s="19"/>
      <c r="D664" s="140"/>
      <c r="F664" s="124"/>
      <c r="G664" s="124"/>
      <c r="I664" s="102"/>
      <c r="J664" s="102"/>
      <c r="K664" s="102"/>
      <c r="L664" s="102"/>
      <c r="M664" s="102"/>
      <c r="N664" s="102"/>
      <c r="O664" s="102"/>
      <c r="P664" s="102"/>
      <c r="Q664" s="102"/>
      <c r="R664" s="102"/>
      <c r="S664" s="102"/>
      <c r="T664" s="102"/>
      <c r="U664" s="102"/>
      <c r="V664" s="102"/>
      <c r="W664" s="102"/>
    </row>
    <row r="665" spans="1:23" ht="13.5" customHeight="1">
      <c r="A665" s="29"/>
      <c r="C665" s="19"/>
      <c r="D665" s="140"/>
      <c r="F665" s="124"/>
      <c r="G665" s="124"/>
      <c r="I665" s="102"/>
      <c r="J665" s="102"/>
      <c r="K665" s="102"/>
      <c r="L665" s="102"/>
      <c r="M665" s="102"/>
      <c r="N665" s="102"/>
      <c r="O665" s="102"/>
      <c r="P665" s="102"/>
      <c r="Q665" s="102"/>
      <c r="R665" s="102"/>
      <c r="S665" s="102"/>
      <c r="T665" s="102"/>
      <c r="U665" s="102"/>
      <c r="V665" s="102"/>
      <c r="W665" s="102"/>
    </row>
    <row r="666" spans="1:23" ht="13.5" customHeight="1">
      <c r="A666" s="29"/>
      <c r="C666" s="19"/>
      <c r="D666" s="140"/>
      <c r="F666" s="124"/>
      <c r="G666" s="124"/>
      <c r="I666" s="102"/>
      <c r="J666" s="102"/>
      <c r="K666" s="102"/>
      <c r="L666" s="102"/>
      <c r="M666" s="102"/>
      <c r="N666" s="102"/>
      <c r="O666" s="102"/>
      <c r="P666" s="102"/>
      <c r="Q666" s="102"/>
      <c r="R666" s="102"/>
      <c r="S666" s="102"/>
      <c r="T666" s="102"/>
      <c r="U666" s="102"/>
      <c r="V666" s="102"/>
      <c r="W666" s="102"/>
    </row>
    <row r="667" spans="1:23" ht="13.5" customHeight="1">
      <c r="A667" s="29"/>
      <c r="C667" s="19"/>
      <c r="D667" s="140"/>
      <c r="F667" s="124"/>
      <c r="G667" s="124"/>
      <c r="I667" s="102"/>
      <c r="J667" s="102"/>
      <c r="K667" s="102"/>
      <c r="L667" s="102"/>
      <c r="M667" s="102"/>
      <c r="N667" s="102"/>
      <c r="O667" s="102"/>
      <c r="P667" s="102"/>
      <c r="Q667" s="102"/>
      <c r="R667" s="102"/>
      <c r="S667" s="102"/>
      <c r="T667" s="102"/>
      <c r="U667" s="102"/>
      <c r="V667" s="102"/>
      <c r="W667" s="102"/>
    </row>
    <row r="668" spans="1:23" ht="13.5" customHeight="1">
      <c r="A668" s="29"/>
      <c r="C668" s="19"/>
      <c r="D668" s="140"/>
      <c r="F668" s="124"/>
      <c r="G668" s="124"/>
      <c r="I668" s="102"/>
      <c r="J668" s="102"/>
      <c r="K668" s="102"/>
      <c r="L668" s="102"/>
      <c r="M668" s="102"/>
      <c r="N668" s="102"/>
      <c r="O668" s="102"/>
      <c r="P668" s="102"/>
      <c r="Q668" s="102"/>
      <c r="R668" s="102"/>
      <c r="S668" s="102"/>
      <c r="T668" s="102"/>
      <c r="U668" s="102"/>
      <c r="V668" s="102"/>
      <c r="W668" s="102"/>
    </row>
    <row r="669" spans="1:23" ht="13.5" customHeight="1">
      <c r="A669" s="29"/>
      <c r="C669" s="19"/>
      <c r="D669" s="140"/>
      <c r="F669" s="124"/>
      <c r="G669" s="124"/>
      <c r="I669" s="102"/>
      <c r="J669" s="102"/>
      <c r="K669" s="102"/>
      <c r="L669" s="102"/>
      <c r="M669" s="102"/>
      <c r="N669" s="102"/>
      <c r="O669" s="102"/>
      <c r="P669" s="102"/>
      <c r="Q669" s="102"/>
      <c r="R669" s="102"/>
      <c r="S669" s="102"/>
      <c r="T669" s="102"/>
      <c r="U669" s="102"/>
      <c r="V669" s="102"/>
      <c r="W669" s="102"/>
    </row>
    <row r="670" spans="1:23" ht="13.5" customHeight="1">
      <c r="A670" s="29"/>
      <c r="C670" s="19"/>
      <c r="D670" s="140"/>
      <c r="F670" s="124"/>
      <c r="G670" s="124"/>
      <c r="I670" s="102"/>
      <c r="J670" s="102"/>
      <c r="K670" s="102"/>
      <c r="L670" s="102"/>
      <c r="M670" s="102"/>
      <c r="N670" s="102"/>
      <c r="O670" s="102"/>
      <c r="P670" s="102"/>
      <c r="Q670" s="102"/>
      <c r="R670" s="102"/>
      <c r="S670" s="102"/>
      <c r="T670" s="102"/>
      <c r="U670" s="102"/>
      <c r="V670" s="102"/>
      <c r="W670" s="102"/>
    </row>
    <row r="671" spans="1:23" ht="13.5" customHeight="1">
      <c r="A671" s="29"/>
      <c r="C671" s="19"/>
      <c r="D671" s="140"/>
      <c r="F671" s="124"/>
      <c r="G671" s="124"/>
      <c r="I671" s="102"/>
      <c r="J671" s="102"/>
      <c r="K671" s="102"/>
      <c r="L671" s="102"/>
      <c r="M671" s="102"/>
      <c r="N671" s="102"/>
      <c r="O671" s="102"/>
      <c r="P671" s="102"/>
      <c r="Q671" s="102"/>
      <c r="R671" s="102"/>
      <c r="S671" s="102"/>
      <c r="T671" s="102"/>
      <c r="U671" s="102"/>
      <c r="V671" s="102"/>
      <c r="W671" s="102"/>
    </row>
    <row r="672" spans="1:23" ht="13.5" customHeight="1">
      <c r="A672" s="29"/>
      <c r="C672" s="19"/>
      <c r="D672" s="140"/>
      <c r="F672" s="124"/>
      <c r="G672" s="124"/>
      <c r="I672" s="102"/>
      <c r="J672" s="102"/>
      <c r="K672" s="102"/>
      <c r="L672" s="102"/>
      <c r="M672" s="102"/>
      <c r="N672" s="102"/>
      <c r="O672" s="102"/>
      <c r="P672" s="102"/>
      <c r="Q672" s="102"/>
      <c r="R672" s="102"/>
      <c r="S672" s="102"/>
      <c r="T672" s="102"/>
      <c r="U672" s="102"/>
      <c r="V672" s="102"/>
      <c r="W672" s="102"/>
    </row>
    <row r="673" spans="1:23" ht="13.5" customHeight="1">
      <c r="A673" s="29"/>
      <c r="C673" s="19"/>
      <c r="D673" s="140"/>
      <c r="F673" s="124"/>
      <c r="G673" s="124"/>
      <c r="I673" s="102"/>
      <c r="J673" s="102"/>
      <c r="K673" s="102"/>
      <c r="L673" s="102"/>
      <c r="M673" s="102"/>
      <c r="N673" s="102"/>
      <c r="O673" s="102"/>
      <c r="P673" s="102"/>
      <c r="Q673" s="102"/>
      <c r="R673" s="102"/>
      <c r="S673" s="102"/>
      <c r="T673" s="102"/>
      <c r="U673" s="102"/>
      <c r="V673" s="102"/>
      <c r="W673" s="102"/>
    </row>
    <row r="674" spans="1:23" ht="13.5" customHeight="1">
      <c r="A674" s="29"/>
      <c r="C674" s="19"/>
      <c r="D674" s="140"/>
      <c r="F674" s="124"/>
      <c r="G674" s="124"/>
      <c r="I674" s="102"/>
      <c r="J674" s="102"/>
      <c r="K674" s="102"/>
      <c r="L674" s="102"/>
      <c r="M674" s="102"/>
      <c r="N674" s="102"/>
      <c r="O674" s="102"/>
      <c r="P674" s="102"/>
      <c r="Q674" s="102"/>
      <c r="R674" s="102"/>
      <c r="S674" s="102"/>
      <c r="T674" s="102"/>
      <c r="U674" s="102"/>
      <c r="V674" s="102"/>
      <c r="W674" s="102"/>
    </row>
    <row r="675" spans="1:23" ht="13.5" customHeight="1">
      <c r="A675" s="29"/>
      <c r="C675" s="19"/>
      <c r="D675" s="140"/>
      <c r="F675" s="124"/>
      <c r="G675" s="124"/>
      <c r="I675" s="102"/>
      <c r="J675" s="102"/>
      <c r="K675" s="102"/>
      <c r="L675" s="102"/>
      <c r="M675" s="102"/>
      <c r="N675" s="102"/>
      <c r="O675" s="102"/>
      <c r="P675" s="102"/>
      <c r="Q675" s="102"/>
      <c r="R675" s="102"/>
      <c r="S675" s="102"/>
      <c r="T675" s="102"/>
      <c r="U675" s="102"/>
      <c r="V675" s="102"/>
      <c r="W675" s="102"/>
    </row>
    <row r="676" spans="1:23" ht="13.5" customHeight="1">
      <c r="A676" s="29"/>
      <c r="C676" s="19"/>
      <c r="D676" s="140"/>
      <c r="F676" s="124"/>
      <c r="G676" s="124"/>
      <c r="I676" s="102"/>
      <c r="J676" s="102"/>
      <c r="K676" s="102"/>
      <c r="L676" s="102"/>
      <c r="M676" s="102"/>
      <c r="N676" s="102"/>
      <c r="O676" s="102"/>
      <c r="P676" s="102"/>
      <c r="Q676" s="102"/>
      <c r="R676" s="102"/>
      <c r="S676" s="102"/>
      <c r="T676" s="102"/>
      <c r="U676" s="102"/>
      <c r="V676" s="102"/>
      <c r="W676" s="102"/>
    </row>
    <row r="677" spans="1:23" ht="13.5" customHeight="1">
      <c r="A677" s="29"/>
      <c r="C677" s="19"/>
      <c r="D677" s="140"/>
      <c r="F677" s="124"/>
      <c r="G677" s="124"/>
      <c r="I677" s="102"/>
      <c r="J677" s="102"/>
      <c r="K677" s="102"/>
      <c r="L677" s="102"/>
      <c r="M677" s="102"/>
      <c r="N677" s="102"/>
      <c r="O677" s="102"/>
      <c r="P677" s="102"/>
      <c r="Q677" s="102"/>
      <c r="R677" s="102"/>
      <c r="S677" s="102"/>
      <c r="T677" s="102"/>
      <c r="U677" s="102"/>
      <c r="V677" s="102"/>
      <c r="W677" s="102"/>
    </row>
    <row r="678" spans="1:23" ht="13.5" customHeight="1">
      <c r="A678" s="29"/>
      <c r="C678" s="19"/>
      <c r="D678" s="140"/>
      <c r="F678" s="124"/>
      <c r="G678" s="124"/>
      <c r="I678" s="102"/>
      <c r="J678" s="102"/>
      <c r="K678" s="102"/>
      <c r="L678" s="102"/>
      <c r="M678" s="102"/>
      <c r="N678" s="102"/>
      <c r="O678" s="102"/>
      <c r="P678" s="102"/>
      <c r="Q678" s="102"/>
      <c r="R678" s="102"/>
      <c r="S678" s="102"/>
      <c r="T678" s="102"/>
      <c r="U678" s="102"/>
      <c r="V678" s="102"/>
      <c r="W678" s="102"/>
    </row>
    <row r="679" spans="1:23" ht="13.5" customHeight="1">
      <c r="A679" s="29"/>
      <c r="C679" s="19"/>
      <c r="D679" s="140"/>
      <c r="F679" s="124"/>
      <c r="G679" s="124"/>
      <c r="I679" s="102"/>
      <c r="J679" s="102"/>
      <c r="K679" s="102"/>
      <c r="L679" s="102"/>
      <c r="M679" s="102"/>
      <c r="N679" s="102"/>
      <c r="O679" s="102"/>
      <c r="P679" s="102"/>
      <c r="Q679" s="102"/>
      <c r="R679" s="102"/>
      <c r="S679" s="102"/>
      <c r="T679" s="102"/>
      <c r="U679" s="102"/>
      <c r="V679" s="102"/>
      <c r="W679" s="102"/>
    </row>
    <row r="680" spans="1:23" ht="13.5" customHeight="1">
      <c r="A680" s="29"/>
      <c r="C680" s="19"/>
      <c r="D680" s="140"/>
      <c r="F680" s="124"/>
      <c r="G680" s="124"/>
      <c r="I680" s="102"/>
      <c r="J680" s="102"/>
      <c r="K680" s="102"/>
      <c r="L680" s="102"/>
      <c r="M680" s="102"/>
      <c r="N680" s="102"/>
      <c r="O680" s="102"/>
      <c r="P680" s="102"/>
      <c r="Q680" s="102"/>
      <c r="R680" s="102"/>
      <c r="S680" s="102"/>
      <c r="T680" s="102"/>
      <c r="U680" s="102"/>
      <c r="V680" s="102"/>
      <c r="W680" s="102"/>
    </row>
    <row r="681" spans="1:23" ht="13.5" customHeight="1">
      <c r="A681" s="29"/>
      <c r="C681" s="19"/>
      <c r="D681" s="140"/>
      <c r="F681" s="124"/>
      <c r="G681" s="124"/>
      <c r="I681" s="102"/>
      <c r="J681" s="102"/>
      <c r="K681" s="102"/>
      <c r="L681" s="102"/>
      <c r="M681" s="102"/>
      <c r="N681" s="102"/>
      <c r="O681" s="102"/>
      <c r="P681" s="102"/>
      <c r="Q681" s="102"/>
      <c r="R681" s="102"/>
      <c r="S681" s="102"/>
      <c r="T681" s="102"/>
      <c r="U681" s="102"/>
      <c r="V681" s="102"/>
      <c r="W681" s="102"/>
    </row>
    <row r="682" spans="1:23" ht="13.5" customHeight="1">
      <c r="A682" s="29"/>
      <c r="C682" s="19"/>
      <c r="D682" s="140"/>
      <c r="F682" s="124"/>
      <c r="G682" s="124"/>
      <c r="I682" s="102"/>
      <c r="J682" s="102"/>
      <c r="K682" s="102"/>
      <c r="L682" s="102"/>
      <c r="M682" s="102"/>
      <c r="N682" s="102"/>
      <c r="O682" s="102"/>
      <c r="P682" s="102"/>
      <c r="Q682" s="102"/>
      <c r="R682" s="102"/>
      <c r="S682" s="102"/>
      <c r="T682" s="102"/>
      <c r="U682" s="102"/>
      <c r="V682" s="102"/>
      <c r="W682" s="102"/>
    </row>
    <row r="683" spans="1:23" ht="13.5" customHeight="1">
      <c r="A683" s="29"/>
      <c r="C683" s="19"/>
      <c r="D683" s="140"/>
      <c r="F683" s="124"/>
      <c r="G683" s="124"/>
      <c r="I683" s="102"/>
      <c r="J683" s="102"/>
      <c r="K683" s="102"/>
      <c r="L683" s="102"/>
      <c r="M683" s="102"/>
      <c r="N683" s="102"/>
      <c r="O683" s="102"/>
      <c r="P683" s="102"/>
      <c r="Q683" s="102"/>
      <c r="R683" s="102"/>
      <c r="S683" s="102"/>
      <c r="T683" s="102"/>
      <c r="U683" s="102"/>
      <c r="V683" s="102"/>
      <c r="W683" s="102"/>
    </row>
    <row r="684" spans="1:23" ht="13.5" customHeight="1">
      <c r="A684" s="29"/>
      <c r="C684" s="19"/>
      <c r="D684" s="140"/>
      <c r="F684" s="124"/>
      <c r="G684" s="124"/>
      <c r="I684" s="102"/>
      <c r="J684" s="102"/>
      <c r="K684" s="102"/>
      <c r="L684" s="102"/>
      <c r="M684" s="102"/>
      <c r="N684" s="102"/>
      <c r="O684" s="102"/>
      <c r="P684" s="102"/>
      <c r="Q684" s="102"/>
      <c r="R684" s="102"/>
      <c r="S684" s="102"/>
      <c r="T684" s="102"/>
      <c r="U684" s="102"/>
      <c r="V684" s="102"/>
      <c r="W684" s="102"/>
    </row>
    <row r="685" spans="1:23" ht="13.5" customHeight="1">
      <c r="A685" s="29"/>
      <c r="C685" s="19"/>
      <c r="D685" s="140"/>
      <c r="F685" s="124"/>
      <c r="G685" s="124"/>
      <c r="I685" s="102"/>
      <c r="J685" s="102"/>
      <c r="K685" s="102"/>
      <c r="L685" s="102"/>
      <c r="M685" s="102"/>
      <c r="N685" s="102"/>
      <c r="O685" s="102"/>
      <c r="P685" s="102"/>
      <c r="Q685" s="102"/>
      <c r="R685" s="102"/>
      <c r="S685" s="102"/>
      <c r="T685" s="102"/>
      <c r="U685" s="102"/>
      <c r="V685" s="102"/>
      <c r="W685" s="102"/>
    </row>
    <row r="686" spans="1:23" ht="13.5" customHeight="1">
      <c r="A686" s="29"/>
      <c r="C686" s="19"/>
      <c r="D686" s="140"/>
      <c r="F686" s="124"/>
      <c r="G686" s="124"/>
      <c r="I686" s="102"/>
      <c r="J686" s="102"/>
      <c r="K686" s="102"/>
      <c r="L686" s="102"/>
      <c r="M686" s="102"/>
      <c r="N686" s="102"/>
      <c r="O686" s="102"/>
      <c r="P686" s="102"/>
      <c r="Q686" s="102"/>
      <c r="R686" s="102"/>
      <c r="S686" s="102"/>
      <c r="T686" s="102"/>
      <c r="U686" s="102"/>
      <c r="V686" s="102"/>
      <c r="W686" s="102"/>
    </row>
    <row r="687" spans="1:23" ht="13.5" customHeight="1">
      <c r="A687" s="29"/>
      <c r="C687" s="19"/>
      <c r="D687" s="140"/>
      <c r="F687" s="124"/>
      <c r="G687" s="124"/>
      <c r="I687" s="102"/>
      <c r="J687" s="102"/>
      <c r="K687" s="102"/>
      <c r="L687" s="102"/>
      <c r="M687" s="102"/>
      <c r="N687" s="102"/>
      <c r="O687" s="102"/>
      <c r="P687" s="102"/>
      <c r="Q687" s="102"/>
      <c r="R687" s="102"/>
      <c r="S687" s="102"/>
      <c r="T687" s="102"/>
      <c r="U687" s="102"/>
      <c r="V687" s="102"/>
      <c r="W687" s="102"/>
    </row>
    <row r="688" spans="1:23" ht="13.5" customHeight="1">
      <c r="A688" s="29"/>
      <c r="C688" s="19"/>
      <c r="D688" s="140"/>
      <c r="F688" s="124"/>
      <c r="G688" s="124"/>
      <c r="I688" s="102"/>
      <c r="J688" s="102"/>
      <c r="K688" s="102"/>
      <c r="L688" s="102"/>
      <c r="M688" s="102"/>
      <c r="N688" s="102"/>
      <c r="O688" s="102"/>
      <c r="P688" s="102"/>
      <c r="Q688" s="102"/>
      <c r="R688" s="102"/>
      <c r="S688" s="102"/>
      <c r="T688" s="102"/>
      <c r="U688" s="102"/>
      <c r="V688" s="102"/>
      <c r="W688" s="102"/>
    </row>
    <row r="689" spans="1:23" ht="13.5" customHeight="1">
      <c r="A689" s="29"/>
      <c r="C689" s="19"/>
      <c r="D689" s="140"/>
      <c r="F689" s="124"/>
      <c r="G689" s="124"/>
      <c r="I689" s="102"/>
      <c r="J689" s="102"/>
      <c r="K689" s="102"/>
      <c r="L689" s="102"/>
      <c r="M689" s="102"/>
      <c r="N689" s="102"/>
      <c r="O689" s="102"/>
      <c r="P689" s="102"/>
      <c r="Q689" s="102"/>
      <c r="R689" s="102"/>
      <c r="S689" s="102"/>
      <c r="T689" s="102"/>
      <c r="U689" s="102"/>
      <c r="V689" s="102"/>
      <c r="W689" s="102"/>
    </row>
    <row r="690" spans="1:23" ht="13.5" customHeight="1">
      <c r="A690" s="29"/>
      <c r="C690" s="19"/>
      <c r="D690" s="140"/>
      <c r="F690" s="124"/>
      <c r="G690" s="124"/>
      <c r="I690" s="102"/>
      <c r="J690" s="102"/>
      <c r="K690" s="102"/>
      <c r="L690" s="102"/>
      <c r="M690" s="102"/>
      <c r="N690" s="102"/>
      <c r="O690" s="102"/>
      <c r="P690" s="102"/>
      <c r="Q690" s="102"/>
      <c r="R690" s="102"/>
      <c r="S690" s="102"/>
      <c r="T690" s="102"/>
      <c r="U690" s="102"/>
      <c r="V690" s="102"/>
      <c r="W690" s="102"/>
    </row>
    <row r="691" spans="1:23" ht="13.5" customHeight="1">
      <c r="A691" s="29"/>
      <c r="C691" s="19"/>
      <c r="D691" s="140"/>
      <c r="F691" s="124"/>
      <c r="G691" s="124"/>
      <c r="I691" s="102"/>
      <c r="J691" s="102"/>
      <c r="K691" s="102"/>
      <c r="L691" s="102"/>
      <c r="M691" s="102"/>
      <c r="N691" s="102"/>
      <c r="O691" s="102"/>
      <c r="P691" s="102"/>
      <c r="Q691" s="102"/>
      <c r="R691" s="102"/>
      <c r="S691" s="102"/>
      <c r="T691" s="102"/>
      <c r="U691" s="102"/>
      <c r="V691" s="102"/>
      <c r="W691" s="102"/>
    </row>
    <row r="692" spans="1:23" ht="13.5" customHeight="1">
      <c r="A692" s="29"/>
      <c r="C692" s="19"/>
      <c r="D692" s="140"/>
      <c r="F692" s="124"/>
      <c r="G692" s="124"/>
      <c r="I692" s="102"/>
      <c r="J692" s="102"/>
      <c r="K692" s="102"/>
      <c r="L692" s="102"/>
      <c r="M692" s="102"/>
      <c r="N692" s="102"/>
      <c r="O692" s="102"/>
      <c r="P692" s="102"/>
      <c r="Q692" s="102"/>
      <c r="R692" s="102"/>
      <c r="S692" s="102"/>
      <c r="T692" s="102"/>
      <c r="U692" s="102"/>
      <c r="V692" s="102"/>
      <c r="W692" s="102"/>
    </row>
    <row r="693" spans="1:23" ht="13.5" customHeight="1">
      <c r="A693" s="29"/>
      <c r="C693" s="19"/>
      <c r="D693" s="140"/>
      <c r="F693" s="124"/>
      <c r="G693" s="124"/>
      <c r="I693" s="102"/>
      <c r="J693" s="102"/>
      <c r="K693" s="102"/>
      <c r="L693" s="102"/>
      <c r="M693" s="102"/>
      <c r="N693" s="102"/>
      <c r="O693" s="102"/>
      <c r="P693" s="102"/>
      <c r="Q693" s="102"/>
      <c r="R693" s="102"/>
      <c r="S693" s="102"/>
      <c r="T693" s="102"/>
      <c r="U693" s="102"/>
      <c r="V693" s="102"/>
      <c r="W693" s="102"/>
    </row>
    <row r="694" spans="1:23" ht="13.5" customHeight="1">
      <c r="A694" s="29"/>
      <c r="C694" s="19"/>
      <c r="D694" s="140"/>
      <c r="F694" s="124"/>
      <c r="G694" s="124"/>
      <c r="I694" s="102"/>
      <c r="J694" s="102"/>
      <c r="K694" s="102"/>
      <c r="L694" s="102"/>
      <c r="M694" s="102"/>
      <c r="N694" s="102"/>
      <c r="O694" s="102"/>
      <c r="P694" s="102"/>
      <c r="Q694" s="102"/>
      <c r="R694" s="102"/>
      <c r="S694" s="102"/>
      <c r="T694" s="102"/>
      <c r="U694" s="102"/>
      <c r="V694" s="102"/>
      <c r="W694" s="102"/>
    </row>
    <row r="695" spans="1:23" ht="13.5" customHeight="1">
      <c r="A695" s="29"/>
      <c r="C695" s="19"/>
      <c r="D695" s="140"/>
      <c r="F695" s="124"/>
      <c r="G695" s="124"/>
      <c r="I695" s="102"/>
      <c r="J695" s="102"/>
      <c r="K695" s="102"/>
      <c r="L695" s="102"/>
      <c r="M695" s="102"/>
      <c r="N695" s="102"/>
      <c r="O695" s="102"/>
      <c r="P695" s="102"/>
      <c r="Q695" s="102"/>
      <c r="R695" s="102"/>
      <c r="S695" s="102"/>
      <c r="T695" s="102"/>
      <c r="U695" s="102"/>
      <c r="V695" s="102"/>
      <c r="W695" s="102"/>
    </row>
    <row r="696" spans="1:23" ht="13.5" customHeight="1">
      <c r="A696" s="29"/>
      <c r="C696" s="19"/>
      <c r="D696" s="140"/>
      <c r="F696" s="124"/>
      <c r="G696" s="124"/>
      <c r="I696" s="102"/>
      <c r="J696" s="102"/>
      <c r="K696" s="102"/>
      <c r="L696" s="102"/>
      <c r="M696" s="102"/>
      <c r="N696" s="102"/>
      <c r="O696" s="102"/>
      <c r="P696" s="102"/>
      <c r="Q696" s="102"/>
      <c r="R696" s="102"/>
      <c r="S696" s="102"/>
      <c r="T696" s="102"/>
      <c r="U696" s="102"/>
      <c r="V696" s="102"/>
      <c r="W696" s="102"/>
    </row>
    <row r="697" spans="1:23" ht="13.5" customHeight="1">
      <c r="A697" s="29"/>
      <c r="C697" s="19"/>
      <c r="D697" s="140"/>
      <c r="F697" s="124"/>
      <c r="G697" s="124"/>
      <c r="I697" s="102"/>
      <c r="J697" s="102"/>
      <c r="K697" s="102"/>
      <c r="L697" s="102"/>
      <c r="M697" s="102"/>
      <c r="N697" s="102"/>
      <c r="O697" s="102"/>
      <c r="P697" s="102"/>
      <c r="Q697" s="102"/>
      <c r="R697" s="102"/>
      <c r="S697" s="102"/>
      <c r="T697" s="102"/>
      <c r="U697" s="102"/>
      <c r="V697" s="102"/>
      <c r="W697" s="102"/>
    </row>
    <row r="698" spans="1:23" ht="13.5" customHeight="1">
      <c r="A698" s="29"/>
      <c r="C698" s="19"/>
      <c r="D698" s="140"/>
      <c r="F698" s="124"/>
      <c r="G698" s="124"/>
      <c r="I698" s="102"/>
      <c r="J698" s="102"/>
      <c r="K698" s="102"/>
      <c r="L698" s="102"/>
      <c r="M698" s="102"/>
      <c r="N698" s="102"/>
      <c r="O698" s="102"/>
      <c r="P698" s="102"/>
      <c r="Q698" s="102"/>
      <c r="R698" s="102"/>
      <c r="S698" s="102"/>
      <c r="T698" s="102"/>
      <c r="U698" s="102"/>
      <c r="V698" s="102"/>
      <c r="W698" s="102"/>
    </row>
    <row r="699" spans="1:23" ht="13.5" customHeight="1">
      <c r="A699" s="29"/>
      <c r="C699" s="19"/>
      <c r="D699" s="140"/>
      <c r="F699" s="124"/>
      <c r="G699" s="124"/>
      <c r="I699" s="102"/>
      <c r="J699" s="102"/>
      <c r="K699" s="102"/>
      <c r="L699" s="102"/>
      <c r="M699" s="102"/>
      <c r="N699" s="102"/>
      <c r="O699" s="102"/>
      <c r="P699" s="102"/>
      <c r="Q699" s="102"/>
      <c r="R699" s="102"/>
      <c r="S699" s="102"/>
      <c r="T699" s="102"/>
      <c r="U699" s="102"/>
      <c r="V699" s="102"/>
      <c r="W699" s="102"/>
    </row>
    <row r="700" spans="1:23" ht="13.5" customHeight="1">
      <c r="A700" s="29"/>
      <c r="C700" s="19"/>
      <c r="D700" s="140"/>
      <c r="F700" s="124"/>
      <c r="G700" s="124"/>
      <c r="I700" s="102"/>
      <c r="J700" s="102"/>
      <c r="K700" s="102"/>
      <c r="L700" s="102"/>
      <c r="M700" s="102"/>
      <c r="N700" s="102"/>
      <c r="O700" s="102"/>
      <c r="P700" s="102"/>
      <c r="Q700" s="102"/>
      <c r="R700" s="102"/>
      <c r="S700" s="102"/>
      <c r="T700" s="102"/>
      <c r="U700" s="102"/>
      <c r="V700" s="102"/>
      <c r="W700" s="102"/>
    </row>
    <row r="701" spans="1:23" ht="13.5" customHeight="1">
      <c r="A701" s="29"/>
      <c r="C701" s="19"/>
      <c r="D701" s="140"/>
      <c r="F701" s="124"/>
      <c r="G701" s="124"/>
      <c r="I701" s="102"/>
      <c r="J701" s="102"/>
      <c r="K701" s="102"/>
      <c r="L701" s="102"/>
      <c r="M701" s="102"/>
      <c r="N701" s="102"/>
      <c r="O701" s="102"/>
      <c r="P701" s="102"/>
      <c r="Q701" s="102"/>
      <c r="R701" s="102"/>
      <c r="S701" s="102"/>
      <c r="T701" s="102"/>
      <c r="U701" s="102"/>
      <c r="V701" s="102"/>
      <c r="W701" s="102"/>
    </row>
    <row r="702" spans="1:23" ht="13.5" customHeight="1">
      <c r="A702" s="29"/>
      <c r="C702" s="19"/>
      <c r="D702" s="140"/>
      <c r="F702" s="124"/>
      <c r="G702" s="124"/>
      <c r="I702" s="102"/>
      <c r="J702" s="102"/>
      <c r="K702" s="102"/>
      <c r="L702" s="102"/>
      <c r="M702" s="102"/>
      <c r="N702" s="102"/>
      <c r="O702" s="102"/>
      <c r="P702" s="102"/>
      <c r="Q702" s="102"/>
      <c r="R702" s="102"/>
      <c r="S702" s="102"/>
      <c r="T702" s="102"/>
      <c r="U702" s="102"/>
      <c r="V702" s="102"/>
      <c r="W702" s="102"/>
    </row>
    <row r="703" spans="1:23" ht="13.5" customHeight="1">
      <c r="A703" s="29"/>
      <c r="C703" s="19"/>
      <c r="D703" s="140"/>
      <c r="F703" s="124"/>
      <c r="G703" s="124"/>
      <c r="I703" s="102"/>
      <c r="J703" s="102"/>
      <c r="K703" s="102"/>
      <c r="L703" s="102"/>
      <c r="M703" s="102"/>
      <c r="N703" s="102"/>
      <c r="O703" s="102"/>
      <c r="P703" s="102"/>
      <c r="Q703" s="102"/>
      <c r="R703" s="102"/>
      <c r="S703" s="102"/>
      <c r="T703" s="102"/>
      <c r="U703" s="102"/>
      <c r="V703" s="102"/>
      <c r="W703" s="102"/>
    </row>
    <row r="704" spans="1:23" ht="13.5" customHeight="1">
      <c r="A704" s="29"/>
      <c r="C704" s="19"/>
      <c r="D704" s="140"/>
      <c r="F704" s="124"/>
      <c r="G704" s="124"/>
      <c r="I704" s="102"/>
      <c r="J704" s="102"/>
      <c r="K704" s="102"/>
      <c r="L704" s="102"/>
      <c r="M704" s="102"/>
      <c r="N704" s="102"/>
      <c r="O704" s="102"/>
      <c r="P704" s="102"/>
      <c r="Q704" s="102"/>
      <c r="R704" s="102"/>
      <c r="S704" s="102"/>
      <c r="T704" s="102"/>
      <c r="U704" s="102"/>
      <c r="V704" s="102"/>
      <c r="W704" s="102"/>
    </row>
    <row r="705" spans="1:23" ht="13.5" customHeight="1">
      <c r="A705" s="29"/>
      <c r="C705" s="19"/>
      <c r="D705" s="140"/>
      <c r="F705" s="124"/>
      <c r="G705" s="124"/>
      <c r="I705" s="102"/>
      <c r="J705" s="102"/>
      <c r="K705" s="102"/>
      <c r="L705" s="102"/>
      <c r="M705" s="102"/>
      <c r="N705" s="102"/>
      <c r="O705" s="102"/>
      <c r="P705" s="102"/>
      <c r="Q705" s="102"/>
      <c r="R705" s="102"/>
      <c r="S705" s="102"/>
      <c r="T705" s="102"/>
      <c r="U705" s="102"/>
      <c r="V705" s="102"/>
      <c r="W705" s="102"/>
    </row>
    <row r="706" spans="1:23" ht="13.5" customHeight="1">
      <c r="A706" s="29"/>
      <c r="C706" s="19"/>
      <c r="D706" s="140"/>
      <c r="F706" s="124"/>
      <c r="G706" s="124"/>
      <c r="I706" s="102"/>
      <c r="J706" s="102"/>
      <c r="K706" s="102"/>
      <c r="L706" s="102"/>
      <c r="M706" s="102"/>
      <c r="N706" s="102"/>
      <c r="O706" s="102"/>
      <c r="P706" s="102"/>
      <c r="Q706" s="102"/>
      <c r="R706" s="102"/>
      <c r="S706" s="102"/>
      <c r="T706" s="102"/>
      <c r="U706" s="102"/>
      <c r="V706" s="102"/>
      <c r="W706" s="102"/>
    </row>
    <row r="707" spans="1:23" ht="13.5" customHeight="1">
      <c r="A707" s="29"/>
      <c r="C707" s="19"/>
      <c r="D707" s="140"/>
      <c r="F707" s="124"/>
      <c r="G707" s="124"/>
      <c r="I707" s="102"/>
      <c r="J707" s="102"/>
      <c r="K707" s="102"/>
      <c r="L707" s="102"/>
      <c r="M707" s="102"/>
      <c r="N707" s="102"/>
      <c r="O707" s="102"/>
      <c r="P707" s="102"/>
      <c r="Q707" s="102"/>
      <c r="R707" s="102"/>
      <c r="S707" s="102"/>
      <c r="T707" s="102"/>
      <c r="U707" s="102"/>
      <c r="V707" s="102"/>
      <c r="W707" s="102"/>
    </row>
    <row r="708" spans="1:23" ht="13.5" customHeight="1">
      <c r="A708" s="29"/>
      <c r="C708" s="19"/>
      <c r="D708" s="140"/>
      <c r="F708" s="124"/>
      <c r="G708" s="124"/>
      <c r="I708" s="102"/>
      <c r="J708" s="102"/>
      <c r="K708" s="102"/>
      <c r="L708" s="102"/>
      <c r="M708" s="102"/>
      <c r="N708" s="102"/>
      <c r="O708" s="102"/>
      <c r="P708" s="102"/>
      <c r="Q708" s="102"/>
      <c r="R708" s="102"/>
      <c r="S708" s="102"/>
      <c r="T708" s="102"/>
      <c r="U708" s="102"/>
      <c r="V708" s="102"/>
      <c r="W708" s="102"/>
    </row>
    <row r="709" spans="1:23" ht="13.5" customHeight="1">
      <c r="A709" s="29"/>
      <c r="C709" s="19"/>
      <c r="D709" s="140"/>
      <c r="F709" s="124"/>
      <c r="G709" s="124"/>
      <c r="I709" s="102"/>
      <c r="J709" s="102"/>
      <c r="K709" s="102"/>
      <c r="L709" s="102"/>
      <c r="M709" s="102"/>
      <c r="N709" s="102"/>
      <c r="O709" s="102"/>
      <c r="P709" s="102"/>
      <c r="Q709" s="102"/>
      <c r="R709" s="102"/>
      <c r="S709" s="102"/>
      <c r="T709" s="102"/>
      <c r="U709" s="102"/>
      <c r="V709" s="102"/>
      <c r="W709" s="102"/>
    </row>
    <row r="710" spans="1:23" ht="13.5" customHeight="1">
      <c r="A710" s="29"/>
      <c r="C710" s="19"/>
      <c r="D710" s="140"/>
      <c r="F710" s="124"/>
      <c r="G710" s="124"/>
      <c r="I710" s="102"/>
      <c r="J710" s="102"/>
      <c r="K710" s="102"/>
      <c r="L710" s="102"/>
      <c r="M710" s="102"/>
      <c r="N710" s="102"/>
      <c r="O710" s="102"/>
      <c r="P710" s="102"/>
      <c r="Q710" s="102"/>
      <c r="R710" s="102"/>
      <c r="S710" s="102"/>
      <c r="T710" s="102"/>
      <c r="U710" s="102"/>
      <c r="V710" s="102"/>
      <c r="W710" s="102"/>
    </row>
    <row r="711" spans="1:23" ht="13.5" customHeight="1">
      <c r="A711" s="29"/>
      <c r="C711" s="19"/>
      <c r="D711" s="140"/>
      <c r="F711" s="124"/>
      <c r="G711" s="124"/>
      <c r="I711" s="102"/>
      <c r="J711" s="102"/>
      <c r="K711" s="102"/>
      <c r="L711" s="102"/>
      <c r="M711" s="102"/>
      <c r="N711" s="102"/>
      <c r="O711" s="102"/>
      <c r="P711" s="102"/>
      <c r="Q711" s="102"/>
      <c r="R711" s="102"/>
      <c r="S711" s="102"/>
      <c r="T711" s="102"/>
      <c r="U711" s="102"/>
      <c r="V711" s="102"/>
      <c r="W711" s="102"/>
    </row>
    <row r="712" spans="1:23" ht="13.5" customHeight="1">
      <c r="A712" s="29"/>
      <c r="C712" s="19"/>
      <c r="D712" s="140"/>
      <c r="F712" s="124"/>
      <c r="G712" s="124"/>
      <c r="I712" s="102"/>
      <c r="J712" s="102"/>
      <c r="K712" s="102"/>
      <c r="L712" s="102"/>
      <c r="M712" s="102"/>
      <c r="N712" s="102"/>
      <c r="O712" s="102"/>
      <c r="P712" s="102"/>
      <c r="Q712" s="102"/>
      <c r="R712" s="102"/>
      <c r="S712" s="102"/>
      <c r="T712" s="102"/>
      <c r="U712" s="102"/>
      <c r="V712" s="102"/>
      <c r="W712" s="102"/>
    </row>
    <row r="713" spans="1:23" ht="13.5" customHeight="1">
      <c r="A713" s="29"/>
      <c r="C713" s="19"/>
      <c r="D713" s="140"/>
      <c r="F713" s="124"/>
      <c r="G713" s="124"/>
      <c r="I713" s="102"/>
      <c r="J713" s="102"/>
      <c r="K713" s="102"/>
      <c r="L713" s="102"/>
      <c r="M713" s="102"/>
      <c r="N713" s="102"/>
      <c r="O713" s="102"/>
      <c r="P713" s="102"/>
      <c r="Q713" s="102"/>
      <c r="R713" s="102"/>
      <c r="S713" s="102"/>
      <c r="T713" s="102"/>
      <c r="U713" s="102"/>
      <c r="V713" s="102"/>
      <c r="W713" s="102"/>
    </row>
    <row r="714" spans="1:23" ht="13.5" customHeight="1">
      <c r="A714" s="29"/>
      <c r="C714" s="19"/>
      <c r="D714" s="140"/>
      <c r="F714" s="124"/>
      <c r="G714" s="124"/>
      <c r="I714" s="102"/>
      <c r="J714" s="102"/>
      <c r="K714" s="102"/>
      <c r="L714" s="102"/>
      <c r="M714" s="102"/>
      <c r="N714" s="102"/>
      <c r="O714" s="102"/>
      <c r="P714" s="102"/>
      <c r="Q714" s="102"/>
      <c r="R714" s="102"/>
      <c r="S714" s="102"/>
      <c r="T714" s="102"/>
      <c r="U714" s="102"/>
      <c r="V714" s="102"/>
      <c r="W714" s="102"/>
    </row>
    <row r="715" spans="1:23" ht="13.5" customHeight="1">
      <c r="A715" s="29"/>
      <c r="C715" s="19"/>
      <c r="D715" s="140"/>
      <c r="F715" s="124"/>
      <c r="G715" s="124"/>
      <c r="I715" s="102"/>
      <c r="J715" s="102"/>
      <c r="K715" s="102"/>
      <c r="L715" s="102"/>
      <c r="M715" s="102"/>
      <c r="N715" s="102"/>
      <c r="O715" s="102"/>
      <c r="P715" s="102"/>
      <c r="Q715" s="102"/>
      <c r="R715" s="102"/>
      <c r="S715" s="102"/>
      <c r="T715" s="102"/>
      <c r="U715" s="102"/>
      <c r="V715" s="102"/>
      <c r="W715" s="102"/>
    </row>
    <row r="716" spans="1:23" ht="13.5" customHeight="1">
      <c r="A716" s="29"/>
      <c r="C716" s="19"/>
      <c r="D716" s="140"/>
      <c r="F716" s="124"/>
      <c r="G716" s="124"/>
      <c r="I716" s="102"/>
      <c r="J716" s="102"/>
      <c r="K716" s="102"/>
      <c r="L716" s="102"/>
      <c r="M716" s="102"/>
      <c r="N716" s="102"/>
      <c r="O716" s="102"/>
      <c r="P716" s="102"/>
      <c r="Q716" s="102"/>
      <c r="R716" s="102"/>
      <c r="S716" s="102"/>
      <c r="T716" s="102"/>
      <c r="U716" s="102"/>
      <c r="V716" s="102"/>
      <c r="W716" s="102"/>
    </row>
    <row r="717" spans="1:23" ht="13.5" customHeight="1">
      <c r="A717" s="29"/>
      <c r="C717" s="19"/>
      <c r="D717" s="140"/>
      <c r="F717" s="124"/>
      <c r="G717" s="124"/>
      <c r="I717" s="102"/>
      <c r="J717" s="102"/>
      <c r="K717" s="102"/>
      <c r="L717" s="102"/>
      <c r="M717" s="102"/>
      <c r="N717" s="102"/>
      <c r="O717" s="102"/>
      <c r="P717" s="102"/>
      <c r="Q717" s="102"/>
      <c r="R717" s="102"/>
      <c r="S717" s="102"/>
      <c r="T717" s="102"/>
      <c r="U717" s="102"/>
      <c r="V717" s="102"/>
      <c r="W717" s="102"/>
    </row>
    <row r="718" spans="1:23" ht="13.5" customHeight="1">
      <c r="A718" s="29"/>
      <c r="C718" s="19"/>
      <c r="D718" s="140"/>
      <c r="F718" s="124"/>
      <c r="G718" s="124"/>
      <c r="I718" s="102"/>
      <c r="J718" s="102"/>
      <c r="K718" s="102"/>
      <c r="L718" s="102"/>
      <c r="M718" s="102"/>
      <c r="N718" s="102"/>
      <c r="O718" s="102"/>
      <c r="P718" s="102"/>
      <c r="Q718" s="102"/>
      <c r="R718" s="102"/>
      <c r="S718" s="102"/>
      <c r="T718" s="102"/>
      <c r="U718" s="102"/>
      <c r="V718" s="102"/>
      <c r="W718" s="102"/>
    </row>
    <row r="719" spans="1:23" ht="13.5" customHeight="1">
      <c r="A719" s="29"/>
      <c r="C719" s="19"/>
      <c r="D719" s="140"/>
      <c r="F719" s="124"/>
      <c r="G719" s="124"/>
      <c r="I719" s="102"/>
      <c r="J719" s="102"/>
      <c r="K719" s="102"/>
      <c r="L719" s="102"/>
      <c r="M719" s="102"/>
      <c r="N719" s="102"/>
      <c r="O719" s="102"/>
      <c r="P719" s="102"/>
      <c r="Q719" s="102"/>
      <c r="R719" s="102"/>
      <c r="S719" s="102"/>
      <c r="T719" s="102"/>
      <c r="U719" s="102"/>
      <c r="V719" s="102"/>
      <c r="W719" s="102"/>
    </row>
    <row r="720" spans="1:23" ht="13.5" customHeight="1">
      <c r="A720" s="29"/>
      <c r="C720" s="19"/>
      <c r="D720" s="140"/>
      <c r="F720" s="124"/>
      <c r="G720" s="124"/>
      <c r="I720" s="102"/>
      <c r="J720" s="102"/>
      <c r="K720" s="102"/>
      <c r="L720" s="102"/>
      <c r="M720" s="102"/>
      <c r="N720" s="102"/>
      <c r="O720" s="102"/>
      <c r="P720" s="102"/>
      <c r="Q720" s="102"/>
      <c r="R720" s="102"/>
      <c r="S720" s="102"/>
      <c r="T720" s="102"/>
      <c r="U720" s="102"/>
      <c r="V720" s="102"/>
      <c r="W720" s="102"/>
    </row>
    <row r="721" spans="1:23" ht="13.5" customHeight="1">
      <c r="A721" s="29"/>
      <c r="C721" s="19"/>
      <c r="D721" s="140"/>
      <c r="F721" s="124"/>
      <c r="G721" s="124"/>
      <c r="I721" s="102"/>
      <c r="J721" s="102"/>
      <c r="K721" s="102"/>
      <c r="L721" s="102"/>
      <c r="M721" s="102"/>
      <c r="N721" s="102"/>
      <c r="O721" s="102"/>
      <c r="P721" s="102"/>
      <c r="Q721" s="102"/>
      <c r="R721" s="102"/>
      <c r="S721" s="102"/>
      <c r="T721" s="102"/>
      <c r="U721" s="102"/>
      <c r="V721" s="102"/>
      <c r="W721" s="102"/>
    </row>
    <row r="722" spans="1:23" ht="13.5" customHeight="1">
      <c r="A722" s="29"/>
      <c r="C722" s="19"/>
      <c r="D722" s="140"/>
      <c r="F722" s="124"/>
      <c r="G722" s="124"/>
      <c r="I722" s="102"/>
      <c r="J722" s="102"/>
      <c r="K722" s="102"/>
      <c r="L722" s="102"/>
      <c r="M722" s="102"/>
      <c r="N722" s="102"/>
      <c r="O722" s="102"/>
      <c r="P722" s="102"/>
      <c r="Q722" s="102"/>
      <c r="R722" s="102"/>
      <c r="S722" s="102"/>
      <c r="T722" s="102"/>
      <c r="U722" s="102"/>
      <c r="V722" s="102"/>
      <c r="W722" s="102"/>
    </row>
    <row r="723" spans="1:23" ht="13.5" customHeight="1">
      <c r="A723" s="29"/>
      <c r="C723" s="19"/>
      <c r="D723" s="140"/>
      <c r="F723" s="124"/>
      <c r="G723" s="124"/>
      <c r="I723" s="102"/>
      <c r="J723" s="102"/>
      <c r="K723" s="102"/>
      <c r="L723" s="102"/>
      <c r="M723" s="102"/>
      <c r="N723" s="102"/>
      <c r="O723" s="102"/>
      <c r="P723" s="102"/>
      <c r="Q723" s="102"/>
      <c r="R723" s="102"/>
      <c r="S723" s="102"/>
      <c r="T723" s="102"/>
      <c r="U723" s="102"/>
      <c r="V723" s="102"/>
      <c r="W723" s="102"/>
    </row>
    <row r="724" spans="1:23" ht="13.5" customHeight="1">
      <c r="A724" s="29"/>
      <c r="C724" s="19"/>
      <c r="D724" s="140"/>
      <c r="F724" s="124"/>
      <c r="G724" s="124"/>
      <c r="I724" s="102"/>
      <c r="J724" s="102"/>
      <c r="K724" s="102"/>
      <c r="L724" s="102"/>
      <c r="M724" s="102"/>
      <c r="N724" s="102"/>
      <c r="O724" s="102"/>
      <c r="P724" s="102"/>
      <c r="Q724" s="102"/>
      <c r="R724" s="102"/>
      <c r="S724" s="102"/>
      <c r="T724" s="102"/>
      <c r="U724" s="102"/>
      <c r="V724" s="102"/>
      <c r="W724" s="102"/>
    </row>
    <row r="725" spans="1:23" ht="13.5" customHeight="1">
      <c r="A725" s="29"/>
      <c r="C725" s="19"/>
      <c r="D725" s="140"/>
      <c r="F725" s="124"/>
      <c r="G725" s="124"/>
      <c r="I725" s="102"/>
      <c r="J725" s="102"/>
      <c r="K725" s="102"/>
      <c r="L725" s="102"/>
      <c r="M725" s="102"/>
      <c r="N725" s="102"/>
      <c r="O725" s="102"/>
      <c r="P725" s="102"/>
      <c r="Q725" s="102"/>
      <c r="R725" s="102"/>
      <c r="S725" s="102"/>
      <c r="T725" s="102"/>
      <c r="U725" s="102"/>
      <c r="V725" s="102"/>
      <c r="W725" s="102"/>
    </row>
    <row r="726" spans="1:23" ht="13.5" customHeight="1">
      <c r="A726" s="29"/>
      <c r="C726" s="19"/>
      <c r="D726" s="140"/>
      <c r="F726" s="124"/>
      <c r="G726" s="124"/>
      <c r="I726" s="102"/>
      <c r="J726" s="102"/>
      <c r="K726" s="102"/>
      <c r="L726" s="102"/>
      <c r="M726" s="102"/>
      <c r="N726" s="102"/>
      <c r="O726" s="102"/>
      <c r="P726" s="102"/>
      <c r="Q726" s="102"/>
      <c r="R726" s="102"/>
      <c r="S726" s="102"/>
      <c r="T726" s="102"/>
      <c r="U726" s="102"/>
      <c r="V726" s="102"/>
      <c r="W726" s="102"/>
    </row>
    <row r="727" spans="1:23" ht="13.5" customHeight="1">
      <c r="A727" s="29"/>
      <c r="C727" s="19"/>
      <c r="D727" s="140"/>
      <c r="F727" s="124"/>
      <c r="G727" s="124"/>
      <c r="I727" s="102"/>
      <c r="J727" s="102"/>
      <c r="K727" s="102"/>
      <c r="L727" s="102"/>
      <c r="M727" s="102"/>
      <c r="N727" s="102"/>
      <c r="O727" s="102"/>
      <c r="P727" s="102"/>
      <c r="Q727" s="102"/>
      <c r="R727" s="102"/>
      <c r="S727" s="102"/>
      <c r="T727" s="102"/>
      <c r="U727" s="102"/>
      <c r="V727" s="102"/>
      <c r="W727" s="102"/>
    </row>
    <row r="728" spans="1:23" ht="13.5" customHeight="1">
      <c r="A728" s="29"/>
      <c r="C728" s="19"/>
      <c r="D728" s="140"/>
      <c r="F728" s="124"/>
      <c r="G728" s="124"/>
      <c r="I728" s="102"/>
      <c r="J728" s="102"/>
      <c r="K728" s="102"/>
      <c r="L728" s="102"/>
      <c r="M728" s="102"/>
      <c r="N728" s="102"/>
      <c r="O728" s="102"/>
      <c r="P728" s="102"/>
      <c r="Q728" s="102"/>
      <c r="R728" s="102"/>
      <c r="S728" s="102"/>
      <c r="T728" s="102"/>
      <c r="U728" s="102"/>
      <c r="V728" s="102"/>
      <c r="W728" s="102"/>
    </row>
    <row r="729" spans="1:23" ht="13.5" customHeight="1">
      <c r="A729" s="29"/>
      <c r="C729" s="19"/>
      <c r="D729" s="140"/>
      <c r="F729" s="124"/>
      <c r="G729" s="124"/>
      <c r="I729" s="102"/>
      <c r="J729" s="102"/>
      <c r="K729" s="102"/>
      <c r="L729" s="102"/>
      <c r="M729" s="102"/>
      <c r="N729" s="102"/>
      <c r="O729" s="102"/>
      <c r="P729" s="102"/>
      <c r="Q729" s="102"/>
      <c r="R729" s="102"/>
      <c r="S729" s="102"/>
      <c r="T729" s="102"/>
      <c r="U729" s="102"/>
      <c r="V729" s="102"/>
      <c r="W729" s="102"/>
    </row>
    <row r="730" spans="1:23" ht="13.5" customHeight="1">
      <c r="A730" s="29"/>
      <c r="C730" s="19"/>
      <c r="D730" s="140"/>
      <c r="F730" s="124"/>
      <c r="G730" s="124"/>
      <c r="I730" s="102"/>
      <c r="J730" s="102"/>
      <c r="K730" s="102"/>
      <c r="L730" s="102"/>
      <c r="M730" s="102"/>
      <c r="N730" s="102"/>
      <c r="O730" s="102"/>
      <c r="P730" s="102"/>
      <c r="Q730" s="102"/>
      <c r="R730" s="102"/>
      <c r="S730" s="102"/>
      <c r="T730" s="102"/>
      <c r="U730" s="102"/>
      <c r="V730" s="102"/>
      <c r="W730" s="102"/>
    </row>
    <row r="731" spans="1:23" ht="13.5" customHeight="1">
      <c r="A731" s="29"/>
      <c r="C731" s="19"/>
      <c r="D731" s="140"/>
      <c r="F731" s="124"/>
      <c r="G731" s="124"/>
      <c r="I731" s="102"/>
      <c r="J731" s="102"/>
      <c r="K731" s="102"/>
      <c r="L731" s="102"/>
      <c r="M731" s="102"/>
      <c r="N731" s="102"/>
      <c r="O731" s="102"/>
      <c r="P731" s="102"/>
      <c r="Q731" s="102"/>
      <c r="R731" s="102"/>
      <c r="S731" s="102"/>
      <c r="T731" s="102"/>
      <c r="U731" s="102"/>
      <c r="V731" s="102"/>
      <c r="W731" s="102"/>
    </row>
    <row r="732" spans="1:23" ht="13.5" customHeight="1">
      <c r="A732" s="29"/>
      <c r="C732" s="19"/>
      <c r="D732" s="140"/>
      <c r="F732" s="124"/>
      <c r="G732" s="124"/>
      <c r="I732" s="102"/>
      <c r="J732" s="102"/>
      <c r="K732" s="102"/>
      <c r="L732" s="102"/>
      <c r="M732" s="102"/>
      <c r="N732" s="102"/>
      <c r="O732" s="102"/>
      <c r="P732" s="102"/>
      <c r="Q732" s="102"/>
      <c r="R732" s="102"/>
      <c r="S732" s="102"/>
      <c r="T732" s="102"/>
      <c r="U732" s="102"/>
      <c r="V732" s="102"/>
      <c r="W732" s="102"/>
    </row>
    <row r="733" spans="1:23" ht="13.5" customHeight="1">
      <c r="A733" s="29"/>
      <c r="C733" s="19"/>
      <c r="D733" s="140"/>
      <c r="F733" s="124"/>
      <c r="G733" s="124"/>
      <c r="I733" s="102"/>
      <c r="J733" s="102"/>
      <c r="K733" s="102"/>
      <c r="L733" s="102"/>
      <c r="M733" s="102"/>
      <c r="N733" s="102"/>
      <c r="O733" s="102"/>
      <c r="P733" s="102"/>
      <c r="Q733" s="102"/>
      <c r="R733" s="102"/>
      <c r="S733" s="102"/>
      <c r="T733" s="102"/>
      <c r="U733" s="102"/>
      <c r="V733" s="102"/>
      <c r="W733" s="102"/>
    </row>
    <row r="734" spans="1:23" ht="13.5" customHeight="1">
      <c r="A734" s="29"/>
      <c r="C734" s="19"/>
      <c r="D734" s="140"/>
      <c r="F734" s="124"/>
      <c r="G734" s="124"/>
      <c r="I734" s="102"/>
      <c r="J734" s="102"/>
      <c r="K734" s="102"/>
      <c r="L734" s="102"/>
      <c r="M734" s="102"/>
      <c r="N734" s="102"/>
      <c r="O734" s="102"/>
      <c r="P734" s="102"/>
      <c r="Q734" s="102"/>
      <c r="R734" s="102"/>
      <c r="S734" s="102"/>
      <c r="T734" s="102"/>
      <c r="U734" s="102"/>
      <c r="V734" s="102"/>
      <c r="W734" s="102"/>
    </row>
    <row r="735" spans="1:23" ht="13.5" customHeight="1">
      <c r="A735" s="29"/>
      <c r="C735" s="19"/>
      <c r="D735" s="140"/>
      <c r="F735" s="124"/>
      <c r="G735" s="124"/>
      <c r="I735" s="102"/>
      <c r="J735" s="102"/>
      <c r="K735" s="102"/>
      <c r="L735" s="102"/>
      <c r="M735" s="102"/>
      <c r="N735" s="102"/>
      <c r="O735" s="102"/>
      <c r="P735" s="102"/>
      <c r="Q735" s="102"/>
      <c r="R735" s="102"/>
      <c r="S735" s="102"/>
      <c r="T735" s="102"/>
      <c r="U735" s="102"/>
      <c r="V735" s="102"/>
      <c r="W735" s="102"/>
    </row>
    <row r="736" spans="1:23" ht="13.5" customHeight="1">
      <c r="A736" s="29"/>
      <c r="C736" s="19"/>
      <c r="D736" s="140"/>
      <c r="F736" s="124"/>
      <c r="G736" s="124"/>
      <c r="I736" s="102"/>
      <c r="J736" s="102"/>
      <c r="K736" s="102"/>
      <c r="L736" s="102"/>
      <c r="M736" s="102"/>
      <c r="N736" s="102"/>
      <c r="O736" s="102"/>
      <c r="P736" s="102"/>
      <c r="Q736" s="102"/>
      <c r="R736" s="102"/>
      <c r="S736" s="102"/>
      <c r="T736" s="102"/>
      <c r="U736" s="102"/>
      <c r="V736" s="102"/>
      <c r="W736" s="102"/>
    </row>
    <row r="737" spans="1:23" ht="13.5" customHeight="1">
      <c r="A737" s="29"/>
      <c r="C737" s="19"/>
      <c r="D737" s="140"/>
      <c r="F737" s="124"/>
      <c r="G737" s="124"/>
      <c r="I737" s="102"/>
      <c r="J737" s="102"/>
      <c r="K737" s="102"/>
      <c r="L737" s="102"/>
      <c r="M737" s="102"/>
      <c r="N737" s="102"/>
      <c r="O737" s="102"/>
      <c r="P737" s="102"/>
      <c r="Q737" s="102"/>
      <c r="R737" s="102"/>
      <c r="S737" s="102"/>
      <c r="T737" s="102"/>
      <c r="U737" s="102"/>
      <c r="V737" s="102"/>
      <c r="W737" s="102"/>
    </row>
    <row r="738" spans="1:23" ht="13.5" customHeight="1">
      <c r="A738" s="29"/>
      <c r="C738" s="19"/>
      <c r="D738" s="140"/>
      <c r="F738" s="124"/>
      <c r="G738" s="124"/>
      <c r="I738" s="102"/>
      <c r="J738" s="102"/>
      <c r="K738" s="102"/>
      <c r="L738" s="102"/>
      <c r="M738" s="102"/>
      <c r="N738" s="102"/>
      <c r="O738" s="102"/>
      <c r="P738" s="102"/>
      <c r="Q738" s="102"/>
      <c r="R738" s="102"/>
      <c r="S738" s="102"/>
      <c r="T738" s="102"/>
      <c r="U738" s="102"/>
      <c r="V738" s="102"/>
      <c r="W738" s="102"/>
    </row>
    <row r="739" spans="1:23" ht="13.5" customHeight="1">
      <c r="A739" s="29"/>
      <c r="C739" s="19"/>
      <c r="D739" s="140"/>
      <c r="F739" s="124"/>
      <c r="G739" s="124"/>
      <c r="I739" s="102"/>
      <c r="J739" s="102"/>
      <c r="K739" s="102"/>
      <c r="L739" s="102"/>
      <c r="M739" s="102"/>
      <c r="N739" s="102"/>
      <c r="O739" s="102"/>
      <c r="P739" s="102"/>
      <c r="Q739" s="102"/>
      <c r="R739" s="102"/>
      <c r="S739" s="102"/>
      <c r="T739" s="102"/>
      <c r="U739" s="102"/>
      <c r="V739" s="102"/>
      <c r="W739" s="102"/>
    </row>
    <row r="740" spans="1:23" ht="13.5" customHeight="1">
      <c r="A740" s="29"/>
      <c r="C740" s="19"/>
      <c r="D740" s="140"/>
      <c r="F740" s="124"/>
      <c r="G740" s="124"/>
      <c r="I740" s="102"/>
      <c r="J740" s="102"/>
      <c r="K740" s="102"/>
      <c r="L740" s="102"/>
      <c r="M740" s="102"/>
      <c r="N740" s="102"/>
      <c r="O740" s="102"/>
      <c r="P740" s="102"/>
      <c r="Q740" s="102"/>
      <c r="R740" s="102"/>
      <c r="S740" s="102"/>
      <c r="T740" s="102"/>
      <c r="U740" s="102"/>
      <c r="V740" s="102"/>
      <c r="W740" s="102"/>
    </row>
    <row r="741" spans="1:23" ht="13.5" customHeight="1">
      <c r="A741" s="29"/>
      <c r="C741" s="19"/>
      <c r="D741" s="140"/>
      <c r="F741" s="124"/>
      <c r="G741" s="124"/>
      <c r="I741" s="102"/>
      <c r="J741" s="102"/>
      <c r="K741" s="102"/>
      <c r="L741" s="102"/>
      <c r="M741" s="102"/>
      <c r="N741" s="102"/>
      <c r="O741" s="102"/>
      <c r="P741" s="102"/>
      <c r="Q741" s="102"/>
      <c r="R741" s="102"/>
      <c r="S741" s="102"/>
      <c r="T741" s="102"/>
      <c r="U741" s="102"/>
      <c r="V741" s="102"/>
      <c r="W741" s="102"/>
    </row>
    <row r="742" spans="1:23" ht="13.5" customHeight="1">
      <c r="A742" s="29"/>
      <c r="C742" s="19"/>
      <c r="D742" s="140"/>
      <c r="F742" s="124"/>
      <c r="G742" s="124"/>
      <c r="I742" s="102"/>
      <c r="J742" s="102"/>
      <c r="K742" s="102"/>
      <c r="L742" s="102"/>
      <c r="M742" s="102"/>
      <c r="N742" s="102"/>
      <c r="O742" s="102"/>
      <c r="P742" s="102"/>
      <c r="Q742" s="102"/>
      <c r="R742" s="102"/>
      <c r="S742" s="102"/>
      <c r="T742" s="102"/>
      <c r="U742" s="102"/>
      <c r="V742" s="102"/>
      <c r="W742" s="102"/>
    </row>
    <row r="743" spans="1:23" ht="13.5" customHeight="1">
      <c r="A743" s="29"/>
      <c r="C743" s="19"/>
      <c r="D743" s="140"/>
      <c r="F743" s="124"/>
      <c r="G743" s="124"/>
      <c r="I743" s="102"/>
      <c r="J743" s="102"/>
      <c r="K743" s="102"/>
      <c r="L743" s="102"/>
      <c r="M743" s="102"/>
      <c r="N743" s="102"/>
      <c r="O743" s="102"/>
      <c r="P743" s="102"/>
      <c r="Q743" s="102"/>
      <c r="R743" s="102"/>
      <c r="S743" s="102"/>
      <c r="T743" s="102"/>
      <c r="U743" s="102"/>
      <c r="V743" s="102"/>
      <c r="W743" s="102"/>
    </row>
    <row r="744" spans="1:23" ht="13.5" customHeight="1">
      <c r="A744" s="29"/>
      <c r="C744" s="19"/>
      <c r="D744" s="140"/>
      <c r="F744" s="124"/>
      <c r="G744" s="124"/>
      <c r="I744" s="102"/>
      <c r="J744" s="102"/>
      <c r="K744" s="102"/>
      <c r="L744" s="102"/>
      <c r="M744" s="102"/>
      <c r="N744" s="102"/>
      <c r="O744" s="102"/>
      <c r="P744" s="102"/>
      <c r="Q744" s="102"/>
      <c r="R744" s="102"/>
      <c r="S744" s="102"/>
      <c r="T744" s="102"/>
      <c r="U744" s="102"/>
      <c r="V744" s="102"/>
      <c r="W744" s="102"/>
    </row>
    <row r="745" spans="1:23" ht="13.5" customHeight="1">
      <c r="A745" s="29"/>
      <c r="C745" s="19"/>
      <c r="D745" s="140"/>
      <c r="F745" s="124"/>
      <c r="G745" s="124"/>
      <c r="I745" s="102"/>
      <c r="J745" s="102"/>
      <c r="K745" s="102"/>
      <c r="L745" s="102"/>
      <c r="M745" s="102"/>
      <c r="N745" s="102"/>
      <c r="O745" s="102"/>
      <c r="P745" s="102"/>
      <c r="Q745" s="102"/>
      <c r="R745" s="102"/>
      <c r="S745" s="102"/>
      <c r="T745" s="102"/>
      <c r="U745" s="102"/>
      <c r="V745" s="102"/>
      <c r="W745" s="102"/>
    </row>
    <row r="746" spans="1:23" ht="13.5" customHeight="1">
      <c r="A746" s="29"/>
      <c r="C746" s="19"/>
      <c r="D746" s="140"/>
      <c r="F746" s="124"/>
      <c r="G746" s="124"/>
      <c r="I746" s="102"/>
      <c r="J746" s="102"/>
      <c r="K746" s="102"/>
      <c r="L746" s="102"/>
      <c r="M746" s="102"/>
      <c r="N746" s="102"/>
      <c r="O746" s="102"/>
      <c r="P746" s="102"/>
      <c r="Q746" s="102"/>
      <c r="R746" s="102"/>
      <c r="S746" s="102"/>
      <c r="T746" s="102"/>
      <c r="U746" s="102"/>
      <c r="V746" s="102"/>
      <c r="W746" s="102"/>
    </row>
    <row r="747" spans="1:23" ht="13.5" customHeight="1">
      <c r="A747" s="29"/>
      <c r="C747" s="19"/>
      <c r="D747" s="140"/>
      <c r="F747" s="124"/>
      <c r="G747" s="124"/>
      <c r="I747" s="102"/>
      <c r="J747" s="102"/>
      <c r="K747" s="102"/>
      <c r="L747" s="102"/>
      <c r="M747" s="102"/>
      <c r="N747" s="102"/>
      <c r="O747" s="102"/>
      <c r="P747" s="102"/>
      <c r="Q747" s="102"/>
      <c r="R747" s="102"/>
      <c r="S747" s="102"/>
      <c r="T747" s="102"/>
      <c r="U747" s="102"/>
      <c r="V747" s="102"/>
      <c r="W747" s="102"/>
    </row>
    <row r="748" spans="1:23" ht="13.5" customHeight="1">
      <c r="A748" s="29"/>
      <c r="C748" s="19"/>
      <c r="D748" s="140"/>
      <c r="F748" s="124"/>
      <c r="G748" s="124"/>
      <c r="I748" s="102"/>
      <c r="J748" s="102"/>
      <c r="K748" s="102"/>
      <c r="L748" s="102"/>
      <c r="M748" s="102"/>
      <c r="N748" s="102"/>
      <c r="O748" s="102"/>
      <c r="P748" s="102"/>
      <c r="Q748" s="102"/>
      <c r="R748" s="102"/>
      <c r="S748" s="102"/>
      <c r="T748" s="102"/>
      <c r="U748" s="102"/>
      <c r="V748" s="102"/>
      <c r="W748" s="102"/>
    </row>
    <row r="749" spans="1:23" ht="13.5" customHeight="1">
      <c r="A749" s="29"/>
      <c r="C749" s="19"/>
      <c r="D749" s="140"/>
      <c r="F749" s="124"/>
      <c r="G749" s="124"/>
      <c r="I749" s="102"/>
      <c r="J749" s="102"/>
      <c r="K749" s="102"/>
      <c r="L749" s="102"/>
      <c r="M749" s="102"/>
      <c r="N749" s="102"/>
      <c r="O749" s="102"/>
      <c r="P749" s="102"/>
      <c r="Q749" s="102"/>
      <c r="R749" s="102"/>
      <c r="S749" s="102"/>
      <c r="T749" s="102"/>
      <c r="U749" s="102"/>
      <c r="V749" s="102"/>
      <c r="W749" s="102"/>
    </row>
    <row r="750" spans="1:23" ht="13.5" customHeight="1">
      <c r="A750" s="29"/>
      <c r="C750" s="19"/>
      <c r="D750" s="140"/>
      <c r="F750" s="124"/>
      <c r="G750" s="124"/>
      <c r="I750" s="102"/>
      <c r="J750" s="102"/>
      <c r="K750" s="102"/>
      <c r="L750" s="102"/>
      <c r="M750" s="102"/>
      <c r="N750" s="102"/>
      <c r="O750" s="102"/>
      <c r="P750" s="102"/>
      <c r="Q750" s="102"/>
      <c r="R750" s="102"/>
      <c r="S750" s="102"/>
      <c r="T750" s="102"/>
      <c r="U750" s="102"/>
      <c r="V750" s="102"/>
      <c r="W750" s="102"/>
    </row>
    <row r="751" spans="1:23" ht="13.5" customHeight="1">
      <c r="A751" s="29"/>
      <c r="C751" s="19"/>
      <c r="D751" s="140"/>
      <c r="F751" s="124"/>
      <c r="G751" s="124"/>
      <c r="I751" s="102"/>
      <c r="J751" s="102"/>
      <c r="K751" s="102"/>
      <c r="L751" s="102"/>
      <c r="M751" s="102"/>
      <c r="N751" s="102"/>
      <c r="O751" s="102"/>
      <c r="P751" s="102"/>
      <c r="Q751" s="102"/>
      <c r="R751" s="102"/>
      <c r="S751" s="102"/>
      <c r="T751" s="102"/>
      <c r="U751" s="102"/>
      <c r="V751" s="102"/>
      <c r="W751" s="102"/>
    </row>
    <row r="752" spans="1:23" ht="13.5" customHeight="1">
      <c r="A752" s="29"/>
      <c r="C752" s="19"/>
      <c r="D752" s="140"/>
      <c r="F752" s="124"/>
      <c r="G752" s="124"/>
      <c r="I752" s="102"/>
      <c r="J752" s="102"/>
      <c r="K752" s="102"/>
      <c r="L752" s="102"/>
      <c r="M752" s="102"/>
      <c r="N752" s="102"/>
      <c r="O752" s="102"/>
      <c r="P752" s="102"/>
      <c r="Q752" s="102"/>
      <c r="R752" s="102"/>
      <c r="S752" s="102"/>
      <c r="T752" s="102"/>
      <c r="U752" s="102"/>
      <c r="V752" s="102"/>
      <c r="W752" s="102"/>
    </row>
    <row r="753" spans="1:23" ht="13.5" customHeight="1">
      <c r="A753" s="29"/>
      <c r="C753" s="19"/>
      <c r="D753" s="140"/>
      <c r="F753" s="124"/>
      <c r="G753" s="124"/>
      <c r="I753" s="102"/>
      <c r="J753" s="102"/>
      <c r="K753" s="102"/>
      <c r="L753" s="102"/>
      <c r="M753" s="102"/>
      <c r="N753" s="102"/>
      <c r="O753" s="102"/>
      <c r="P753" s="102"/>
      <c r="Q753" s="102"/>
      <c r="R753" s="102"/>
      <c r="S753" s="102"/>
      <c r="T753" s="102"/>
      <c r="U753" s="102"/>
      <c r="V753" s="102"/>
      <c r="W753" s="102"/>
    </row>
    <row r="754" spans="1:23" ht="13.5" customHeight="1">
      <c r="A754" s="29"/>
      <c r="C754" s="19"/>
      <c r="D754" s="140"/>
      <c r="F754" s="124"/>
      <c r="G754" s="124"/>
      <c r="I754" s="102"/>
      <c r="J754" s="102"/>
      <c r="K754" s="102"/>
      <c r="L754" s="102"/>
      <c r="M754" s="102"/>
      <c r="N754" s="102"/>
      <c r="O754" s="102"/>
      <c r="P754" s="102"/>
      <c r="Q754" s="102"/>
      <c r="R754" s="102"/>
      <c r="S754" s="102"/>
      <c r="T754" s="102"/>
      <c r="U754" s="102"/>
      <c r="V754" s="102"/>
      <c r="W754" s="102"/>
    </row>
    <row r="755" spans="1:23" ht="13.5" customHeight="1">
      <c r="A755" s="29"/>
      <c r="C755" s="19"/>
      <c r="D755" s="140"/>
      <c r="F755" s="124"/>
      <c r="G755" s="124"/>
      <c r="I755" s="102"/>
      <c r="J755" s="102"/>
      <c r="K755" s="102"/>
      <c r="L755" s="102"/>
      <c r="M755" s="102"/>
      <c r="N755" s="102"/>
      <c r="O755" s="102"/>
      <c r="P755" s="102"/>
      <c r="Q755" s="102"/>
      <c r="R755" s="102"/>
      <c r="S755" s="102"/>
      <c r="T755" s="102"/>
      <c r="U755" s="102"/>
      <c r="V755" s="102"/>
      <c r="W755" s="102"/>
    </row>
    <row r="756" spans="1:23" ht="13.5" customHeight="1">
      <c r="A756" s="29"/>
      <c r="C756" s="19"/>
      <c r="D756" s="140"/>
      <c r="F756" s="124"/>
      <c r="G756" s="124"/>
      <c r="I756" s="102"/>
      <c r="J756" s="102"/>
      <c r="K756" s="102"/>
      <c r="L756" s="102"/>
      <c r="M756" s="102"/>
      <c r="N756" s="102"/>
      <c r="O756" s="102"/>
      <c r="P756" s="102"/>
      <c r="Q756" s="102"/>
      <c r="R756" s="102"/>
      <c r="S756" s="102"/>
      <c r="T756" s="102"/>
      <c r="U756" s="102"/>
      <c r="V756" s="102"/>
      <c r="W756" s="102"/>
    </row>
    <row r="757" spans="1:23" ht="13.5" customHeight="1">
      <c r="A757" s="29"/>
      <c r="C757" s="19"/>
      <c r="D757" s="140"/>
      <c r="F757" s="124"/>
      <c r="G757" s="124"/>
      <c r="I757" s="102"/>
      <c r="J757" s="102"/>
      <c r="K757" s="102"/>
      <c r="L757" s="102"/>
      <c r="M757" s="102"/>
      <c r="N757" s="102"/>
      <c r="O757" s="102"/>
      <c r="P757" s="102"/>
      <c r="Q757" s="102"/>
      <c r="R757" s="102"/>
      <c r="S757" s="102"/>
      <c r="T757" s="102"/>
      <c r="U757" s="102"/>
      <c r="V757" s="102"/>
      <c r="W757" s="102"/>
    </row>
    <row r="758" spans="1:23" ht="13.5" customHeight="1">
      <c r="A758" s="29"/>
      <c r="C758" s="19"/>
      <c r="D758" s="140"/>
      <c r="F758" s="124"/>
      <c r="G758" s="124"/>
      <c r="I758" s="102"/>
      <c r="J758" s="102"/>
      <c r="K758" s="102"/>
      <c r="L758" s="102"/>
      <c r="M758" s="102"/>
      <c r="N758" s="102"/>
      <c r="O758" s="102"/>
      <c r="P758" s="102"/>
      <c r="Q758" s="102"/>
      <c r="R758" s="102"/>
      <c r="S758" s="102"/>
      <c r="T758" s="102"/>
      <c r="U758" s="102"/>
      <c r="V758" s="102"/>
      <c r="W758" s="102"/>
    </row>
    <row r="759" spans="1:23" ht="13.5" customHeight="1">
      <c r="A759" s="29"/>
      <c r="C759" s="19"/>
      <c r="D759" s="140"/>
      <c r="F759" s="124"/>
      <c r="G759" s="124"/>
      <c r="I759" s="102"/>
      <c r="J759" s="102"/>
      <c r="K759" s="102"/>
      <c r="L759" s="102"/>
      <c r="M759" s="102"/>
      <c r="N759" s="102"/>
      <c r="O759" s="102"/>
      <c r="P759" s="102"/>
      <c r="Q759" s="102"/>
      <c r="R759" s="102"/>
      <c r="S759" s="102"/>
      <c r="T759" s="102"/>
      <c r="U759" s="102"/>
      <c r="V759" s="102"/>
      <c r="W759" s="102"/>
    </row>
    <row r="760" spans="1:23" ht="13.5" customHeight="1">
      <c r="A760" s="29"/>
      <c r="C760" s="19"/>
      <c r="D760" s="140"/>
      <c r="F760" s="124"/>
      <c r="G760" s="124"/>
      <c r="I760" s="102"/>
      <c r="J760" s="102"/>
      <c r="K760" s="102"/>
      <c r="L760" s="102"/>
      <c r="M760" s="102"/>
      <c r="N760" s="102"/>
      <c r="O760" s="102"/>
      <c r="P760" s="102"/>
      <c r="Q760" s="102"/>
      <c r="R760" s="102"/>
      <c r="S760" s="102"/>
      <c r="T760" s="102"/>
      <c r="U760" s="102"/>
      <c r="V760" s="102"/>
      <c r="W760" s="102"/>
    </row>
    <row r="761" spans="1:23" ht="13.5" customHeight="1">
      <c r="A761" s="29"/>
      <c r="C761" s="19"/>
      <c r="D761" s="140"/>
      <c r="F761" s="124"/>
      <c r="G761" s="124"/>
      <c r="I761" s="102"/>
      <c r="J761" s="102"/>
      <c r="K761" s="102"/>
      <c r="L761" s="102"/>
      <c r="M761" s="102"/>
      <c r="N761" s="102"/>
      <c r="O761" s="102"/>
      <c r="P761" s="102"/>
      <c r="Q761" s="102"/>
      <c r="R761" s="102"/>
      <c r="S761" s="102"/>
      <c r="T761" s="102"/>
      <c r="U761" s="102"/>
      <c r="V761" s="102"/>
      <c r="W761" s="102"/>
    </row>
    <row r="762" spans="1:23" ht="13.5" customHeight="1">
      <c r="A762" s="29"/>
      <c r="C762" s="19"/>
      <c r="D762" s="140"/>
      <c r="F762" s="124"/>
      <c r="G762" s="124"/>
      <c r="I762" s="102"/>
      <c r="J762" s="102"/>
      <c r="K762" s="102"/>
      <c r="L762" s="102"/>
      <c r="M762" s="102"/>
      <c r="N762" s="102"/>
      <c r="O762" s="102"/>
      <c r="P762" s="102"/>
      <c r="Q762" s="102"/>
      <c r="R762" s="102"/>
      <c r="S762" s="102"/>
      <c r="T762" s="102"/>
      <c r="U762" s="102"/>
      <c r="V762" s="102"/>
      <c r="W762" s="102"/>
    </row>
    <row r="763" spans="1:23" ht="13.5" customHeight="1">
      <c r="A763" s="29"/>
      <c r="C763" s="19"/>
      <c r="D763" s="140"/>
      <c r="F763" s="124"/>
      <c r="G763" s="124"/>
      <c r="I763" s="102"/>
      <c r="J763" s="102"/>
      <c r="K763" s="102"/>
      <c r="L763" s="102"/>
      <c r="M763" s="102"/>
      <c r="N763" s="102"/>
      <c r="O763" s="102"/>
      <c r="P763" s="102"/>
      <c r="Q763" s="102"/>
      <c r="R763" s="102"/>
      <c r="S763" s="102"/>
      <c r="T763" s="102"/>
      <c r="U763" s="102"/>
      <c r="V763" s="102"/>
      <c r="W763" s="102"/>
    </row>
    <row r="764" spans="1:23" ht="13.5" customHeight="1">
      <c r="A764" s="29"/>
      <c r="C764" s="19"/>
      <c r="D764" s="140"/>
      <c r="F764" s="124"/>
      <c r="G764" s="124"/>
      <c r="I764" s="102"/>
      <c r="J764" s="102"/>
      <c r="K764" s="102"/>
      <c r="L764" s="102"/>
      <c r="M764" s="102"/>
      <c r="N764" s="102"/>
      <c r="O764" s="102"/>
      <c r="P764" s="102"/>
      <c r="Q764" s="102"/>
      <c r="R764" s="102"/>
      <c r="S764" s="102"/>
      <c r="T764" s="102"/>
      <c r="U764" s="102"/>
      <c r="V764" s="102"/>
      <c r="W764" s="102"/>
    </row>
    <row r="765" spans="1:23" ht="13.5" customHeight="1">
      <c r="A765" s="29"/>
      <c r="C765" s="19"/>
      <c r="D765" s="140"/>
      <c r="F765" s="124"/>
      <c r="G765" s="124"/>
      <c r="I765" s="102"/>
      <c r="J765" s="102"/>
      <c r="K765" s="102"/>
      <c r="L765" s="102"/>
      <c r="M765" s="102"/>
      <c r="N765" s="102"/>
      <c r="O765" s="102"/>
      <c r="P765" s="102"/>
      <c r="Q765" s="102"/>
      <c r="R765" s="102"/>
      <c r="S765" s="102"/>
      <c r="T765" s="102"/>
      <c r="U765" s="102"/>
      <c r="V765" s="102"/>
      <c r="W765" s="102"/>
    </row>
    <row r="766" spans="1:23" ht="13.5" customHeight="1">
      <c r="A766" s="29"/>
      <c r="C766" s="19"/>
      <c r="D766" s="140"/>
      <c r="F766" s="124"/>
      <c r="G766" s="124"/>
      <c r="I766" s="102"/>
      <c r="J766" s="102"/>
      <c r="K766" s="102"/>
      <c r="L766" s="102"/>
      <c r="M766" s="102"/>
      <c r="N766" s="102"/>
      <c r="O766" s="102"/>
      <c r="P766" s="102"/>
      <c r="Q766" s="102"/>
      <c r="R766" s="102"/>
      <c r="S766" s="102"/>
      <c r="T766" s="102"/>
      <c r="U766" s="102"/>
      <c r="V766" s="102"/>
      <c r="W766" s="102"/>
    </row>
    <row r="767" spans="1:23" ht="13.5" customHeight="1">
      <c r="A767" s="29"/>
      <c r="C767" s="19"/>
      <c r="D767" s="140"/>
      <c r="F767" s="124"/>
      <c r="G767" s="124"/>
      <c r="I767" s="102"/>
      <c r="J767" s="102"/>
      <c r="K767" s="102"/>
      <c r="L767" s="102"/>
      <c r="M767" s="102"/>
      <c r="N767" s="102"/>
      <c r="O767" s="102"/>
      <c r="P767" s="102"/>
      <c r="Q767" s="102"/>
      <c r="R767" s="102"/>
      <c r="S767" s="102"/>
      <c r="T767" s="102"/>
      <c r="U767" s="102"/>
      <c r="V767" s="102"/>
      <c r="W767" s="102"/>
    </row>
    <row r="768" spans="1:23" ht="13.5" customHeight="1">
      <c r="A768" s="29"/>
      <c r="C768" s="19"/>
      <c r="D768" s="140"/>
      <c r="F768" s="124"/>
      <c r="G768" s="124"/>
      <c r="I768" s="102"/>
      <c r="J768" s="102"/>
      <c r="K768" s="102"/>
      <c r="L768" s="102"/>
      <c r="M768" s="102"/>
      <c r="N768" s="102"/>
      <c r="O768" s="102"/>
      <c r="P768" s="102"/>
      <c r="Q768" s="102"/>
      <c r="R768" s="102"/>
      <c r="S768" s="102"/>
      <c r="T768" s="102"/>
      <c r="U768" s="102"/>
      <c r="V768" s="102"/>
      <c r="W768" s="102"/>
    </row>
    <row r="769" spans="1:23" ht="13.5" customHeight="1">
      <c r="A769" s="29"/>
      <c r="C769" s="19"/>
      <c r="D769" s="140"/>
      <c r="F769" s="124"/>
      <c r="G769" s="124"/>
      <c r="I769" s="102"/>
      <c r="J769" s="102"/>
      <c r="K769" s="102"/>
      <c r="L769" s="102"/>
      <c r="M769" s="102"/>
      <c r="N769" s="102"/>
      <c r="O769" s="102"/>
      <c r="P769" s="102"/>
      <c r="Q769" s="102"/>
      <c r="R769" s="102"/>
      <c r="S769" s="102"/>
      <c r="T769" s="102"/>
      <c r="U769" s="102"/>
      <c r="V769" s="102"/>
      <c r="W769" s="102"/>
    </row>
    <row r="770" spans="1:23" ht="13.5" customHeight="1">
      <c r="A770" s="29"/>
      <c r="C770" s="19"/>
      <c r="D770" s="140"/>
      <c r="F770" s="124"/>
      <c r="G770" s="124"/>
      <c r="I770" s="102"/>
      <c r="J770" s="102"/>
      <c r="K770" s="102"/>
      <c r="L770" s="102"/>
      <c r="M770" s="102"/>
      <c r="N770" s="102"/>
      <c r="O770" s="102"/>
      <c r="P770" s="102"/>
      <c r="Q770" s="102"/>
      <c r="R770" s="102"/>
      <c r="S770" s="102"/>
      <c r="T770" s="102"/>
      <c r="U770" s="102"/>
      <c r="V770" s="102"/>
      <c r="W770" s="102"/>
    </row>
    <row r="771" spans="1:23" ht="13.5" customHeight="1">
      <c r="A771" s="29"/>
      <c r="C771" s="19"/>
      <c r="D771" s="140"/>
      <c r="F771" s="124"/>
      <c r="G771" s="124"/>
      <c r="I771" s="102"/>
      <c r="J771" s="102"/>
      <c r="K771" s="102"/>
      <c r="L771" s="102"/>
      <c r="M771" s="102"/>
      <c r="N771" s="102"/>
      <c r="O771" s="102"/>
      <c r="P771" s="102"/>
      <c r="Q771" s="102"/>
      <c r="R771" s="102"/>
      <c r="S771" s="102"/>
      <c r="T771" s="102"/>
      <c r="U771" s="102"/>
      <c r="V771" s="102"/>
      <c r="W771" s="102"/>
    </row>
    <row r="772" spans="1:23" ht="13.5" customHeight="1">
      <c r="A772" s="29"/>
      <c r="C772" s="19"/>
      <c r="D772" s="140"/>
      <c r="F772" s="124"/>
      <c r="G772" s="124"/>
      <c r="I772" s="102"/>
      <c r="J772" s="102"/>
      <c r="K772" s="102"/>
      <c r="L772" s="102"/>
      <c r="M772" s="102"/>
      <c r="N772" s="102"/>
      <c r="O772" s="102"/>
      <c r="P772" s="102"/>
      <c r="Q772" s="102"/>
      <c r="R772" s="102"/>
      <c r="S772" s="102"/>
      <c r="T772" s="102"/>
      <c r="U772" s="102"/>
      <c r="V772" s="102"/>
      <c r="W772" s="102"/>
    </row>
    <row r="773" spans="1:23" ht="13.5" customHeight="1">
      <c r="A773" s="29"/>
      <c r="C773" s="19"/>
      <c r="D773" s="140"/>
      <c r="F773" s="124"/>
      <c r="G773" s="124"/>
      <c r="I773" s="102"/>
      <c r="J773" s="102"/>
      <c r="K773" s="102"/>
      <c r="L773" s="102"/>
      <c r="M773" s="102"/>
      <c r="N773" s="102"/>
      <c r="O773" s="102"/>
      <c r="P773" s="102"/>
      <c r="Q773" s="102"/>
      <c r="R773" s="102"/>
      <c r="S773" s="102"/>
      <c r="T773" s="102"/>
      <c r="U773" s="102"/>
      <c r="V773" s="102"/>
      <c r="W773" s="102"/>
    </row>
    <row r="774" spans="1:23" ht="13.5" customHeight="1">
      <c r="A774" s="29"/>
      <c r="C774" s="19"/>
      <c r="D774" s="140"/>
      <c r="F774" s="124"/>
      <c r="G774" s="124"/>
      <c r="I774" s="102"/>
      <c r="J774" s="102"/>
      <c r="K774" s="102"/>
      <c r="L774" s="102"/>
      <c r="M774" s="102"/>
      <c r="N774" s="102"/>
      <c r="O774" s="102"/>
      <c r="P774" s="102"/>
      <c r="Q774" s="102"/>
      <c r="R774" s="102"/>
      <c r="S774" s="102"/>
      <c r="T774" s="102"/>
      <c r="U774" s="102"/>
      <c r="V774" s="102"/>
      <c r="W774" s="102"/>
    </row>
    <row r="775" spans="1:23" ht="13.5" customHeight="1">
      <c r="A775" s="29"/>
      <c r="C775" s="19"/>
      <c r="D775" s="140"/>
      <c r="F775" s="124"/>
      <c r="G775" s="124"/>
      <c r="I775" s="102"/>
      <c r="J775" s="102"/>
      <c r="K775" s="102"/>
      <c r="L775" s="102"/>
      <c r="M775" s="102"/>
      <c r="N775" s="102"/>
      <c r="O775" s="102"/>
      <c r="P775" s="102"/>
      <c r="Q775" s="102"/>
      <c r="R775" s="102"/>
      <c r="S775" s="102"/>
      <c r="T775" s="102"/>
      <c r="U775" s="102"/>
      <c r="V775" s="102"/>
      <c r="W775" s="102"/>
    </row>
    <row r="776" spans="1:23" ht="13.5" customHeight="1">
      <c r="A776" s="29"/>
      <c r="C776" s="19"/>
      <c r="D776" s="140"/>
      <c r="F776" s="124"/>
      <c r="G776" s="124"/>
      <c r="I776" s="102"/>
      <c r="J776" s="102"/>
      <c r="K776" s="102"/>
      <c r="L776" s="102"/>
      <c r="M776" s="102"/>
      <c r="N776" s="102"/>
      <c r="O776" s="102"/>
      <c r="P776" s="102"/>
      <c r="Q776" s="102"/>
      <c r="R776" s="102"/>
      <c r="S776" s="102"/>
      <c r="T776" s="102"/>
      <c r="U776" s="102"/>
      <c r="V776" s="102"/>
      <c r="W776" s="102"/>
    </row>
    <row r="777" spans="1:23" ht="13.5" customHeight="1">
      <c r="A777" s="29"/>
      <c r="C777" s="19"/>
      <c r="D777" s="140"/>
      <c r="F777" s="124"/>
      <c r="G777" s="124"/>
      <c r="I777" s="102"/>
      <c r="J777" s="102"/>
      <c r="K777" s="102"/>
      <c r="L777" s="102"/>
      <c r="M777" s="102"/>
      <c r="N777" s="102"/>
      <c r="O777" s="102"/>
      <c r="P777" s="102"/>
      <c r="Q777" s="102"/>
      <c r="R777" s="102"/>
      <c r="S777" s="102"/>
      <c r="T777" s="102"/>
      <c r="U777" s="102"/>
      <c r="V777" s="102"/>
      <c r="W777" s="102"/>
    </row>
    <row r="778" spans="1:23" ht="13.5" customHeight="1">
      <c r="A778" s="29"/>
      <c r="C778" s="19"/>
      <c r="D778" s="140"/>
      <c r="F778" s="124"/>
      <c r="G778" s="124"/>
      <c r="I778" s="102"/>
      <c r="J778" s="102"/>
      <c r="K778" s="102"/>
      <c r="L778" s="102"/>
      <c r="M778" s="102"/>
      <c r="N778" s="102"/>
      <c r="O778" s="102"/>
      <c r="P778" s="102"/>
      <c r="Q778" s="102"/>
      <c r="R778" s="102"/>
      <c r="S778" s="102"/>
      <c r="T778" s="102"/>
      <c r="U778" s="102"/>
      <c r="V778" s="102"/>
      <c r="W778" s="102"/>
    </row>
    <row r="779" spans="1:23" ht="13.5" customHeight="1">
      <c r="A779" s="29"/>
      <c r="C779" s="19"/>
      <c r="D779" s="140"/>
      <c r="F779" s="124"/>
      <c r="G779" s="124"/>
      <c r="I779" s="102"/>
      <c r="J779" s="102"/>
      <c r="K779" s="102"/>
      <c r="L779" s="102"/>
      <c r="M779" s="102"/>
      <c r="N779" s="102"/>
      <c r="O779" s="102"/>
      <c r="P779" s="102"/>
      <c r="Q779" s="102"/>
      <c r="R779" s="102"/>
      <c r="S779" s="102"/>
      <c r="T779" s="102"/>
      <c r="U779" s="102"/>
      <c r="V779" s="102"/>
      <c r="W779" s="102"/>
    </row>
    <row r="780" spans="1:23" ht="13.5" customHeight="1">
      <c r="A780" s="29"/>
      <c r="C780" s="19"/>
      <c r="D780" s="140"/>
      <c r="F780" s="124"/>
      <c r="G780" s="124"/>
      <c r="I780" s="102"/>
      <c r="J780" s="102"/>
      <c r="K780" s="102"/>
      <c r="L780" s="102"/>
      <c r="M780" s="102"/>
      <c r="N780" s="102"/>
      <c r="O780" s="102"/>
      <c r="P780" s="102"/>
      <c r="Q780" s="102"/>
      <c r="R780" s="102"/>
      <c r="S780" s="102"/>
      <c r="T780" s="102"/>
      <c r="U780" s="102"/>
      <c r="V780" s="102"/>
      <c r="W780" s="102"/>
    </row>
    <row r="781" spans="1:23" ht="13.5" customHeight="1">
      <c r="A781" s="29"/>
      <c r="C781" s="19"/>
      <c r="D781" s="140"/>
      <c r="F781" s="124"/>
      <c r="G781" s="124"/>
      <c r="I781" s="102"/>
      <c r="J781" s="102"/>
      <c r="K781" s="102"/>
      <c r="L781" s="102"/>
      <c r="M781" s="102"/>
      <c r="N781" s="102"/>
      <c r="O781" s="102"/>
      <c r="P781" s="102"/>
      <c r="Q781" s="102"/>
      <c r="R781" s="102"/>
      <c r="S781" s="102"/>
      <c r="T781" s="102"/>
      <c r="U781" s="102"/>
      <c r="V781" s="102"/>
      <c r="W781" s="102"/>
    </row>
    <row r="782" spans="1:23" ht="13.5" customHeight="1">
      <c r="A782" s="29"/>
      <c r="C782" s="19"/>
      <c r="D782" s="140"/>
      <c r="F782" s="124"/>
      <c r="G782" s="124"/>
      <c r="I782" s="102"/>
      <c r="J782" s="102"/>
      <c r="K782" s="102"/>
      <c r="L782" s="102"/>
      <c r="M782" s="102"/>
      <c r="N782" s="102"/>
      <c r="O782" s="102"/>
      <c r="P782" s="102"/>
      <c r="Q782" s="102"/>
      <c r="R782" s="102"/>
      <c r="S782" s="102"/>
      <c r="T782" s="102"/>
      <c r="U782" s="102"/>
      <c r="V782" s="102"/>
      <c r="W782" s="102"/>
    </row>
    <row r="783" spans="1:23" ht="13.5" customHeight="1">
      <c r="A783" s="29"/>
      <c r="C783" s="19"/>
      <c r="D783" s="140"/>
      <c r="F783" s="124"/>
      <c r="G783" s="124"/>
      <c r="I783" s="102"/>
      <c r="J783" s="102"/>
      <c r="K783" s="102"/>
      <c r="L783" s="102"/>
      <c r="M783" s="102"/>
      <c r="N783" s="102"/>
      <c r="O783" s="102"/>
      <c r="P783" s="102"/>
      <c r="Q783" s="102"/>
      <c r="R783" s="102"/>
      <c r="S783" s="102"/>
      <c r="T783" s="102"/>
      <c r="U783" s="102"/>
      <c r="V783" s="102"/>
      <c r="W783" s="102"/>
    </row>
    <row r="784" spans="1:23" ht="13.5" customHeight="1">
      <c r="A784" s="29"/>
      <c r="C784" s="19"/>
      <c r="D784" s="140"/>
      <c r="F784" s="124"/>
      <c r="G784" s="124"/>
      <c r="I784" s="102"/>
      <c r="J784" s="102"/>
      <c r="K784" s="102"/>
      <c r="L784" s="102"/>
      <c r="M784" s="102"/>
      <c r="N784" s="102"/>
      <c r="O784" s="102"/>
      <c r="P784" s="102"/>
      <c r="Q784" s="102"/>
      <c r="R784" s="102"/>
      <c r="S784" s="102"/>
      <c r="T784" s="102"/>
      <c r="U784" s="102"/>
      <c r="V784" s="102"/>
      <c r="W784" s="102"/>
    </row>
    <row r="785" spans="1:23" ht="13.5" customHeight="1">
      <c r="A785" s="29"/>
      <c r="C785" s="19"/>
      <c r="D785" s="140"/>
      <c r="F785" s="124"/>
      <c r="G785" s="124"/>
      <c r="I785" s="102"/>
      <c r="J785" s="102"/>
      <c r="K785" s="102"/>
      <c r="L785" s="102"/>
      <c r="M785" s="102"/>
      <c r="N785" s="102"/>
      <c r="O785" s="102"/>
      <c r="P785" s="102"/>
      <c r="Q785" s="102"/>
      <c r="R785" s="102"/>
      <c r="S785" s="102"/>
      <c r="T785" s="102"/>
      <c r="U785" s="102"/>
      <c r="V785" s="102"/>
      <c r="W785" s="102"/>
    </row>
    <row r="786" spans="1:23" ht="13.5" customHeight="1">
      <c r="A786" s="29"/>
      <c r="C786" s="19"/>
      <c r="D786" s="140"/>
      <c r="F786" s="124"/>
      <c r="G786" s="124"/>
      <c r="I786" s="102"/>
      <c r="J786" s="102"/>
      <c r="K786" s="102"/>
      <c r="L786" s="102"/>
      <c r="M786" s="102"/>
      <c r="N786" s="102"/>
      <c r="O786" s="102"/>
      <c r="P786" s="102"/>
      <c r="Q786" s="102"/>
      <c r="R786" s="102"/>
      <c r="S786" s="102"/>
      <c r="T786" s="102"/>
      <c r="U786" s="102"/>
      <c r="V786" s="102"/>
      <c r="W786" s="102"/>
    </row>
    <row r="787" spans="1:23" ht="13.5" customHeight="1">
      <c r="A787" s="29"/>
      <c r="C787" s="19"/>
      <c r="D787" s="140"/>
      <c r="F787" s="124"/>
      <c r="G787" s="124"/>
      <c r="I787" s="102"/>
      <c r="J787" s="102"/>
      <c r="K787" s="102"/>
      <c r="L787" s="102"/>
      <c r="M787" s="102"/>
      <c r="N787" s="102"/>
      <c r="O787" s="102"/>
      <c r="P787" s="102"/>
      <c r="Q787" s="102"/>
      <c r="R787" s="102"/>
      <c r="S787" s="102"/>
      <c r="T787" s="102"/>
      <c r="U787" s="102"/>
      <c r="V787" s="102"/>
      <c r="W787" s="102"/>
    </row>
    <row r="788" spans="1:23" ht="13.5" customHeight="1">
      <c r="A788" s="29"/>
      <c r="C788" s="19"/>
      <c r="D788" s="140"/>
      <c r="F788" s="124"/>
      <c r="G788" s="124"/>
      <c r="I788" s="102"/>
      <c r="J788" s="102"/>
      <c r="K788" s="102"/>
      <c r="L788" s="102"/>
      <c r="M788" s="102"/>
      <c r="N788" s="102"/>
      <c r="O788" s="102"/>
      <c r="P788" s="102"/>
      <c r="Q788" s="102"/>
      <c r="R788" s="102"/>
      <c r="S788" s="102"/>
      <c r="T788" s="102"/>
      <c r="U788" s="102"/>
      <c r="V788" s="102"/>
      <c r="W788" s="102"/>
    </row>
    <row r="789" spans="1:23" ht="13.5" customHeight="1">
      <c r="A789" s="29"/>
      <c r="C789" s="19"/>
      <c r="D789" s="140"/>
      <c r="F789" s="124"/>
      <c r="G789" s="124"/>
      <c r="I789" s="102"/>
      <c r="J789" s="102"/>
      <c r="K789" s="102"/>
      <c r="L789" s="102"/>
      <c r="M789" s="102"/>
      <c r="N789" s="102"/>
      <c r="O789" s="102"/>
      <c r="P789" s="102"/>
      <c r="Q789" s="102"/>
      <c r="R789" s="102"/>
      <c r="S789" s="102"/>
      <c r="T789" s="102"/>
      <c r="U789" s="102"/>
      <c r="V789" s="102"/>
      <c r="W789" s="102"/>
    </row>
    <row r="790" spans="1:23" ht="13.5" customHeight="1">
      <c r="A790" s="29"/>
      <c r="C790" s="19"/>
      <c r="D790" s="140"/>
      <c r="F790" s="124"/>
      <c r="G790" s="124"/>
      <c r="I790" s="102"/>
      <c r="J790" s="102"/>
      <c r="K790" s="102"/>
      <c r="L790" s="102"/>
      <c r="M790" s="102"/>
      <c r="N790" s="102"/>
      <c r="O790" s="102"/>
      <c r="P790" s="102"/>
      <c r="Q790" s="102"/>
      <c r="R790" s="102"/>
      <c r="S790" s="102"/>
      <c r="T790" s="102"/>
      <c r="U790" s="102"/>
      <c r="V790" s="102"/>
      <c r="W790" s="102"/>
    </row>
    <row r="791" spans="1:23" ht="13.5" customHeight="1">
      <c r="A791" s="29"/>
      <c r="C791" s="19"/>
      <c r="D791" s="140"/>
      <c r="F791" s="124"/>
      <c r="G791" s="124"/>
      <c r="I791" s="102"/>
      <c r="J791" s="102"/>
      <c r="K791" s="102"/>
      <c r="L791" s="102"/>
      <c r="M791" s="102"/>
      <c r="N791" s="102"/>
      <c r="O791" s="102"/>
      <c r="P791" s="102"/>
      <c r="Q791" s="102"/>
      <c r="R791" s="102"/>
      <c r="S791" s="102"/>
      <c r="T791" s="102"/>
      <c r="U791" s="102"/>
      <c r="V791" s="102"/>
      <c r="W791" s="102"/>
    </row>
    <row r="792" spans="1:23" ht="13.5" customHeight="1">
      <c r="A792" s="29"/>
      <c r="C792" s="19"/>
      <c r="D792" s="140"/>
      <c r="F792" s="124"/>
      <c r="G792" s="124"/>
      <c r="I792" s="102"/>
      <c r="J792" s="102"/>
      <c r="K792" s="102"/>
      <c r="L792" s="102"/>
      <c r="M792" s="102"/>
      <c r="N792" s="102"/>
      <c r="O792" s="102"/>
      <c r="P792" s="102"/>
      <c r="Q792" s="102"/>
      <c r="R792" s="102"/>
      <c r="S792" s="102"/>
      <c r="T792" s="102"/>
      <c r="U792" s="102"/>
      <c r="V792" s="102"/>
      <c r="W792" s="102"/>
    </row>
    <row r="793" spans="1:23" ht="13.5" customHeight="1">
      <c r="A793" s="29"/>
      <c r="C793" s="19"/>
      <c r="D793" s="140"/>
      <c r="F793" s="124"/>
      <c r="G793" s="124"/>
      <c r="I793" s="102"/>
      <c r="J793" s="102"/>
      <c r="K793" s="102"/>
      <c r="L793" s="102"/>
      <c r="M793" s="102"/>
      <c r="N793" s="102"/>
      <c r="O793" s="102"/>
      <c r="P793" s="102"/>
      <c r="Q793" s="102"/>
      <c r="R793" s="102"/>
      <c r="S793" s="102"/>
      <c r="T793" s="102"/>
      <c r="U793" s="102"/>
      <c r="V793" s="102"/>
      <c r="W793" s="102"/>
    </row>
    <row r="794" spans="1:23" ht="13.5" customHeight="1">
      <c r="A794" s="29"/>
      <c r="C794" s="19"/>
      <c r="D794" s="140"/>
      <c r="F794" s="124"/>
      <c r="G794" s="124"/>
      <c r="I794" s="102"/>
      <c r="J794" s="102"/>
      <c r="K794" s="102"/>
      <c r="L794" s="102"/>
      <c r="M794" s="102"/>
      <c r="N794" s="102"/>
      <c r="O794" s="102"/>
      <c r="P794" s="102"/>
      <c r="Q794" s="102"/>
      <c r="R794" s="102"/>
      <c r="S794" s="102"/>
      <c r="T794" s="102"/>
      <c r="U794" s="102"/>
      <c r="V794" s="102"/>
      <c r="W794" s="102"/>
    </row>
    <row r="795" spans="1:23" ht="13.5" customHeight="1">
      <c r="A795" s="29"/>
      <c r="C795" s="19"/>
      <c r="D795" s="140"/>
      <c r="F795" s="124"/>
      <c r="G795" s="124"/>
      <c r="I795" s="102"/>
      <c r="J795" s="102"/>
      <c r="K795" s="102"/>
      <c r="L795" s="102"/>
      <c r="M795" s="102"/>
      <c r="N795" s="102"/>
      <c r="O795" s="102"/>
      <c r="P795" s="102"/>
      <c r="Q795" s="102"/>
      <c r="R795" s="102"/>
      <c r="S795" s="102"/>
      <c r="T795" s="102"/>
      <c r="U795" s="102"/>
      <c r="V795" s="102"/>
      <c r="W795" s="102"/>
    </row>
    <row r="796" spans="1:23" ht="13.5" customHeight="1">
      <c r="A796" s="29"/>
      <c r="C796" s="19"/>
      <c r="D796" s="140"/>
      <c r="F796" s="124"/>
      <c r="G796" s="124"/>
      <c r="I796" s="102"/>
      <c r="J796" s="102"/>
      <c r="K796" s="102"/>
      <c r="L796" s="102"/>
      <c r="M796" s="102"/>
      <c r="N796" s="102"/>
      <c r="O796" s="102"/>
      <c r="P796" s="102"/>
      <c r="Q796" s="102"/>
      <c r="R796" s="102"/>
      <c r="S796" s="102"/>
      <c r="T796" s="102"/>
      <c r="U796" s="102"/>
      <c r="V796" s="102"/>
      <c r="W796" s="102"/>
    </row>
    <row r="797" spans="1:23" ht="13.5" customHeight="1">
      <c r="A797" s="29"/>
      <c r="C797" s="19"/>
      <c r="D797" s="140"/>
      <c r="F797" s="124"/>
      <c r="G797" s="124"/>
      <c r="I797" s="102"/>
      <c r="J797" s="102"/>
      <c r="K797" s="102"/>
      <c r="L797" s="102"/>
      <c r="M797" s="102"/>
      <c r="N797" s="102"/>
      <c r="O797" s="102"/>
      <c r="P797" s="102"/>
      <c r="Q797" s="102"/>
      <c r="R797" s="102"/>
      <c r="S797" s="102"/>
      <c r="T797" s="102"/>
      <c r="U797" s="102"/>
      <c r="V797" s="102"/>
      <c r="W797" s="102"/>
    </row>
    <row r="798" spans="1:23" ht="13.5" customHeight="1">
      <c r="A798" s="29"/>
      <c r="C798" s="19"/>
      <c r="D798" s="140"/>
      <c r="F798" s="124"/>
      <c r="G798" s="124"/>
      <c r="I798" s="102"/>
      <c r="J798" s="102"/>
      <c r="K798" s="102"/>
      <c r="L798" s="102"/>
      <c r="M798" s="102"/>
      <c r="N798" s="102"/>
      <c r="O798" s="102"/>
      <c r="P798" s="102"/>
      <c r="Q798" s="102"/>
      <c r="R798" s="102"/>
      <c r="S798" s="102"/>
      <c r="T798" s="102"/>
      <c r="U798" s="102"/>
      <c r="V798" s="102"/>
      <c r="W798" s="102"/>
    </row>
    <row r="799" spans="1:23" ht="13.5" customHeight="1">
      <c r="A799" s="29"/>
      <c r="C799" s="19"/>
      <c r="D799" s="140"/>
      <c r="F799" s="124"/>
      <c r="G799" s="124"/>
      <c r="I799" s="102"/>
      <c r="J799" s="102"/>
      <c r="K799" s="102"/>
      <c r="L799" s="102"/>
      <c r="M799" s="102"/>
      <c r="N799" s="102"/>
      <c r="O799" s="102"/>
      <c r="P799" s="102"/>
      <c r="Q799" s="102"/>
      <c r="R799" s="102"/>
      <c r="S799" s="102"/>
      <c r="T799" s="102"/>
      <c r="U799" s="102"/>
      <c r="V799" s="102"/>
      <c r="W799" s="102"/>
    </row>
    <row r="800" spans="1:23" ht="13.5" customHeight="1">
      <c r="A800" s="29"/>
      <c r="C800" s="19"/>
      <c r="D800" s="140"/>
      <c r="F800" s="124"/>
      <c r="G800" s="124"/>
      <c r="I800" s="102"/>
      <c r="J800" s="102"/>
      <c r="K800" s="102"/>
      <c r="L800" s="102"/>
      <c r="M800" s="102"/>
      <c r="N800" s="102"/>
      <c r="O800" s="102"/>
      <c r="P800" s="102"/>
      <c r="Q800" s="102"/>
      <c r="R800" s="102"/>
      <c r="S800" s="102"/>
      <c r="T800" s="102"/>
      <c r="U800" s="102"/>
      <c r="V800" s="102"/>
      <c r="W800" s="102"/>
    </row>
    <row r="801" spans="1:23" ht="13.5" customHeight="1">
      <c r="A801" s="29"/>
      <c r="C801" s="19"/>
      <c r="D801" s="140"/>
      <c r="F801" s="124"/>
      <c r="G801" s="124"/>
      <c r="I801" s="102"/>
      <c r="J801" s="102"/>
      <c r="K801" s="102"/>
      <c r="L801" s="102"/>
      <c r="M801" s="102"/>
      <c r="N801" s="102"/>
      <c r="O801" s="102"/>
      <c r="P801" s="102"/>
      <c r="Q801" s="102"/>
      <c r="R801" s="102"/>
      <c r="S801" s="102"/>
      <c r="T801" s="102"/>
      <c r="U801" s="102"/>
      <c r="V801" s="102"/>
      <c r="W801" s="102"/>
    </row>
    <row r="802" spans="1:23" ht="13.5" customHeight="1">
      <c r="A802" s="29"/>
      <c r="C802" s="19"/>
      <c r="D802" s="140"/>
      <c r="F802" s="124"/>
      <c r="G802" s="124"/>
      <c r="I802" s="102"/>
      <c r="J802" s="102"/>
      <c r="K802" s="102"/>
      <c r="L802" s="102"/>
      <c r="M802" s="102"/>
      <c r="N802" s="102"/>
      <c r="O802" s="102"/>
      <c r="P802" s="102"/>
      <c r="Q802" s="102"/>
      <c r="R802" s="102"/>
      <c r="S802" s="102"/>
      <c r="T802" s="102"/>
      <c r="U802" s="102"/>
      <c r="V802" s="102"/>
      <c r="W802" s="102"/>
    </row>
    <row r="803" spans="1:23" ht="13.5" customHeight="1">
      <c r="A803" s="29"/>
      <c r="C803" s="19"/>
      <c r="D803" s="140"/>
      <c r="F803" s="124"/>
      <c r="G803" s="124"/>
      <c r="I803" s="102"/>
      <c r="J803" s="102"/>
      <c r="K803" s="102"/>
      <c r="L803" s="102"/>
      <c r="M803" s="102"/>
      <c r="N803" s="102"/>
      <c r="O803" s="102"/>
      <c r="P803" s="102"/>
      <c r="Q803" s="102"/>
      <c r="R803" s="102"/>
      <c r="S803" s="102"/>
      <c r="T803" s="102"/>
      <c r="U803" s="102"/>
      <c r="V803" s="102"/>
      <c r="W803" s="102"/>
    </row>
    <row r="804" spans="1:23" ht="13.5" customHeight="1">
      <c r="A804" s="29"/>
      <c r="C804" s="19"/>
      <c r="D804" s="140"/>
      <c r="F804" s="124"/>
      <c r="G804" s="124"/>
      <c r="I804" s="102"/>
      <c r="J804" s="102"/>
      <c r="K804" s="102"/>
      <c r="L804" s="102"/>
      <c r="M804" s="102"/>
      <c r="N804" s="102"/>
      <c r="O804" s="102"/>
      <c r="P804" s="102"/>
      <c r="Q804" s="102"/>
      <c r="R804" s="102"/>
      <c r="S804" s="102"/>
      <c r="T804" s="102"/>
      <c r="U804" s="102"/>
      <c r="V804" s="102"/>
      <c r="W804" s="102"/>
    </row>
    <row r="805" spans="1:23" ht="13.5" customHeight="1">
      <c r="A805" s="29"/>
      <c r="C805" s="19"/>
      <c r="D805" s="140"/>
      <c r="F805" s="124"/>
      <c r="G805" s="124"/>
      <c r="I805" s="102"/>
      <c r="J805" s="102"/>
      <c r="K805" s="102"/>
      <c r="L805" s="102"/>
      <c r="M805" s="102"/>
      <c r="N805" s="102"/>
      <c r="O805" s="102"/>
      <c r="P805" s="102"/>
      <c r="Q805" s="102"/>
      <c r="R805" s="102"/>
      <c r="S805" s="102"/>
      <c r="T805" s="102"/>
      <c r="U805" s="102"/>
      <c r="V805" s="102"/>
      <c r="W805" s="102"/>
    </row>
    <row r="806" spans="1:23" ht="13.5" customHeight="1">
      <c r="A806" s="29"/>
      <c r="C806" s="19"/>
      <c r="D806" s="140"/>
      <c r="F806" s="124"/>
      <c r="G806" s="124"/>
      <c r="I806" s="102"/>
      <c r="J806" s="102"/>
      <c r="K806" s="102"/>
      <c r="L806" s="102"/>
      <c r="M806" s="102"/>
      <c r="N806" s="102"/>
      <c r="O806" s="102"/>
      <c r="P806" s="102"/>
      <c r="Q806" s="102"/>
      <c r="R806" s="102"/>
      <c r="S806" s="102"/>
      <c r="T806" s="102"/>
      <c r="U806" s="102"/>
      <c r="V806" s="102"/>
      <c r="W806" s="102"/>
    </row>
    <row r="807" spans="1:23" ht="13.5" customHeight="1">
      <c r="A807" s="29"/>
      <c r="C807" s="19"/>
      <c r="D807" s="140"/>
      <c r="F807" s="124"/>
      <c r="G807" s="124"/>
      <c r="I807" s="102"/>
      <c r="J807" s="102"/>
      <c r="K807" s="102"/>
      <c r="L807" s="102"/>
      <c r="M807" s="102"/>
      <c r="N807" s="102"/>
      <c r="O807" s="102"/>
      <c r="P807" s="102"/>
      <c r="Q807" s="102"/>
      <c r="R807" s="102"/>
      <c r="S807" s="102"/>
      <c r="T807" s="102"/>
      <c r="U807" s="102"/>
      <c r="V807" s="102"/>
      <c r="W807" s="102"/>
    </row>
    <row r="808" spans="1:23" ht="13.5" customHeight="1">
      <c r="A808" s="29"/>
      <c r="C808" s="19"/>
      <c r="D808" s="140"/>
      <c r="F808" s="124"/>
      <c r="G808" s="124"/>
      <c r="I808" s="102"/>
      <c r="J808" s="102"/>
      <c r="K808" s="102"/>
      <c r="L808" s="102"/>
      <c r="M808" s="102"/>
      <c r="N808" s="102"/>
      <c r="O808" s="102"/>
      <c r="P808" s="102"/>
      <c r="Q808" s="102"/>
      <c r="R808" s="102"/>
      <c r="S808" s="102"/>
      <c r="T808" s="102"/>
      <c r="U808" s="102"/>
      <c r="V808" s="102"/>
      <c r="W808" s="102"/>
    </row>
    <row r="809" spans="1:23" ht="13.5" customHeight="1">
      <c r="A809" s="29"/>
      <c r="C809" s="19"/>
      <c r="D809" s="140"/>
      <c r="F809" s="124"/>
      <c r="G809" s="124"/>
      <c r="I809" s="102"/>
      <c r="J809" s="102"/>
      <c r="K809" s="102"/>
      <c r="L809" s="102"/>
      <c r="M809" s="102"/>
      <c r="N809" s="102"/>
      <c r="O809" s="102"/>
      <c r="P809" s="102"/>
      <c r="Q809" s="102"/>
      <c r="R809" s="102"/>
      <c r="S809" s="102"/>
      <c r="T809" s="102"/>
      <c r="U809" s="102"/>
      <c r="V809" s="102"/>
      <c r="W809" s="102"/>
    </row>
    <row r="810" spans="1:23" ht="13.5" customHeight="1">
      <c r="A810" s="29"/>
      <c r="C810" s="19"/>
      <c r="D810" s="140"/>
      <c r="F810" s="124"/>
      <c r="G810" s="124"/>
      <c r="I810" s="102"/>
      <c r="J810" s="102"/>
      <c r="K810" s="102"/>
      <c r="L810" s="102"/>
      <c r="M810" s="102"/>
      <c r="N810" s="102"/>
      <c r="O810" s="102"/>
      <c r="P810" s="102"/>
      <c r="Q810" s="102"/>
      <c r="R810" s="102"/>
      <c r="S810" s="102"/>
      <c r="T810" s="102"/>
      <c r="U810" s="102"/>
      <c r="V810" s="102"/>
      <c r="W810" s="102"/>
    </row>
    <row r="811" spans="1:23" ht="13.5" customHeight="1">
      <c r="A811" s="29"/>
      <c r="C811" s="19"/>
      <c r="D811" s="140"/>
      <c r="F811" s="124"/>
      <c r="G811" s="124"/>
      <c r="I811" s="102"/>
      <c r="J811" s="102"/>
      <c r="K811" s="102"/>
      <c r="L811" s="102"/>
      <c r="M811" s="102"/>
      <c r="N811" s="102"/>
      <c r="O811" s="102"/>
      <c r="P811" s="102"/>
      <c r="Q811" s="102"/>
      <c r="R811" s="102"/>
      <c r="S811" s="102"/>
      <c r="T811" s="102"/>
      <c r="U811" s="102"/>
      <c r="V811" s="102"/>
      <c r="W811" s="102"/>
    </row>
    <row r="812" spans="1:23" ht="13.5" customHeight="1">
      <c r="A812" s="29"/>
      <c r="C812" s="19"/>
      <c r="D812" s="140"/>
      <c r="F812" s="124"/>
      <c r="G812" s="124"/>
      <c r="I812" s="102"/>
      <c r="J812" s="102"/>
      <c r="K812" s="102"/>
      <c r="L812" s="102"/>
      <c r="M812" s="102"/>
      <c r="N812" s="102"/>
      <c r="O812" s="102"/>
      <c r="P812" s="102"/>
      <c r="Q812" s="102"/>
      <c r="R812" s="102"/>
      <c r="S812" s="102"/>
      <c r="T812" s="102"/>
      <c r="U812" s="102"/>
      <c r="V812" s="102"/>
      <c r="W812" s="102"/>
    </row>
    <row r="813" spans="1:23" ht="13.5" customHeight="1">
      <c r="A813" s="29"/>
      <c r="C813" s="19"/>
      <c r="D813" s="140"/>
      <c r="F813" s="124"/>
      <c r="G813" s="124"/>
      <c r="I813" s="102"/>
      <c r="J813" s="102"/>
      <c r="K813" s="102"/>
      <c r="L813" s="102"/>
      <c r="M813" s="102"/>
      <c r="N813" s="102"/>
      <c r="O813" s="102"/>
      <c r="P813" s="102"/>
      <c r="Q813" s="102"/>
      <c r="R813" s="102"/>
      <c r="S813" s="102"/>
      <c r="T813" s="102"/>
      <c r="U813" s="102"/>
      <c r="V813" s="102"/>
      <c r="W813" s="102"/>
    </row>
    <row r="814" spans="1:23" ht="13.5" customHeight="1">
      <c r="A814" s="29"/>
      <c r="C814" s="19"/>
      <c r="D814" s="140"/>
      <c r="F814" s="124"/>
      <c r="G814" s="124"/>
      <c r="I814" s="102"/>
      <c r="J814" s="102"/>
      <c r="K814" s="102"/>
      <c r="L814" s="102"/>
      <c r="M814" s="102"/>
      <c r="N814" s="102"/>
      <c r="O814" s="102"/>
      <c r="P814" s="102"/>
      <c r="Q814" s="102"/>
      <c r="R814" s="102"/>
      <c r="S814" s="102"/>
      <c r="T814" s="102"/>
      <c r="U814" s="102"/>
      <c r="V814" s="102"/>
      <c r="W814" s="102"/>
    </row>
    <row r="815" spans="1:23" ht="13.5" customHeight="1">
      <c r="A815" s="29"/>
      <c r="C815" s="19"/>
      <c r="D815" s="140"/>
      <c r="F815" s="124"/>
      <c r="G815" s="124"/>
      <c r="I815" s="102"/>
      <c r="J815" s="102"/>
      <c r="K815" s="102"/>
      <c r="L815" s="102"/>
      <c r="M815" s="102"/>
      <c r="N815" s="102"/>
      <c r="O815" s="102"/>
      <c r="P815" s="102"/>
      <c r="Q815" s="102"/>
      <c r="R815" s="102"/>
      <c r="S815" s="102"/>
      <c r="T815" s="102"/>
      <c r="U815" s="102"/>
      <c r="V815" s="102"/>
      <c r="W815" s="102"/>
    </row>
    <row r="816" spans="1:23" ht="13.5" customHeight="1">
      <c r="A816" s="29"/>
      <c r="C816" s="19"/>
      <c r="D816" s="140"/>
      <c r="F816" s="124"/>
      <c r="G816" s="124"/>
      <c r="I816" s="102"/>
      <c r="J816" s="102"/>
      <c r="K816" s="102"/>
      <c r="L816" s="102"/>
      <c r="M816" s="102"/>
      <c r="N816" s="102"/>
      <c r="O816" s="102"/>
      <c r="P816" s="102"/>
      <c r="Q816" s="102"/>
      <c r="R816" s="102"/>
      <c r="S816" s="102"/>
      <c r="T816" s="102"/>
      <c r="U816" s="102"/>
      <c r="V816" s="102"/>
      <c r="W816" s="102"/>
    </row>
    <row r="817" spans="1:23" ht="13.5" customHeight="1">
      <c r="A817" s="29"/>
      <c r="C817" s="19"/>
      <c r="D817" s="140"/>
      <c r="F817" s="124"/>
      <c r="G817" s="124"/>
      <c r="I817" s="102"/>
      <c r="J817" s="102"/>
      <c r="K817" s="102"/>
      <c r="L817" s="102"/>
      <c r="M817" s="102"/>
      <c r="N817" s="102"/>
      <c r="O817" s="102"/>
      <c r="P817" s="102"/>
      <c r="Q817" s="102"/>
      <c r="R817" s="102"/>
      <c r="S817" s="102"/>
      <c r="T817" s="102"/>
      <c r="U817" s="102"/>
      <c r="V817" s="102"/>
      <c r="W817" s="102"/>
    </row>
    <row r="818" spans="1:23" ht="13.5" customHeight="1">
      <c r="A818" s="29"/>
      <c r="C818" s="19"/>
      <c r="D818" s="140"/>
      <c r="F818" s="124"/>
      <c r="G818" s="124"/>
      <c r="I818" s="102"/>
      <c r="J818" s="102"/>
      <c r="K818" s="102"/>
      <c r="L818" s="102"/>
      <c r="M818" s="102"/>
      <c r="N818" s="102"/>
      <c r="O818" s="102"/>
      <c r="P818" s="102"/>
      <c r="Q818" s="102"/>
      <c r="R818" s="102"/>
      <c r="S818" s="102"/>
      <c r="T818" s="102"/>
      <c r="U818" s="102"/>
      <c r="V818" s="102"/>
      <c r="W818" s="102"/>
    </row>
    <row r="819" spans="1:23" ht="13.5" customHeight="1">
      <c r="A819" s="29"/>
      <c r="C819" s="19"/>
      <c r="D819" s="140"/>
      <c r="F819" s="124"/>
      <c r="G819" s="124"/>
      <c r="I819" s="102"/>
      <c r="J819" s="102"/>
      <c r="K819" s="102"/>
      <c r="L819" s="102"/>
      <c r="M819" s="102"/>
      <c r="N819" s="102"/>
      <c r="O819" s="102"/>
      <c r="P819" s="102"/>
      <c r="Q819" s="102"/>
      <c r="R819" s="102"/>
      <c r="S819" s="102"/>
      <c r="T819" s="102"/>
      <c r="U819" s="102"/>
      <c r="V819" s="102"/>
      <c r="W819" s="102"/>
    </row>
    <row r="820" spans="1:23" ht="13.5" customHeight="1">
      <c r="A820" s="29"/>
      <c r="C820" s="19"/>
      <c r="D820" s="140"/>
      <c r="F820" s="124"/>
      <c r="G820" s="124"/>
      <c r="I820" s="102"/>
      <c r="J820" s="102"/>
      <c r="K820" s="102"/>
      <c r="L820" s="102"/>
      <c r="M820" s="102"/>
      <c r="N820" s="102"/>
      <c r="O820" s="102"/>
      <c r="P820" s="102"/>
      <c r="Q820" s="102"/>
      <c r="R820" s="102"/>
      <c r="S820" s="102"/>
      <c r="T820" s="102"/>
      <c r="U820" s="102"/>
      <c r="V820" s="102"/>
      <c r="W820" s="102"/>
    </row>
    <row r="821" spans="1:23" ht="13.5" customHeight="1">
      <c r="A821" s="29"/>
      <c r="C821" s="19"/>
      <c r="D821" s="140"/>
      <c r="F821" s="124"/>
      <c r="G821" s="124"/>
      <c r="I821" s="102"/>
      <c r="J821" s="102"/>
      <c r="K821" s="102"/>
      <c r="L821" s="102"/>
      <c r="M821" s="102"/>
      <c r="N821" s="102"/>
      <c r="O821" s="102"/>
      <c r="P821" s="102"/>
      <c r="Q821" s="102"/>
      <c r="R821" s="102"/>
      <c r="S821" s="102"/>
      <c r="T821" s="102"/>
      <c r="U821" s="102"/>
      <c r="V821" s="102"/>
      <c r="W821" s="102"/>
    </row>
    <row r="822" spans="1:23" ht="13.5" customHeight="1">
      <c r="A822" s="29"/>
      <c r="C822" s="19"/>
      <c r="D822" s="140"/>
      <c r="F822" s="124"/>
      <c r="G822" s="124"/>
      <c r="I822" s="102"/>
      <c r="J822" s="102"/>
      <c r="K822" s="102"/>
      <c r="L822" s="102"/>
      <c r="M822" s="102"/>
      <c r="N822" s="102"/>
      <c r="O822" s="102"/>
      <c r="P822" s="102"/>
      <c r="Q822" s="102"/>
      <c r="R822" s="102"/>
      <c r="S822" s="102"/>
      <c r="T822" s="102"/>
      <c r="U822" s="102"/>
      <c r="V822" s="102"/>
      <c r="W822" s="102"/>
    </row>
    <row r="823" spans="1:23" ht="13.5" customHeight="1">
      <c r="A823" s="29"/>
      <c r="C823" s="19"/>
      <c r="D823" s="140"/>
      <c r="F823" s="124"/>
      <c r="G823" s="124"/>
      <c r="I823" s="102"/>
      <c r="J823" s="102"/>
      <c r="K823" s="102"/>
      <c r="L823" s="102"/>
      <c r="M823" s="102"/>
      <c r="N823" s="102"/>
      <c r="O823" s="102"/>
      <c r="P823" s="102"/>
      <c r="Q823" s="102"/>
      <c r="R823" s="102"/>
      <c r="S823" s="102"/>
      <c r="T823" s="102"/>
      <c r="U823" s="102"/>
      <c r="V823" s="102"/>
      <c r="W823" s="102"/>
    </row>
    <row r="824" spans="1:23" ht="13.5" customHeight="1">
      <c r="A824" s="29"/>
      <c r="C824" s="19"/>
      <c r="D824" s="140"/>
      <c r="F824" s="124"/>
      <c r="G824" s="124"/>
      <c r="I824" s="102"/>
      <c r="J824" s="102"/>
      <c r="K824" s="102"/>
      <c r="L824" s="102"/>
      <c r="M824" s="102"/>
      <c r="N824" s="102"/>
      <c r="O824" s="102"/>
      <c r="P824" s="102"/>
      <c r="Q824" s="102"/>
      <c r="R824" s="102"/>
      <c r="S824" s="102"/>
      <c r="T824" s="102"/>
      <c r="U824" s="102"/>
      <c r="V824" s="102"/>
      <c r="W824" s="102"/>
    </row>
    <row r="825" spans="1:23" ht="13.5" customHeight="1">
      <c r="A825" s="29"/>
      <c r="C825" s="19"/>
      <c r="D825" s="140"/>
      <c r="F825" s="124"/>
      <c r="G825" s="124"/>
      <c r="I825" s="102"/>
      <c r="J825" s="102"/>
      <c r="K825" s="102"/>
      <c r="L825" s="102"/>
      <c r="M825" s="102"/>
      <c r="N825" s="102"/>
      <c r="O825" s="102"/>
      <c r="P825" s="102"/>
      <c r="Q825" s="102"/>
      <c r="R825" s="102"/>
      <c r="S825" s="102"/>
      <c r="T825" s="102"/>
      <c r="U825" s="102"/>
      <c r="V825" s="102"/>
      <c r="W825" s="102"/>
    </row>
    <row r="826" spans="1:23" ht="13.5" customHeight="1">
      <c r="A826" s="29"/>
      <c r="C826" s="19"/>
      <c r="D826" s="140"/>
      <c r="F826" s="124"/>
      <c r="G826" s="124"/>
      <c r="I826" s="102"/>
      <c r="J826" s="102"/>
      <c r="K826" s="102"/>
      <c r="L826" s="102"/>
      <c r="M826" s="102"/>
      <c r="N826" s="102"/>
      <c r="O826" s="102"/>
      <c r="P826" s="102"/>
      <c r="Q826" s="102"/>
      <c r="R826" s="102"/>
      <c r="S826" s="102"/>
      <c r="T826" s="102"/>
      <c r="U826" s="102"/>
      <c r="V826" s="102"/>
      <c r="W826" s="102"/>
    </row>
    <row r="827" spans="1:23" ht="13.5" customHeight="1">
      <c r="A827" s="29"/>
      <c r="C827" s="19"/>
      <c r="D827" s="140"/>
      <c r="F827" s="124"/>
      <c r="G827" s="124"/>
      <c r="I827" s="102"/>
      <c r="J827" s="102"/>
      <c r="K827" s="102"/>
      <c r="L827" s="102"/>
      <c r="M827" s="102"/>
      <c r="N827" s="102"/>
      <c r="O827" s="102"/>
      <c r="P827" s="102"/>
      <c r="Q827" s="102"/>
      <c r="R827" s="102"/>
      <c r="S827" s="102"/>
      <c r="T827" s="102"/>
      <c r="U827" s="102"/>
      <c r="V827" s="102"/>
      <c r="W827" s="102"/>
    </row>
    <row r="828" spans="1:23" ht="13.5" customHeight="1">
      <c r="A828" s="29"/>
      <c r="C828" s="19"/>
      <c r="D828" s="140"/>
      <c r="F828" s="124"/>
      <c r="G828" s="124"/>
      <c r="I828" s="102"/>
      <c r="J828" s="102"/>
      <c r="K828" s="102"/>
      <c r="L828" s="102"/>
      <c r="M828" s="102"/>
      <c r="N828" s="102"/>
      <c r="O828" s="102"/>
      <c r="P828" s="102"/>
      <c r="Q828" s="102"/>
      <c r="R828" s="102"/>
      <c r="S828" s="102"/>
      <c r="T828" s="102"/>
      <c r="U828" s="102"/>
      <c r="V828" s="102"/>
      <c r="W828" s="102"/>
    </row>
    <row r="829" spans="1:23" ht="13.5" customHeight="1">
      <c r="A829" s="29"/>
      <c r="C829" s="19"/>
      <c r="D829" s="140"/>
      <c r="F829" s="124"/>
      <c r="G829" s="124"/>
      <c r="I829" s="102"/>
      <c r="J829" s="102"/>
      <c r="K829" s="102"/>
      <c r="L829" s="102"/>
      <c r="M829" s="102"/>
      <c r="N829" s="102"/>
      <c r="O829" s="102"/>
      <c r="P829" s="102"/>
      <c r="Q829" s="102"/>
      <c r="R829" s="102"/>
      <c r="S829" s="102"/>
      <c r="T829" s="102"/>
      <c r="U829" s="102"/>
      <c r="V829" s="102"/>
      <c r="W829" s="102"/>
    </row>
    <row r="830" spans="1:23" ht="13.5" customHeight="1">
      <c r="A830" s="29"/>
      <c r="C830" s="19"/>
      <c r="D830" s="140"/>
      <c r="F830" s="124"/>
      <c r="G830" s="124"/>
      <c r="I830" s="102"/>
      <c r="J830" s="102"/>
      <c r="K830" s="102"/>
      <c r="L830" s="102"/>
      <c r="M830" s="102"/>
      <c r="N830" s="102"/>
      <c r="O830" s="102"/>
      <c r="P830" s="102"/>
      <c r="Q830" s="102"/>
      <c r="R830" s="102"/>
      <c r="S830" s="102"/>
      <c r="T830" s="102"/>
      <c r="U830" s="102"/>
      <c r="V830" s="102"/>
      <c r="W830" s="102"/>
    </row>
    <row r="831" spans="1:23" ht="13.5" customHeight="1">
      <c r="A831" s="29"/>
      <c r="C831" s="19"/>
      <c r="D831" s="140"/>
      <c r="F831" s="124"/>
      <c r="G831" s="124"/>
      <c r="I831" s="102"/>
      <c r="J831" s="102"/>
      <c r="K831" s="102"/>
      <c r="L831" s="102"/>
      <c r="M831" s="102"/>
      <c r="N831" s="102"/>
      <c r="O831" s="102"/>
      <c r="P831" s="102"/>
      <c r="Q831" s="102"/>
      <c r="R831" s="102"/>
      <c r="S831" s="102"/>
      <c r="T831" s="102"/>
      <c r="U831" s="102"/>
      <c r="V831" s="102"/>
      <c r="W831" s="102"/>
    </row>
    <row r="832" spans="1:23" ht="13.5" customHeight="1">
      <c r="A832" s="29"/>
      <c r="C832" s="19"/>
      <c r="D832" s="140"/>
      <c r="F832" s="124"/>
      <c r="G832" s="124"/>
      <c r="I832" s="102"/>
      <c r="J832" s="102"/>
      <c r="K832" s="102"/>
      <c r="L832" s="102"/>
      <c r="M832" s="102"/>
      <c r="N832" s="102"/>
      <c r="O832" s="102"/>
      <c r="P832" s="102"/>
      <c r="Q832" s="102"/>
      <c r="R832" s="102"/>
      <c r="S832" s="102"/>
      <c r="T832" s="102"/>
      <c r="U832" s="102"/>
      <c r="V832" s="102"/>
      <c r="W832" s="102"/>
    </row>
    <row r="833" spans="1:23" ht="13.5" customHeight="1">
      <c r="A833" s="29"/>
      <c r="C833" s="19"/>
      <c r="D833" s="140"/>
      <c r="F833" s="124"/>
      <c r="G833" s="124"/>
      <c r="I833" s="102"/>
      <c r="J833" s="102"/>
      <c r="K833" s="102"/>
      <c r="L833" s="102"/>
      <c r="M833" s="102"/>
      <c r="N833" s="102"/>
      <c r="O833" s="102"/>
      <c r="P833" s="102"/>
      <c r="Q833" s="102"/>
      <c r="R833" s="102"/>
      <c r="S833" s="102"/>
      <c r="T833" s="102"/>
      <c r="U833" s="102"/>
      <c r="V833" s="102"/>
      <c r="W833" s="102"/>
    </row>
    <row r="834" spans="1:23" ht="13.5" customHeight="1">
      <c r="A834" s="29"/>
      <c r="C834" s="19"/>
      <c r="D834" s="140"/>
      <c r="F834" s="124"/>
      <c r="G834" s="124"/>
      <c r="I834" s="102"/>
      <c r="J834" s="102"/>
      <c r="K834" s="102"/>
      <c r="L834" s="102"/>
      <c r="M834" s="102"/>
      <c r="N834" s="102"/>
      <c r="O834" s="102"/>
      <c r="P834" s="102"/>
      <c r="Q834" s="102"/>
      <c r="R834" s="102"/>
      <c r="S834" s="102"/>
      <c r="T834" s="102"/>
      <c r="U834" s="102"/>
      <c r="V834" s="102"/>
      <c r="W834" s="102"/>
    </row>
    <row r="835" spans="1:23" ht="13.5" customHeight="1">
      <c r="A835" s="29"/>
      <c r="C835" s="19"/>
      <c r="D835" s="140"/>
      <c r="F835" s="124"/>
      <c r="G835" s="124"/>
      <c r="I835" s="102"/>
      <c r="J835" s="102"/>
      <c r="K835" s="102"/>
      <c r="L835" s="102"/>
      <c r="M835" s="102"/>
      <c r="N835" s="102"/>
      <c r="O835" s="102"/>
      <c r="P835" s="102"/>
      <c r="Q835" s="102"/>
      <c r="R835" s="102"/>
      <c r="S835" s="102"/>
      <c r="T835" s="102"/>
      <c r="U835" s="102"/>
      <c r="V835" s="102"/>
      <c r="W835" s="102"/>
    </row>
    <row r="836" spans="1:23" ht="13.5" customHeight="1">
      <c r="A836" s="29"/>
      <c r="C836" s="19"/>
      <c r="D836" s="140"/>
      <c r="F836" s="124"/>
      <c r="G836" s="124"/>
      <c r="I836" s="102"/>
      <c r="J836" s="102"/>
      <c r="K836" s="102"/>
      <c r="L836" s="102"/>
      <c r="M836" s="102"/>
      <c r="N836" s="102"/>
      <c r="O836" s="102"/>
      <c r="P836" s="102"/>
      <c r="Q836" s="102"/>
      <c r="R836" s="102"/>
      <c r="S836" s="102"/>
      <c r="T836" s="102"/>
      <c r="U836" s="102"/>
      <c r="V836" s="102"/>
      <c r="W836" s="102"/>
    </row>
    <row r="837" spans="1:23" ht="13.5" customHeight="1">
      <c r="A837" s="29"/>
      <c r="C837" s="19"/>
      <c r="D837" s="140"/>
      <c r="F837" s="124"/>
      <c r="G837" s="124"/>
      <c r="I837" s="102"/>
      <c r="J837" s="102"/>
      <c r="K837" s="102"/>
      <c r="L837" s="102"/>
      <c r="M837" s="102"/>
      <c r="N837" s="102"/>
      <c r="O837" s="102"/>
      <c r="P837" s="102"/>
      <c r="Q837" s="102"/>
      <c r="R837" s="102"/>
      <c r="S837" s="102"/>
      <c r="T837" s="102"/>
      <c r="U837" s="102"/>
      <c r="V837" s="102"/>
      <c r="W837" s="102"/>
    </row>
    <row r="838" spans="1:23" ht="13.5" customHeight="1">
      <c r="A838" s="29"/>
      <c r="C838" s="19"/>
      <c r="D838" s="140"/>
      <c r="F838" s="124"/>
      <c r="G838" s="124"/>
      <c r="I838" s="102"/>
      <c r="J838" s="102"/>
      <c r="K838" s="102"/>
      <c r="L838" s="102"/>
      <c r="M838" s="102"/>
      <c r="N838" s="102"/>
      <c r="O838" s="102"/>
      <c r="P838" s="102"/>
      <c r="Q838" s="102"/>
      <c r="R838" s="102"/>
      <c r="S838" s="102"/>
      <c r="T838" s="102"/>
      <c r="U838" s="102"/>
      <c r="V838" s="102"/>
      <c r="W838" s="102"/>
    </row>
    <row r="839" spans="1:23" ht="13.5" customHeight="1">
      <c r="A839" s="29"/>
      <c r="C839" s="19"/>
      <c r="D839" s="140"/>
      <c r="F839" s="124"/>
      <c r="G839" s="124"/>
      <c r="I839" s="102"/>
      <c r="J839" s="102"/>
      <c r="K839" s="102"/>
      <c r="L839" s="102"/>
      <c r="M839" s="102"/>
      <c r="N839" s="102"/>
      <c r="O839" s="102"/>
      <c r="P839" s="102"/>
      <c r="Q839" s="102"/>
      <c r="R839" s="102"/>
      <c r="S839" s="102"/>
      <c r="T839" s="102"/>
      <c r="U839" s="102"/>
      <c r="V839" s="102"/>
      <c r="W839" s="102"/>
    </row>
    <row r="840" spans="1:23" ht="13.5" customHeight="1">
      <c r="A840" s="29"/>
      <c r="C840" s="19"/>
      <c r="D840" s="140"/>
      <c r="F840" s="124"/>
      <c r="G840" s="124"/>
      <c r="I840" s="102"/>
      <c r="J840" s="102"/>
      <c r="K840" s="102"/>
      <c r="L840" s="102"/>
      <c r="M840" s="102"/>
      <c r="N840" s="102"/>
      <c r="O840" s="102"/>
      <c r="P840" s="102"/>
      <c r="Q840" s="102"/>
      <c r="R840" s="102"/>
      <c r="S840" s="102"/>
      <c r="T840" s="102"/>
      <c r="U840" s="102"/>
      <c r="V840" s="102"/>
      <c r="W840" s="102"/>
    </row>
    <row r="841" spans="1:23" ht="13.5" customHeight="1">
      <c r="A841" s="29"/>
      <c r="C841" s="19"/>
      <c r="D841" s="140"/>
      <c r="F841" s="124"/>
      <c r="G841" s="124"/>
      <c r="I841" s="102"/>
      <c r="J841" s="102"/>
      <c r="K841" s="102"/>
      <c r="L841" s="102"/>
      <c r="M841" s="102"/>
      <c r="N841" s="102"/>
      <c r="O841" s="102"/>
      <c r="P841" s="102"/>
      <c r="Q841" s="102"/>
      <c r="R841" s="102"/>
      <c r="S841" s="102"/>
      <c r="T841" s="102"/>
      <c r="U841" s="102"/>
      <c r="V841" s="102"/>
      <c r="W841" s="102"/>
    </row>
    <row r="842" spans="1:23" ht="13.5" customHeight="1">
      <c r="A842" s="29"/>
      <c r="C842" s="19"/>
      <c r="D842" s="140"/>
      <c r="F842" s="124"/>
      <c r="G842" s="124"/>
      <c r="I842" s="102"/>
      <c r="J842" s="102"/>
      <c r="K842" s="102"/>
      <c r="L842" s="102"/>
      <c r="M842" s="102"/>
      <c r="N842" s="102"/>
      <c r="O842" s="102"/>
      <c r="P842" s="102"/>
      <c r="Q842" s="102"/>
      <c r="R842" s="102"/>
      <c r="S842" s="102"/>
      <c r="T842" s="102"/>
      <c r="U842" s="102"/>
      <c r="V842" s="102"/>
      <c r="W842" s="102"/>
    </row>
    <row r="843" spans="1:23" ht="13.5" customHeight="1">
      <c r="A843" s="29"/>
      <c r="C843" s="19"/>
      <c r="D843" s="140"/>
      <c r="F843" s="124"/>
      <c r="G843" s="124"/>
      <c r="I843" s="102"/>
      <c r="J843" s="102"/>
      <c r="K843" s="102"/>
      <c r="L843" s="102"/>
      <c r="M843" s="102"/>
      <c r="N843" s="102"/>
      <c r="O843" s="102"/>
      <c r="P843" s="102"/>
      <c r="Q843" s="102"/>
      <c r="R843" s="102"/>
      <c r="S843" s="102"/>
      <c r="T843" s="102"/>
      <c r="U843" s="102"/>
      <c r="V843" s="102"/>
      <c r="W843" s="102"/>
    </row>
    <row r="844" spans="1:23" ht="13.5" customHeight="1">
      <c r="A844" s="29"/>
      <c r="C844" s="19"/>
      <c r="D844" s="140"/>
      <c r="F844" s="124"/>
      <c r="G844" s="124"/>
      <c r="I844" s="102"/>
      <c r="J844" s="102"/>
      <c r="K844" s="102"/>
      <c r="L844" s="102"/>
      <c r="M844" s="102"/>
      <c r="N844" s="102"/>
      <c r="O844" s="102"/>
      <c r="P844" s="102"/>
      <c r="Q844" s="102"/>
      <c r="R844" s="102"/>
      <c r="S844" s="102"/>
      <c r="T844" s="102"/>
      <c r="U844" s="102"/>
      <c r="V844" s="102"/>
      <c r="W844" s="102"/>
    </row>
    <row r="845" spans="1:23" ht="13.5" customHeight="1">
      <c r="A845" s="29"/>
      <c r="C845" s="19"/>
      <c r="D845" s="140"/>
      <c r="F845" s="124"/>
      <c r="G845" s="124"/>
      <c r="I845" s="102"/>
      <c r="J845" s="102"/>
      <c r="K845" s="102"/>
      <c r="L845" s="102"/>
      <c r="M845" s="102"/>
      <c r="N845" s="102"/>
      <c r="O845" s="102"/>
      <c r="P845" s="102"/>
      <c r="Q845" s="102"/>
      <c r="R845" s="102"/>
      <c r="S845" s="102"/>
      <c r="T845" s="102"/>
      <c r="U845" s="102"/>
      <c r="V845" s="102"/>
      <c r="W845" s="102"/>
    </row>
    <row r="846" spans="1:23" ht="13.5" customHeight="1">
      <c r="A846" s="29"/>
      <c r="C846" s="19"/>
      <c r="D846" s="140"/>
      <c r="F846" s="124"/>
      <c r="G846" s="124"/>
      <c r="I846" s="102"/>
      <c r="J846" s="102"/>
      <c r="K846" s="102"/>
      <c r="L846" s="102"/>
      <c r="M846" s="102"/>
      <c r="N846" s="102"/>
      <c r="O846" s="102"/>
      <c r="P846" s="102"/>
      <c r="Q846" s="102"/>
      <c r="R846" s="102"/>
      <c r="S846" s="102"/>
      <c r="T846" s="102"/>
      <c r="U846" s="102"/>
      <c r="V846" s="102"/>
      <c r="W846" s="102"/>
    </row>
    <row r="847" spans="1:23" ht="13.5" customHeight="1">
      <c r="A847" s="29"/>
      <c r="C847" s="19"/>
      <c r="D847" s="140"/>
      <c r="F847" s="124"/>
      <c r="G847" s="124"/>
      <c r="I847" s="102"/>
      <c r="J847" s="102"/>
      <c r="K847" s="102"/>
      <c r="L847" s="102"/>
      <c r="M847" s="102"/>
      <c r="N847" s="102"/>
      <c r="O847" s="102"/>
      <c r="P847" s="102"/>
      <c r="Q847" s="102"/>
      <c r="R847" s="102"/>
      <c r="S847" s="102"/>
      <c r="T847" s="102"/>
      <c r="U847" s="102"/>
      <c r="V847" s="102"/>
      <c r="W847" s="102"/>
    </row>
    <row r="848" spans="1:23" ht="13.5" customHeight="1">
      <c r="A848" s="29"/>
      <c r="C848" s="19"/>
      <c r="D848" s="140"/>
      <c r="F848" s="124"/>
      <c r="G848" s="124"/>
      <c r="I848" s="102"/>
      <c r="J848" s="102"/>
      <c r="K848" s="102"/>
      <c r="L848" s="102"/>
      <c r="M848" s="102"/>
      <c r="N848" s="102"/>
      <c r="O848" s="102"/>
      <c r="P848" s="102"/>
      <c r="Q848" s="102"/>
      <c r="R848" s="102"/>
      <c r="S848" s="102"/>
      <c r="T848" s="102"/>
      <c r="U848" s="102"/>
      <c r="V848" s="102"/>
      <c r="W848" s="102"/>
    </row>
    <row r="849" spans="1:23" ht="13.5" customHeight="1">
      <c r="A849" s="29"/>
      <c r="C849" s="19"/>
      <c r="D849" s="140"/>
      <c r="F849" s="124"/>
      <c r="G849" s="124"/>
      <c r="I849" s="102"/>
      <c r="J849" s="102"/>
      <c r="K849" s="102"/>
      <c r="L849" s="102"/>
      <c r="M849" s="102"/>
      <c r="N849" s="102"/>
      <c r="O849" s="102"/>
      <c r="P849" s="102"/>
      <c r="Q849" s="102"/>
      <c r="R849" s="102"/>
      <c r="S849" s="102"/>
      <c r="T849" s="102"/>
      <c r="U849" s="102"/>
      <c r="V849" s="102"/>
      <c r="W849" s="102"/>
    </row>
    <row r="850" spans="1:23" ht="13.5" customHeight="1">
      <c r="A850" s="29"/>
      <c r="C850" s="19"/>
      <c r="D850" s="140"/>
      <c r="F850" s="124"/>
      <c r="G850" s="124"/>
      <c r="I850" s="102"/>
      <c r="J850" s="102"/>
      <c r="K850" s="102"/>
      <c r="L850" s="102"/>
      <c r="M850" s="102"/>
      <c r="N850" s="102"/>
      <c r="O850" s="102"/>
      <c r="P850" s="102"/>
      <c r="Q850" s="102"/>
      <c r="R850" s="102"/>
      <c r="S850" s="102"/>
      <c r="T850" s="102"/>
      <c r="U850" s="102"/>
      <c r="V850" s="102"/>
      <c r="W850" s="102"/>
    </row>
    <row r="851" spans="1:23" ht="13.5" customHeight="1">
      <c r="A851" s="29"/>
      <c r="C851" s="19"/>
      <c r="D851" s="140"/>
      <c r="F851" s="124"/>
      <c r="G851" s="124"/>
      <c r="I851" s="102"/>
      <c r="J851" s="102"/>
      <c r="K851" s="102"/>
      <c r="L851" s="102"/>
      <c r="M851" s="102"/>
      <c r="N851" s="102"/>
      <c r="O851" s="102"/>
      <c r="P851" s="102"/>
      <c r="Q851" s="102"/>
      <c r="R851" s="102"/>
      <c r="S851" s="102"/>
      <c r="T851" s="102"/>
      <c r="U851" s="102"/>
      <c r="V851" s="102"/>
      <c r="W851" s="102"/>
    </row>
    <row r="852" spans="1:23" ht="13.5" customHeight="1">
      <c r="A852" s="29"/>
      <c r="C852" s="19"/>
      <c r="D852" s="140"/>
      <c r="F852" s="124"/>
      <c r="G852" s="124"/>
      <c r="I852" s="102"/>
      <c r="J852" s="102"/>
      <c r="K852" s="102"/>
      <c r="L852" s="102"/>
      <c r="M852" s="102"/>
      <c r="N852" s="102"/>
      <c r="O852" s="102"/>
      <c r="P852" s="102"/>
      <c r="Q852" s="102"/>
      <c r="R852" s="102"/>
      <c r="S852" s="102"/>
      <c r="T852" s="102"/>
      <c r="U852" s="102"/>
      <c r="V852" s="102"/>
      <c r="W852" s="102"/>
    </row>
    <row r="853" spans="1:23" ht="13.5" customHeight="1">
      <c r="A853" s="29"/>
      <c r="C853" s="19"/>
      <c r="D853" s="140"/>
      <c r="F853" s="124"/>
      <c r="G853" s="124"/>
      <c r="I853" s="102"/>
      <c r="J853" s="102"/>
      <c r="K853" s="102"/>
      <c r="L853" s="102"/>
      <c r="M853" s="102"/>
      <c r="N853" s="102"/>
      <c r="O853" s="102"/>
      <c r="P853" s="102"/>
      <c r="Q853" s="102"/>
      <c r="R853" s="102"/>
      <c r="S853" s="102"/>
      <c r="T853" s="102"/>
      <c r="U853" s="102"/>
      <c r="V853" s="102"/>
      <c r="W853" s="102"/>
    </row>
    <row r="854" spans="1:23" ht="13.5" customHeight="1">
      <c r="A854" s="29"/>
      <c r="C854" s="19"/>
      <c r="D854" s="140"/>
      <c r="F854" s="124"/>
      <c r="G854" s="124"/>
      <c r="I854" s="102"/>
      <c r="J854" s="102"/>
      <c r="K854" s="102"/>
      <c r="L854" s="102"/>
      <c r="M854" s="102"/>
      <c r="N854" s="102"/>
      <c r="O854" s="102"/>
      <c r="P854" s="102"/>
      <c r="Q854" s="102"/>
      <c r="R854" s="102"/>
      <c r="S854" s="102"/>
      <c r="T854" s="102"/>
      <c r="U854" s="102"/>
      <c r="V854" s="102"/>
      <c r="W854" s="102"/>
    </row>
    <row r="855" spans="1:23" ht="13.5" customHeight="1">
      <c r="A855" s="29"/>
      <c r="C855" s="19"/>
      <c r="D855" s="140"/>
      <c r="F855" s="124"/>
      <c r="G855" s="124"/>
      <c r="I855" s="102"/>
      <c r="J855" s="102"/>
      <c r="K855" s="102"/>
      <c r="L855" s="102"/>
      <c r="M855" s="102"/>
      <c r="N855" s="102"/>
      <c r="O855" s="102"/>
      <c r="P855" s="102"/>
      <c r="Q855" s="102"/>
      <c r="R855" s="102"/>
      <c r="S855" s="102"/>
      <c r="T855" s="102"/>
      <c r="U855" s="102"/>
      <c r="V855" s="102"/>
      <c r="W855" s="102"/>
    </row>
    <row r="856" spans="1:23" ht="13.5" customHeight="1">
      <c r="A856" s="29"/>
      <c r="C856" s="19"/>
      <c r="D856" s="140"/>
      <c r="F856" s="124"/>
      <c r="G856" s="124"/>
      <c r="I856" s="102"/>
      <c r="J856" s="102"/>
      <c r="K856" s="102"/>
      <c r="L856" s="102"/>
      <c r="M856" s="102"/>
      <c r="N856" s="102"/>
      <c r="O856" s="102"/>
      <c r="P856" s="102"/>
      <c r="Q856" s="102"/>
      <c r="R856" s="102"/>
      <c r="S856" s="102"/>
      <c r="T856" s="102"/>
      <c r="U856" s="102"/>
      <c r="V856" s="102"/>
      <c r="W856" s="102"/>
    </row>
    <row r="857" spans="1:23" ht="13.5" customHeight="1">
      <c r="A857" s="29"/>
      <c r="C857" s="19"/>
      <c r="D857" s="140"/>
      <c r="F857" s="124"/>
      <c r="G857" s="124"/>
      <c r="I857" s="102"/>
      <c r="J857" s="102"/>
      <c r="K857" s="102"/>
      <c r="L857" s="102"/>
      <c r="M857" s="102"/>
      <c r="N857" s="102"/>
      <c r="O857" s="102"/>
      <c r="P857" s="102"/>
      <c r="Q857" s="102"/>
      <c r="R857" s="102"/>
      <c r="S857" s="102"/>
      <c r="T857" s="102"/>
      <c r="U857" s="102"/>
      <c r="V857" s="102"/>
      <c r="W857" s="102"/>
    </row>
    <row r="858" spans="1:23" ht="13.5" customHeight="1">
      <c r="A858" s="29"/>
      <c r="C858" s="19"/>
      <c r="D858" s="140"/>
      <c r="F858" s="124"/>
      <c r="G858" s="124"/>
      <c r="I858" s="102"/>
      <c r="J858" s="102"/>
      <c r="K858" s="102"/>
      <c r="L858" s="102"/>
      <c r="M858" s="102"/>
      <c r="N858" s="102"/>
      <c r="O858" s="102"/>
      <c r="P858" s="102"/>
      <c r="Q858" s="102"/>
      <c r="R858" s="102"/>
      <c r="S858" s="102"/>
      <c r="T858" s="102"/>
      <c r="U858" s="102"/>
      <c r="V858" s="102"/>
      <c r="W858" s="102"/>
    </row>
    <row r="859" spans="1:23" ht="13.5" customHeight="1">
      <c r="A859" s="29"/>
      <c r="C859" s="19"/>
      <c r="D859" s="140"/>
      <c r="F859" s="124"/>
      <c r="G859" s="124"/>
      <c r="I859" s="102"/>
      <c r="J859" s="102"/>
      <c r="K859" s="102"/>
      <c r="L859" s="102"/>
      <c r="M859" s="102"/>
      <c r="N859" s="102"/>
      <c r="O859" s="102"/>
      <c r="P859" s="102"/>
      <c r="Q859" s="102"/>
      <c r="R859" s="102"/>
      <c r="S859" s="102"/>
      <c r="T859" s="102"/>
      <c r="U859" s="102"/>
      <c r="V859" s="102"/>
      <c r="W859" s="102"/>
    </row>
    <row r="860" spans="1:23" ht="13.5" customHeight="1">
      <c r="A860" s="29"/>
      <c r="C860" s="19"/>
      <c r="D860" s="140"/>
      <c r="F860" s="124"/>
      <c r="G860" s="124"/>
      <c r="I860" s="102"/>
      <c r="J860" s="102"/>
      <c r="K860" s="102"/>
      <c r="L860" s="102"/>
      <c r="M860" s="102"/>
      <c r="N860" s="102"/>
      <c r="O860" s="102"/>
      <c r="P860" s="102"/>
      <c r="Q860" s="102"/>
      <c r="R860" s="102"/>
      <c r="S860" s="102"/>
      <c r="T860" s="102"/>
      <c r="U860" s="102"/>
      <c r="V860" s="102"/>
      <c r="W860" s="102"/>
    </row>
    <row r="861" spans="1:23" ht="13.5" customHeight="1">
      <c r="A861" s="29"/>
      <c r="C861" s="19"/>
      <c r="D861" s="140"/>
      <c r="F861" s="124"/>
      <c r="G861" s="124"/>
      <c r="I861" s="102"/>
      <c r="J861" s="102"/>
      <c r="K861" s="102"/>
      <c r="L861" s="102"/>
      <c r="M861" s="102"/>
      <c r="N861" s="102"/>
      <c r="O861" s="102"/>
      <c r="P861" s="102"/>
      <c r="Q861" s="102"/>
      <c r="R861" s="102"/>
      <c r="S861" s="102"/>
      <c r="T861" s="102"/>
      <c r="U861" s="102"/>
      <c r="V861" s="102"/>
      <c r="W861" s="102"/>
    </row>
    <row r="862" spans="1:23" ht="13.5" customHeight="1">
      <c r="A862" s="29"/>
      <c r="C862" s="19"/>
      <c r="D862" s="140"/>
      <c r="F862" s="124"/>
      <c r="G862" s="124"/>
      <c r="I862" s="102"/>
      <c r="J862" s="102"/>
      <c r="K862" s="102"/>
      <c r="L862" s="102"/>
      <c r="M862" s="102"/>
      <c r="N862" s="102"/>
      <c r="O862" s="102"/>
      <c r="P862" s="102"/>
      <c r="Q862" s="102"/>
      <c r="R862" s="102"/>
      <c r="S862" s="102"/>
      <c r="T862" s="102"/>
      <c r="U862" s="102"/>
      <c r="V862" s="102"/>
      <c r="W862" s="102"/>
    </row>
    <row r="863" spans="1:23" ht="13.5" customHeight="1">
      <c r="A863" s="29"/>
      <c r="C863" s="19"/>
      <c r="D863" s="140"/>
      <c r="F863" s="124"/>
      <c r="G863" s="124"/>
      <c r="I863" s="102"/>
      <c r="J863" s="102"/>
      <c r="K863" s="102"/>
      <c r="L863" s="102"/>
      <c r="M863" s="102"/>
      <c r="N863" s="102"/>
      <c r="O863" s="102"/>
      <c r="P863" s="102"/>
      <c r="Q863" s="102"/>
      <c r="R863" s="102"/>
      <c r="S863" s="102"/>
      <c r="T863" s="102"/>
      <c r="U863" s="102"/>
      <c r="V863" s="102"/>
      <c r="W863" s="102"/>
    </row>
    <row r="864" spans="1:23" ht="13.5" customHeight="1">
      <c r="A864" s="29"/>
      <c r="C864" s="19"/>
      <c r="D864" s="140"/>
      <c r="F864" s="124"/>
      <c r="G864" s="124"/>
      <c r="I864" s="102"/>
      <c r="J864" s="102"/>
      <c r="K864" s="102"/>
      <c r="L864" s="102"/>
      <c r="M864" s="102"/>
      <c r="N864" s="102"/>
      <c r="O864" s="102"/>
      <c r="P864" s="102"/>
      <c r="Q864" s="102"/>
      <c r="R864" s="102"/>
      <c r="S864" s="102"/>
      <c r="T864" s="102"/>
      <c r="U864" s="102"/>
      <c r="V864" s="102"/>
      <c r="W864" s="102"/>
    </row>
    <row r="865" spans="1:23" ht="13.5" customHeight="1">
      <c r="A865" s="29"/>
      <c r="C865" s="19"/>
      <c r="D865" s="140"/>
      <c r="F865" s="124"/>
      <c r="G865" s="124"/>
      <c r="I865" s="102"/>
      <c r="J865" s="102"/>
      <c r="K865" s="102"/>
      <c r="L865" s="102"/>
      <c r="M865" s="102"/>
      <c r="N865" s="102"/>
      <c r="O865" s="102"/>
      <c r="P865" s="102"/>
      <c r="Q865" s="102"/>
      <c r="R865" s="102"/>
      <c r="S865" s="102"/>
      <c r="T865" s="102"/>
      <c r="U865" s="102"/>
      <c r="V865" s="102"/>
      <c r="W865" s="102"/>
    </row>
    <row r="866" spans="1:23" ht="13.5" customHeight="1">
      <c r="A866" s="29"/>
      <c r="C866" s="19"/>
      <c r="D866" s="140"/>
      <c r="F866" s="124"/>
      <c r="G866" s="124"/>
      <c r="I866" s="102"/>
      <c r="J866" s="102"/>
      <c r="K866" s="102"/>
      <c r="L866" s="102"/>
      <c r="M866" s="102"/>
      <c r="N866" s="102"/>
      <c r="O866" s="102"/>
      <c r="P866" s="102"/>
      <c r="Q866" s="102"/>
      <c r="R866" s="102"/>
      <c r="S866" s="102"/>
      <c r="T866" s="102"/>
      <c r="U866" s="102"/>
      <c r="V866" s="102"/>
      <c r="W866" s="102"/>
    </row>
    <row r="867" spans="1:23" ht="13.5" customHeight="1">
      <c r="A867" s="29"/>
      <c r="C867" s="19"/>
      <c r="D867" s="140"/>
      <c r="F867" s="124"/>
      <c r="G867" s="124"/>
      <c r="I867" s="102"/>
      <c r="J867" s="102"/>
      <c r="K867" s="102"/>
      <c r="L867" s="102"/>
      <c r="M867" s="102"/>
      <c r="N867" s="102"/>
      <c r="O867" s="102"/>
      <c r="P867" s="102"/>
      <c r="Q867" s="102"/>
      <c r="R867" s="102"/>
      <c r="S867" s="102"/>
      <c r="T867" s="102"/>
      <c r="U867" s="102"/>
      <c r="V867" s="102"/>
      <c r="W867" s="102"/>
    </row>
    <row r="868" spans="1:23" ht="13.5" customHeight="1">
      <c r="A868" s="29"/>
      <c r="C868" s="19"/>
      <c r="D868" s="140"/>
      <c r="F868" s="124"/>
      <c r="G868" s="124"/>
      <c r="I868" s="102"/>
      <c r="J868" s="102"/>
      <c r="K868" s="102"/>
      <c r="L868" s="102"/>
      <c r="M868" s="102"/>
      <c r="N868" s="102"/>
      <c r="O868" s="102"/>
      <c r="P868" s="102"/>
      <c r="Q868" s="102"/>
      <c r="R868" s="102"/>
      <c r="S868" s="102"/>
      <c r="T868" s="102"/>
      <c r="U868" s="102"/>
      <c r="V868" s="102"/>
      <c r="W868" s="102"/>
    </row>
    <row r="869" spans="1:23" ht="13.5" customHeight="1">
      <c r="A869" s="29"/>
      <c r="C869" s="19"/>
      <c r="D869" s="140"/>
      <c r="F869" s="124"/>
      <c r="G869" s="124"/>
      <c r="I869" s="102"/>
      <c r="J869" s="102"/>
      <c r="K869" s="102"/>
      <c r="L869" s="102"/>
      <c r="M869" s="102"/>
      <c r="N869" s="102"/>
      <c r="O869" s="102"/>
      <c r="P869" s="102"/>
      <c r="Q869" s="102"/>
      <c r="R869" s="102"/>
      <c r="S869" s="102"/>
      <c r="T869" s="102"/>
      <c r="U869" s="102"/>
      <c r="V869" s="102"/>
      <c r="W869" s="102"/>
    </row>
    <row r="870" spans="1:23" ht="13.5" customHeight="1">
      <c r="A870" s="29"/>
      <c r="C870" s="19"/>
      <c r="D870" s="140"/>
      <c r="F870" s="124"/>
      <c r="G870" s="124"/>
      <c r="I870" s="102"/>
      <c r="J870" s="102"/>
      <c r="K870" s="102"/>
      <c r="L870" s="102"/>
      <c r="M870" s="102"/>
      <c r="N870" s="102"/>
      <c r="O870" s="102"/>
      <c r="P870" s="102"/>
      <c r="Q870" s="102"/>
      <c r="R870" s="102"/>
      <c r="S870" s="102"/>
      <c r="T870" s="102"/>
      <c r="U870" s="102"/>
      <c r="V870" s="102"/>
      <c r="W870" s="102"/>
    </row>
    <row r="871" spans="1:23" ht="13.5" customHeight="1">
      <c r="A871" s="29"/>
      <c r="C871" s="19"/>
      <c r="D871" s="140"/>
      <c r="F871" s="124"/>
      <c r="G871" s="124"/>
      <c r="I871" s="102"/>
      <c r="J871" s="102"/>
      <c r="K871" s="102"/>
      <c r="L871" s="102"/>
      <c r="M871" s="102"/>
      <c r="N871" s="102"/>
      <c r="O871" s="102"/>
      <c r="P871" s="102"/>
      <c r="Q871" s="102"/>
      <c r="R871" s="102"/>
      <c r="S871" s="102"/>
      <c r="T871" s="102"/>
      <c r="U871" s="102"/>
      <c r="V871" s="102"/>
      <c r="W871" s="102"/>
    </row>
    <row r="872" spans="1:23" ht="13.5" customHeight="1">
      <c r="A872" s="29"/>
      <c r="C872" s="19"/>
      <c r="D872" s="140"/>
      <c r="F872" s="124"/>
      <c r="G872" s="124"/>
      <c r="I872" s="102"/>
      <c r="J872" s="102"/>
      <c r="K872" s="102"/>
      <c r="L872" s="102"/>
      <c r="M872" s="102"/>
      <c r="N872" s="102"/>
      <c r="O872" s="102"/>
      <c r="P872" s="102"/>
      <c r="Q872" s="102"/>
      <c r="R872" s="102"/>
      <c r="S872" s="102"/>
      <c r="T872" s="102"/>
      <c r="U872" s="102"/>
      <c r="V872" s="102"/>
      <c r="W872" s="102"/>
    </row>
    <row r="873" spans="1:23" ht="13.5" customHeight="1">
      <c r="A873" s="29"/>
      <c r="C873" s="19"/>
      <c r="D873" s="140"/>
      <c r="F873" s="124"/>
      <c r="G873" s="124"/>
      <c r="I873" s="102"/>
      <c r="J873" s="102"/>
      <c r="K873" s="102"/>
      <c r="L873" s="102"/>
      <c r="M873" s="102"/>
      <c r="N873" s="102"/>
      <c r="O873" s="102"/>
      <c r="P873" s="102"/>
      <c r="Q873" s="102"/>
      <c r="R873" s="102"/>
      <c r="S873" s="102"/>
      <c r="T873" s="102"/>
      <c r="U873" s="102"/>
      <c r="V873" s="102"/>
      <c r="W873" s="102"/>
    </row>
    <row r="874" spans="1:23" ht="13.5" customHeight="1">
      <c r="A874" s="29"/>
      <c r="C874" s="19"/>
      <c r="D874" s="140"/>
      <c r="F874" s="124"/>
      <c r="G874" s="124"/>
      <c r="I874" s="102"/>
      <c r="J874" s="102"/>
      <c r="K874" s="102"/>
      <c r="L874" s="102"/>
      <c r="M874" s="102"/>
      <c r="N874" s="102"/>
      <c r="O874" s="102"/>
      <c r="P874" s="102"/>
      <c r="Q874" s="102"/>
      <c r="R874" s="102"/>
      <c r="S874" s="102"/>
      <c r="T874" s="102"/>
      <c r="U874" s="102"/>
      <c r="V874" s="102"/>
      <c r="W874" s="102"/>
    </row>
    <row r="875" spans="1:23" ht="13.5" customHeight="1">
      <c r="A875" s="29"/>
      <c r="C875" s="19"/>
      <c r="D875" s="140"/>
      <c r="F875" s="124"/>
      <c r="G875" s="124"/>
      <c r="I875" s="102"/>
      <c r="J875" s="102"/>
      <c r="K875" s="102"/>
      <c r="L875" s="102"/>
      <c r="M875" s="102"/>
      <c r="N875" s="102"/>
      <c r="O875" s="102"/>
      <c r="P875" s="102"/>
      <c r="Q875" s="102"/>
      <c r="R875" s="102"/>
      <c r="S875" s="102"/>
      <c r="T875" s="102"/>
      <c r="U875" s="102"/>
      <c r="V875" s="102"/>
      <c r="W875" s="102"/>
    </row>
    <row r="876" spans="1:23" ht="13.5" customHeight="1">
      <c r="A876" s="29"/>
      <c r="C876" s="19"/>
      <c r="D876" s="140"/>
      <c r="F876" s="124"/>
      <c r="G876" s="124"/>
      <c r="I876" s="102"/>
      <c r="J876" s="102"/>
      <c r="K876" s="102"/>
      <c r="L876" s="102"/>
      <c r="M876" s="102"/>
      <c r="N876" s="102"/>
      <c r="O876" s="102"/>
      <c r="P876" s="102"/>
      <c r="Q876" s="102"/>
      <c r="R876" s="102"/>
      <c r="S876" s="102"/>
      <c r="T876" s="102"/>
      <c r="U876" s="102"/>
      <c r="V876" s="102"/>
      <c r="W876" s="102"/>
    </row>
    <row r="877" spans="1:23" ht="13.5" customHeight="1">
      <c r="A877" s="29"/>
      <c r="C877" s="19"/>
      <c r="D877" s="140"/>
      <c r="F877" s="124"/>
      <c r="G877" s="124"/>
      <c r="I877" s="102"/>
      <c r="J877" s="102"/>
      <c r="K877" s="102"/>
      <c r="L877" s="102"/>
      <c r="M877" s="102"/>
      <c r="N877" s="102"/>
      <c r="O877" s="102"/>
      <c r="P877" s="102"/>
      <c r="Q877" s="102"/>
      <c r="R877" s="102"/>
      <c r="S877" s="102"/>
      <c r="T877" s="102"/>
      <c r="U877" s="102"/>
      <c r="V877" s="102"/>
      <c r="W877" s="102"/>
    </row>
    <row r="878" spans="1:23" ht="13.5" customHeight="1">
      <c r="A878" s="29"/>
      <c r="C878" s="19"/>
      <c r="D878" s="140"/>
      <c r="F878" s="124"/>
      <c r="G878" s="124"/>
      <c r="I878" s="102"/>
      <c r="J878" s="102"/>
      <c r="K878" s="102"/>
      <c r="L878" s="102"/>
      <c r="M878" s="102"/>
      <c r="N878" s="102"/>
      <c r="O878" s="102"/>
      <c r="P878" s="102"/>
      <c r="Q878" s="102"/>
      <c r="R878" s="102"/>
      <c r="S878" s="102"/>
      <c r="T878" s="102"/>
      <c r="U878" s="102"/>
      <c r="V878" s="102"/>
      <c r="W878" s="102"/>
    </row>
    <row r="879" spans="1:23" ht="13.5" customHeight="1">
      <c r="A879" s="29"/>
      <c r="C879" s="19"/>
      <c r="D879" s="140"/>
      <c r="F879" s="124"/>
      <c r="G879" s="124"/>
      <c r="I879" s="102"/>
      <c r="J879" s="102"/>
      <c r="K879" s="102"/>
      <c r="L879" s="102"/>
      <c r="M879" s="102"/>
      <c r="N879" s="102"/>
      <c r="O879" s="102"/>
      <c r="P879" s="102"/>
      <c r="Q879" s="102"/>
      <c r="R879" s="102"/>
      <c r="S879" s="102"/>
      <c r="T879" s="102"/>
      <c r="U879" s="102"/>
      <c r="V879" s="102"/>
      <c r="W879" s="102"/>
    </row>
    <row r="880" spans="1:23" ht="13.5" customHeight="1">
      <c r="A880" s="29"/>
      <c r="C880" s="19"/>
      <c r="D880" s="140"/>
      <c r="F880" s="124"/>
      <c r="G880" s="124"/>
      <c r="I880" s="102"/>
      <c r="J880" s="102"/>
      <c r="K880" s="102"/>
      <c r="L880" s="102"/>
      <c r="M880" s="102"/>
      <c r="N880" s="102"/>
      <c r="O880" s="102"/>
      <c r="P880" s="102"/>
      <c r="Q880" s="102"/>
      <c r="R880" s="102"/>
      <c r="S880" s="102"/>
      <c r="T880" s="102"/>
      <c r="U880" s="102"/>
      <c r="V880" s="102"/>
      <c r="W880" s="102"/>
    </row>
    <row r="881" spans="1:23" ht="13.5" customHeight="1">
      <c r="A881" s="29"/>
      <c r="C881" s="19"/>
      <c r="D881" s="140"/>
      <c r="F881" s="124"/>
      <c r="G881" s="124"/>
      <c r="I881" s="102"/>
      <c r="J881" s="102"/>
      <c r="K881" s="102"/>
      <c r="L881" s="102"/>
      <c r="M881" s="102"/>
      <c r="N881" s="102"/>
      <c r="O881" s="102"/>
      <c r="P881" s="102"/>
      <c r="Q881" s="102"/>
      <c r="R881" s="102"/>
      <c r="S881" s="102"/>
      <c r="T881" s="102"/>
      <c r="U881" s="102"/>
      <c r="V881" s="102"/>
      <c r="W881" s="102"/>
    </row>
    <row r="882" spans="1:23" ht="13.5" customHeight="1">
      <c r="A882" s="29"/>
      <c r="C882" s="19"/>
      <c r="D882" s="140"/>
      <c r="F882" s="124"/>
      <c r="G882" s="124"/>
      <c r="I882" s="102"/>
      <c r="J882" s="102"/>
      <c r="K882" s="102"/>
      <c r="L882" s="102"/>
      <c r="M882" s="102"/>
      <c r="N882" s="102"/>
      <c r="O882" s="102"/>
      <c r="P882" s="102"/>
      <c r="Q882" s="102"/>
      <c r="R882" s="102"/>
      <c r="S882" s="102"/>
      <c r="T882" s="102"/>
      <c r="U882" s="102"/>
      <c r="V882" s="102"/>
      <c r="W882" s="102"/>
    </row>
    <row r="883" spans="1:23" ht="13.5" customHeight="1">
      <c r="A883" s="29"/>
      <c r="C883" s="19"/>
      <c r="D883" s="140"/>
      <c r="F883" s="124"/>
      <c r="G883" s="124"/>
      <c r="I883" s="102"/>
      <c r="J883" s="102"/>
      <c r="K883" s="102"/>
      <c r="L883" s="102"/>
      <c r="M883" s="102"/>
      <c r="N883" s="102"/>
      <c r="O883" s="102"/>
      <c r="P883" s="102"/>
      <c r="Q883" s="102"/>
      <c r="R883" s="102"/>
      <c r="S883" s="102"/>
      <c r="T883" s="102"/>
      <c r="U883" s="102"/>
      <c r="V883" s="102"/>
      <c r="W883" s="102"/>
    </row>
    <row r="884" spans="1:23" ht="13.5" customHeight="1">
      <c r="A884" s="29"/>
      <c r="C884" s="19"/>
      <c r="D884" s="140"/>
      <c r="F884" s="124"/>
      <c r="G884" s="124"/>
      <c r="I884" s="102"/>
      <c r="J884" s="102"/>
      <c r="K884" s="102"/>
      <c r="L884" s="102"/>
      <c r="M884" s="102"/>
      <c r="N884" s="102"/>
      <c r="O884" s="102"/>
      <c r="P884" s="102"/>
      <c r="Q884" s="102"/>
      <c r="R884" s="102"/>
      <c r="S884" s="102"/>
      <c r="T884" s="102"/>
      <c r="U884" s="102"/>
      <c r="V884" s="102"/>
      <c r="W884" s="102"/>
    </row>
    <row r="885" spans="1:23" ht="13.5" customHeight="1">
      <c r="A885" s="29"/>
      <c r="C885" s="19"/>
      <c r="D885" s="140"/>
      <c r="F885" s="124"/>
      <c r="G885" s="124"/>
      <c r="I885" s="102"/>
      <c r="J885" s="102"/>
      <c r="K885" s="102"/>
      <c r="L885" s="102"/>
      <c r="M885" s="102"/>
      <c r="N885" s="102"/>
      <c r="O885" s="102"/>
      <c r="P885" s="102"/>
      <c r="Q885" s="102"/>
      <c r="R885" s="102"/>
      <c r="S885" s="102"/>
      <c r="T885" s="102"/>
      <c r="U885" s="102"/>
      <c r="V885" s="102"/>
      <c r="W885" s="102"/>
    </row>
    <row r="886" spans="1:23" ht="13.5" customHeight="1">
      <c r="A886" s="29"/>
      <c r="C886" s="19"/>
      <c r="D886" s="140"/>
      <c r="F886" s="124"/>
      <c r="G886" s="124"/>
      <c r="I886" s="102"/>
      <c r="J886" s="102"/>
      <c r="K886" s="102"/>
      <c r="L886" s="102"/>
      <c r="M886" s="102"/>
      <c r="N886" s="102"/>
      <c r="O886" s="102"/>
      <c r="P886" s="102"/>
      <c r="Q886" s="102"/>
      <c r="R886" s="102"/>
      <c r="S886" s="102"/>
      <c r="T886" s="102"/>
      <c r="U886" s="102"/>
      <c r="V886" s="102"/>
      <c r="W886" s="102"/>
    </row>
    <row r="887" spans="1:23" ht="13.5" customHeight="1">
      <c r="A887" s="29"/>
      <c r="C887" s="19"/>
      <c r="D887" s="140"/>
      <c r="F887" s="124"/>
      <c r="G887" s="124"/>
      <c r="I887" s="102"/>
      <c r="J887" s="102"/>
      <c r="K887" s="102"/>
      <c r="L887" s="102"/>
      <c r="M887" s="102"/>
      <c r="N887" s="102"/>
      <c r="O887" s="102"/>
      <c r="P887" s="102"/>
      <c r="Q887" s="102"/>
      <c r="R887" s="102"/>
      <c r="S887" s="102"/>
      <c r="T887" s="102"/>
      <c r="U887" s="102"/>
      <c r="V887" s="102"/>
      <c r="W887" s="102"/>
    </row>
    <row r="888" spans="1:23" ht="13.5" customHeight="1">
      <c r="A888" s="29"/>
      <c r="C888" s="19"/>
      <c r="D888" s="140"/>
      <c r="F888" s="124"/>
      <c r="G888" s="124"/>
      <c r="I888" s="102"/>
      <c r="J888" s="102"/>
      <c r="K888" s="102"/>
      <c r="L888" s="102"/>
      <c r="M888" s="102"/>
      <c r="N888" s="102"/>
      <c r="O888" s="102"/>
      <c r="P888" s="102"/>
      <c r="Q888" s="102"/>
      <c r="R888" s="102"/>
      <c r="S888" s="102"/>
      <c r="T888" s="102"/>
      <c r="U888" s="102"/>
      <c r="V888" s="102"/>
      <c r="W888" s="102"/>
    </row>
    <row r="889" spans="1:23" ht="13.5" customHeight="1">
      <c r="A889" s="29"/>
      <c r="C889" s="19"/>
      <c r="D889" s="140"/>
      <c r="F889" s="124"/>
      <c r="G889" s="124"/>
      <c r="I889" s="102"/>
      <c r="J889" s="102"/>
      <c r="K889" s="102"/>
      <c r="L889" s="102"/>
      <c r="M889" s="102"/>
      <c r="N889" s="102"/>
      <c r="O889" s="102"/>
      <c r="P889" s="102"/>
      <c r="Q889" s="102"/>
      <c r="R889" s="102"/>
      <c r="S889" s="102"/>
      <c r="T889" s="102"/>
      <c r="U889" s="102"/>
      <c r="V889" s="102"/>
      <c r="W889" s="102"/>
    </row>
    <row r="890" spans="1:23" ht="13.5" customHeight="1">
      <c r="A890" s="29"/>
      <c r="C890" s="19"/>
      <c r="D890" s="140"/>
      <c r="F890" s="124"/>
      <c r="G890" s="124"/>
      <c r="I890" s="102"/>
      <c r="J890" s="102"/>
      <c r="K890" s="102"/>
      <c r="L890" s="102"/>
      <c r="M890" s="102"/>
      <c r="N890" s="102"/>
      <c r="O890" s="102"/>
      <c r="P890" s="102"/>
      <c r="Q890" s="102"/>
      <c r="R890" s="102"/>
      <c r="S890" s="102"/>
      <c r="T890" s="102"/>
      <c r="U890" s="102"/>
      <c r="V890" s="102"/>
      <c r="W890" s="102"/>
    </row>
    <row r="891" spans="1:23" ht="13.5" customHeight="1">
      <c r="A891" s="29"/>
      <c r="C891" s="19"/>
      <c r="D891" s="140"/>
      <c r="F891" s="124"/>
      <c r="G891" s="124"/>
      <c r="I891" s="102"/>
      <c r="J891" s="102"/>
      <c r="K891" s="102"/>
      <c r="L891" s="102"/>
      <c r="M891" s="102"/>
      <c r="N891" s="102"/>
      <c r="O891" s="102"/>
      <c r="P891" s="102"/>
      <c r="Q891" s="102"/>
      <c r="R891" s="102"/>
      <c r="S891" s="102"/>
      <c r="T891" s="102"/>
      <c r="U891" s="102"/>
      <c r="V891" s="102"/>
      <c r="W891" s="102"/>
    </row>
    <row r="892" spans="1:23" ht="13.5" customHeight="1">
      <c r="A892" s="29"/>
      <c r="C892" s="19"/>
      <c r="D892" s="140"/>
      <c r="F892" s="124"/>
      <c r="G892" s="124"/>
      <c r="I892" s="102"/>
      <c r="J892" s="102"/>
      <c r="K892" s="102"/>
      <c r="L892" s="102"/>
      <c r="M892" s="102"/>
      <c r="N892" s="102"/>
      <c r="O892" s="102"/>
      <c r="P892" s="102"/>
      <c r="Q892" s="102"/>
      <c r="R892" s="102"/>
      <c r="S892" s="102"/>
      <c r="T892" s="102"/>
      <c r="U892" s="102"/>
      <c r="V892" s="102"/>
      <c r="W892" s="102"/>
    </row>
    <row r="893" spans="1:23" ht="13.5" customHeight="1">
      <c r="A893" s="29"/>
      <c r="C893" s="19"/>
      <c r="D893" s="140"/>
      <c r="F893" s="124"/>
      <c r="G893" s="124"/>
      <c r="I893" s="102"/>
      <c r="J893" s="102"/>
      <c r="K893" s="102"/>
      <c r="L893" s="102"/>
      <c r="M893" s="102"/>
      <c r="N893" s="102"/>
      <c r="O893" s="102"/>
      <c r="P893" s="102"/>
      <c r="Q893" s="102"/>
      <c r="R893" s="102"/>
      <c r="S893" s="102"/>
      <c r="T893" s="102"/>
      <c r="U893" s="102"/>
      <c r="V893" s="102"/>
      <c r="W893" s="102"/>
    </row>
    <row r="894" spans="1:23" ht="13.5" customHeight="1">
      <c r="A894" s="29"/>
      <c r="C894" s="19"/>
      <c r="D894" s="140"/>
      <c r="F894" s="124"/>
      <c r="G894" s="124"/>
      <c r="I894" s="102"/>
      <c r="J894" s="102"/>
      <c r="K894" s="102"/>
      <c r="L894" s="102"/>
      <c r="M894" s="102"/>
      <c r="N894" s="102"/>
      <c r="O894" s="102"/>
      <c r="P894" s="102"/>
      <c r="Q894" s="102"/>
      <c r="R894" s="102"/>
      <c r="S894" s="102"/>
      <c r="T894" s="102"/>
      <c r="U894" s="102"/>
      <c r="V894" s="102"/>
      <c r="W894" s="102"/>
    </row>
    <row r="895" spans="1:23" ht="13.5" customHeight="1">
      <c r="A895" s="29"/>
      <c r="C895" s="19"/>
      <c r="D895" s="140"/>
      <c r="F895" s="124"/>
      <c r="G895" s="124"/>
      <c r="I895" s="102"/>
      <c r="J895" s="102"/>
      <c r="K895" s="102"/>
      <c r="L895" s="102"/>
      <c r="M895" s="102"/>
      <c r="N895" s="102"/>
      <c r="O895" s="102"/>
      <c r="P895" s="102"/>
      <c r="Q895" s="102"/>
      <c r="R895" s="102"/>
      <c r="S895" s="102"/>
      <c r="T895" s="102"/>
      <c r="U895" s="102"/>
      <c r="V895" s="102"/>
      <c r="W895" s="102"/>
    </row>
    <row r="896" spans="1:23" ht="13.5" customHeight="1">
      <c r="A896" s="29"/>
      <c r="C896" s="19"/>
      <c r="D896" s="140"/>
      <c r="F896" s="124"/>
      <c r="G896" s="124"/>
      <c r="I896" s="102"/>
      <c r="J896" s="102"/>
      <c r="K896" s="102"/>
      <c r="L896" s="102"/>
      <c r="M896" s="102"/>
      <c r="N896" s="102"/>
      <c r="O896" s="102"/>
      <c r="P896" s="102"/>
      <c r="Q896" s="102"/>
      <c r="R896" s="102"/>
      <c r="S896" s="102"/>
      <c r="T896" s="102"/>
      <c r="U896" s="102"/>
      <c r="V896" s="102"/>
      <c r="W896" s="102"/>
    </row>
    <row r="897" spans="1:23" ht="13.5" customHeight="1">
      <c r="A897" s="29"/>
      <c r="C897" s="19"/>
      <c r="D897" s="140"/>
      <c r="F897" s="124"/>
      <c r="G897" s="124"/>
      <c r="I897" s="102"/>
      <c r="J897" s="102"/>
      <c r="K897" s="102"/>
      <c r="L897" s="102"/>
      <c r="M897" s="102"/>
      <c r="N897" s="102"/>
      <c r="O897" s="102"/>
      <c r="P897" s="102"/>
      <c r="Q897" s="102"/>
      <c r="R897" s="102"/>
      <c r="S897" s="102"/>
      <c r="T897" s="102"/>
      <c r="U897" s="102"/>
      <c r="V897" s="102"/>
      <c r="W897" s="102"/>
    </row>
    <row r="898" spans="1:23" ht="13.5" customHeight="1">
      <c r="A898" s="29"/>
      <c r="C898" s="19"/>
      <c r="D898" s="140"/>
      <c r="F898" s="124"/>
      <c r="G898" s="124"/>
      <c r="I898" s="102"/>
      <c r="J898" s="102"/>
      <c r="K898" s="102"/>
      <c r="L898" s="102"/>
      <c r="M898" s="102"/>
      <c r="N898" s="102"/>
      <c r="O898" s="102"/>
      <c r="P898" s="102"/>
      <c r="Q898" s="102"/>
      <c r="R898" s="102"/>
      <c r="S898" s="102"/>
      <c r="T898" s="102"/>
      <c r="U898" s="102"/>
      <c r="V898" s="102"/>
      <c r="W898" s="102"/>
    </row>
    <row r="899" spans="1:23" ht="13.5" customHeight="1">
      <c r="A899" s="29"/>
      <c r="C899" s="19"/>
      <c r="D899" s="140"/>
      <c r="F899" s="124"/>
      <c r="G899" s="124"/>
      <c r="I899" s="102"/>
      <c r="J899" s="102"/>
      <c r="K899" s="102"/>
      <c r="L899" s="102"/>
      <c r="M899" s="102"/>
      <c r="N899" s="102"/>
      <c r="O899" s="102"/>
      <c r="P899" s="102"/>
      <c r="Q899" s="102"/>
      <c r="R899" s="102"/>
      <c r="S899" s="102"/>
      <c r="T899" s="102"/>
      <c r="U899" s="102"/>
      <c r="V899" s="102"/>
      <c r="W899" s="102"/>
    </row>
    <row r="900" spans="1:23" ht="13.5" customHeight="1">
      <c r="A900" s="29"/>
      <c r="C900" s="19"/>
      <c r="D900" s="140"/>
      <c r="F900" s="124"/>
      <c r="G900" s="124"/>
      <c r="I900" s="102"/>
      <c r="J900" s="102"/>
      <c r="K900" s="102"/>
      <c r="L900" s="102"/>
      <c r="M900" s="102"/>
      <c r="N900" s="102"/>
      <c r="O900" s="102"/>
      <c r="P900" s="102"/>
      <c r="Q900" s="102"/>
      <c r="R900" s="102"/>
      <c r="S900" s="102"/>
      <c r="T900" s="102"/>
      <c r="U900" s="102"/>
      <c r="V900" s="102"/>
      <c r="W900" s="102"/>
    </row>
    <row r="901" spans="1:23" ht="13.5" customHeight="1">
      <c r="A901" s="29"/>
      <c r="C901" s="19"/>
      <c r="D901" s="140"/>
      <c r="F901" s="124"/>
      <c r="G901" s="124"/>
      <c r="I901" s="102"/>
      <c r="J901" s="102"/>
      <c r="K901" s="102"/>
      <c r="L901" s="102"/>
      <c r="M901" s="102"/>
      <c r="N901" s="102"/>
      <c r="O901" s="102"/>
      <c r="P901" s="102"/>
      <c r="Q901" s="102"/>
      <c r="R901" s="102"/>
      <c r="S901" s="102"/>
      <c r="T901" s="102"/>
      <c r="U901" s="102"/>
      <c r="V901" s="102"/>
      <c r="W901" s="102"/>
    </row>
    <row r="902" spans="1:23" ht="13.5" customHeight="1">
      <c r="A902" s="29"/>
      <c r="C902" s="19"/>
      <c r="D902" s="140"/>
      <c r="F902" s="124"/>
      <c r="G902" s="124"/>
      <c r="I902" s="102"/>
      <c r="J902" s="102"/>
      <c r="K902" s="102"/>
      <c r="L902" s="102"/>
      <c r="M902" s="102"/>
      <c r="N902" s="102"/>
      <c r="O902" s="102"/>
      <c r="P902" s="102"/>
      <c r="Q902" s="102"/>
      <c r="R902" s="102"/>
      <c r="S902" s="102"/>
      <c r="T902" s="102"/>
      <c r="U902" s="102"/>
      <c r="V902" s="102"/>
      <c r="W902" s="102"/>
    </row>
    <row r="903" spans="1:23" ht="13.5" customHeight="1">
      <c r="A903" s="29"/>
      <c r="C903" s="19"/>
      <c r="D903" s="140"/>
      <c r="F903" s="124"/>
      <c r="G903" s="124"/>
      <c r="I903" s="102"/>
      <c r="J903" s="102"/>
      <c r="K903" s="102"/>
      <c r="L903" s="102"/>
      <c r="M903" s="102"/>
      <c r="N903" s="102"/>
      <c r="O903" s="102"/>
      <c r="P903" s="102"/>
      <c r="Q903" s="102"/>
      <c r="R903" s="102"/>
      <c r="S903" s="102"/>
      <c r="T903" s="102"/>
      <c r="U903" s="102"/>
      <c r="V903" s="102"/>
      <c r="W903" s="102"/>
    </row>
    <row r="904" spans="1:23" ht="13.5" customHeight="1">
      <c r="A904" s="29"/>
      <c r="C904" s="19"/>
      <c r="D904" s="140"/>
      <c r="F904" s="124"/>
      <c r="G904" s="124"/>
      <c r="I904" s="102"/>
      <c r="J904" s="102"/>
      <c r="K904" s="102"/>
      <c r="L904" s="102"/>
      <c r="M904" s="102"/>
      <c r="N904" s="102"/>
      <c r="O904" s="102"/>
      <c r="P904" s="102"/>
      <c r="Q904" s="102"/>
      <c r="R904" s="102"/>
      <c r="S904" s="102"/>
      <c r="T904" s="102"/>
      <c r="U904" s="102"/>
      <c r="V904" s="102"/>
      <c r="W904" s="102"/>
    </row>
    <row r="905" spans="1:23" ht="13.5" customHeight="1">
      <c r="A905" s="29"/>
      <c r="C905" s="19"/>
      <c r="D905" s="140"/>
      <c r="F905" s="124"/>
      <c r="G905" s="124"/>
      <c r="I905" s="102"/>
      <c r="J905" s="102"/>
      <c r="K905" s="102"/>
      <c r="L905" s="102"/>
      <c r="M905" s="102"/>
      <c r="N905" s="102"/>
      <c r="O905" s="102"/>
      <c r="P905" s="102"/>
      <c r="Q905" s="102"/>
      <c r="R905" s="102"/>
      <c r="S905" s="102"/>
      <c r="T905" s="102"/>
      <c r="U905" s="102"/>
      <c r="V905" s="102"/>
      <c r="W905" s="102"/>
    </row>
    <row r="906" spans="1:23" ht="13.5" customHeight="1">
      <c r="A906" s="29"/>
      <c r="C906" s="19"/>
      <c r="D906" s="140"/>
      <c r="F906" s="124"/>
      <c r="G906" s="124"/>
      <c r="I906" s="102"/>
      <c r="J906" s="102"/>
      <c r="K906" s="102"/>
      <c r="L906" s="102"/>
      <c r="M906" s="102"/>
      <c r="N906" s="102"/>
      <c r="O906" s="102"/>
      <c r="P906" s="102"/>
      <c r="Q906" s="102"/>
      <c r="R906" s="102"/>
      <c r="S906" s="102"/>
      <c r="T906" s="102"/>
      <c r="U906" s="102"/>
      <c r="V906" s="102"/>
      <c r="W906" s="102"/>
    </row>
    <row r="907" spans="1:23" ht="13.5" customHeight="1">
      <c r="A907" s="29"/>
      <c r="C907" s="19"/>
      <c r="D907" s="140"/>
      <c r="F907" s="124"/>
      <c r="G907" s="124"/>
      <c r="I907" s="102"/>
      <c r="J907" s="102"/>
      <c r="K907" s="102"/>
      <c r="L907" s="102"/>
      <c r="M907" s="102"/>
      <c r="N907" s="102"/>
      <c r="O907" s="102"/>
      <c r="P907" s="102"/>
      <c r="Q907" s="102"/>
      <c r="R907" s="102"/>
      <c r="S907" s="102"/>
      <c r="T907" s="102"/>
      <c r="U907" s="102"/>
      <c r="V907" s="102"/>
      <c r="W907" s="102"/>
    </row>
    <row r="908" spans="1:23" ht="13.5" customHeight="1">
      <c r="A908" s="29"/>
      <c r="C908" s="19"/>
      <c r="D908" s="140"/>
      <c r="F908" s="124"/>
      <c r="G908" s="124"/>
      <c r="I908" s="102"/>
      <c r="J908" s="102"/>
      <c r="K908" s="102"/>
      <c r="L908" s="102"/>
      <c r="M908" s="102"/>
      <c r="N908" s="102"/>
      <c r="O908" s="102"/>
      <c r="P908" s="102"/>
      <c r="Q908" s="102"/>
      <c r="R908" s="102"/>
      <c r="S908" s="102"/>
      <c r="T908" s="102"/>
      <c r="U908" s="102"/>
      <c r="V908" s="102"/>
      <c r="W908" s="102"/>
    </row>
    <row r="909" spans="1:23" ht="13.5" customHeight="1">
      <c r="A909" s="29"/>
      <c r="C909" s="19"/>
      <c r="D909" s="140"/>
      <c r="F909" s="124"/>
      <c r="G909" s="124"/>
      <c r="I909" s="102"/>
      <c r="J909" s="102"/>
      <c r="K909" s="102"/>
      <c r="L909" s="102"/>
      <c r="M909" s="102"/>
      <c r="N909" s="102"/>
      <c r="O909" s="102"/>
      <c r="P909" s="102"/>
      <c r="Q909" s="102"/>
      <c r="R909" s="102"/>
      <c r="S909" s="102"/>
      <c r="T909" s="102"/>
      <c r="U909" s="102"/>
      <c r="V909" s="102"/>
      <c r="W909" s="102"/>
    </row>
    <row r="910" spans="1:23" ht="13.5" customHeight="1">
      <c r="A910" s="29"/>
      <c r="C910" s="19"/>
      <c r="D910" s="140"/>
      <c r="F910" s="124"/>
      <c r="G910" s="124"/>
      <c r="I910" s="102"/>
      <c r="J910" s="102"/>
      <c r="K910" s="102"/>
      <c r="L910" s="102"/>
      <c r="M910" s="102"/>
      <c r="N910" s="102"/>
      <c r="O910" s="102"/>
      <c r="P910" s="102"/>
      <c r="Q910" s="102"/>
      <c r="R910" s="102"/>
      <c r="S910" s="102"/>
      <c r="T910" s="102"/>
      <c r="U910" s="102"/>
      <c r="V910" s="102"/>
      <c r="W910" s="102"/>
    </row>
    <row r="911" spans="1:23" ht="13.5" customHeight="1">
      <c r="A911" s="29"/>
      <c r="C911" s="19"/>
      <c r="D911" s="140"/>
      <c r="F911" s="124"/>
      <c r="G911" s="124"/>
      <c r="I911" s="102"/>
      <c r="J911" s="102"/>
      <c r="K911" s="102"/>
      <c r="L911" s="102"/>
      <c r="M911" s="102"/>
      <c r="N911" s="102"/>
      <c r="O911" s="102"/>
      <c r="P911" s="102"/>
      <c r="Q911" s="102"/>
      <c r="R911" s="102"/>
      <c r="S911" s="102"/>
      <c r="T911" s="102"/>
      <c r="U911" s="102"/>
      <c r="V911" s="102"/>
      <c r="W911" s="102"/>
    </row>
    <row r="912" spans="1:23" ht="13.5" customHeight="1">
      <c r="A912" s="29"/>
      <c r="C912" s="19"/>
      <c r="D912" s="140"/>
      <c r="F912" s="124"/>
      <c r="G912" s="124"/>
      <c r="I912" s="102"/>
      <c r="J912" s="102"/>
      <c r="K912" s="102"/>
      <c r="L912" s="102"/>
      <c r="M912" s="102"/>
      <c r="N912" s="102"/>
      <c r="O912" s="102"/>
      <c r="P912" s="102"/>
      <c r="Q912" s="102"/>
      <c r="R912" s="102"/>
      <c r="S912" s="102"/>
      <c r="T912" s="102"/>
      <c r="U912" s="102"/>
      <c r="V912" s="102"/>
      <c r="W912" s="102"/>
    </row>
    <row r="913" spans="1:23" ht="13.5" customHeight="1">
      <c r="A913" s="29"/>
      <c r="C913" s="19"/>
      <c r="D913" s="140"/>
      <c r="F913" s="124"/>
      <c r="G913" s="124"/>
      <c r="I913" s="102"/>
      <c r="J913" s="102"/>
      <c r="K913" s="102"/>
      <c r="L913" s="102"/>
      <c r="M913" s="102"/>
      <c r="N913" s="102"/>
      <c r="O913" s="102"/>
      <c r="P913" s="102"/>
      <c r="Q913" s="102"/>
      <c r="R913" s="102"/>
      <c r="S913" s="102"/>
      <c r="T913" s="102"/>
      <c r="U913" s="102"/>
      <c r="V913" s="102"/>
      <c r="W913" s="102"/>
    </row>
    <row r="914" spans="1:23" ht="13.5" customHeight="1">
      <c r="A914" s="29"/>
      <c r="C914" s="19"/>
      <c r="D914" s="140"/>
      <c r="F914" s="124"/>
      <c r="G914" s="124"/>
      <c r="I914" s="102"/>
      <c r="J914" s="102"/>
      <c r="K914" s="102"/>
      <c r="L914" s="102"/>
      <c r="M914" s="102"/>
      <c r="N914" s="102"/>
      <c r="O914" s="102"/>
      <c r="P914" s="102"/>
      <c r="Q914" s="102"/>
      <c r="R914" s="102"/>
      <c r="S914" s="102"/>
      <c r="T914" s="102"/>
      <c r="U914" s="102"/>
      <c r="V914" s="102"/>
      <c r="W914" s="102"/>
    </row>
    <row r="915" spans="1:23" ht="13.5" customHeight="1">
      <c r="A915" s="29"/>
      <c r="C915" s="19"/>
      <c r="D915" s="140"/>
      <c r="F915" s="124"/>
      <c r="G915" s="124"/>
      <c r="I915" s="102"/>
      <c r="J915" s="102"/>
      <c r="K915" s="102"/>
      <c r="L915" s="102"/>
      <c r="M915" s="102"/>
      <c r="N915" s="102"/>
      <c r="O915" s="102"/>
      <c r="P915" s="102"/>
      <c r="Q915" s="102"/>
      <c r="R915" s="102"/>
      <c r="S915" s="102"/>
      <c r="T915" s="102"/>
      <c r="U915" s="102"/>
      <c r="V915" s="102"/>
      <c r="W915" s="102"/>
    </row>
    <row r="916" spans="1:23" ht="13.5" customHeight="1">
      <c r="A916" s="29"/>
      <c r="C916" s="19"/>
      <c r="D916" s="140"/>
      <c r="F916" s="124"/>
      <c r="G916" s="124"/>
      <c r="I916" s="102"/>
      <c r="J916" s="102"/>
      <c r="K916" s="102"/>
      <c r="L916" s="102"/>
      <c r="M916" s="102"/>
      <c r="N916" s="102"/>
      <c r="O916" s="102"/>
      <c r="P916" s="102"/>
      <c r="Q916" s="102"/>
      <c r="R916" s="102"/>
      <c r="S916" s="102"/>
      <c r="T916" s="102"/>
      <c r="U916" s="102"/>
      <c r="V916" s="102"/>
      <c r="W916" s="102"/>
    </row>
    <row r="917" spans="1:23" ht="13.5" customHeight="1">
      <c r="A917" s="29"/>
      <c r="C917" s="19"/>
      <c r="D917" s="140"/>
      <c r="F917" s="124"/>
      <c r="G917" s="124"/>
      <c r="I917" s="102"/>
      <c r="J917" s="102"/>
      <c r="K917" s="102"/>
      <c r="L917" s="102"/>
      <c r="M917" s="102"/>
      <c r="N917" s="102"/>
      <c r="O917" s="102"/>
      <c r="P917" s="102"/>
      <c r="Q917" s="102"/>
      <c r="R917" s="102"/>
      <c r="S917" s="102"/>
      <c r="T917" s="102"/>
      <c r="U917" s="102"/>
      <c r="V917" s="102"/>
      <c r="W917" s="102"/>
    </row>
    <row r="918" spans="1:23" ht="13.5" customHeight="1">
      <c r="A918" s="29"/>
      <c r="C918" s="19"/>
      <c r="D918" s="140"/>
      <c r="F918" s="124"/>
      <c r="G918" s="124"/>
      <c r="I918" s="102"/>
      <c r="J918" s="102"/>
      <c r="K918" s="102"/>
      <c r="L918" s="102"/>
      <c r="M918" s="102"/>
      <c r="N918" s="102"/>
      <c r="O918" s="102"/>
      <c r="P918" s="102"/>
      <c r="Q918" s="102"/>
      <c r="R918" s="102"/>
      <c r="S918" s="102"/>
      <c r="T918" s="102"/>
      <c r="U918" s="102"/>
      <c r="V918" s="102"/>
      <c r="W918" s="102"/>
    </row>
    <row r="919" spans="1:23" ht="13.5" customHeight="1">
      <c r="A919" s="29"/>
      <c r="C919" s="19"/>
      <c r="D919" s="140"/>
      <c r="F919" s="124"/>
      <c r="G919" s="124"/>
      <c r="I919" s="102"/>
      <c r="J919" s="102"/>
      <c r="K919" s="102"/>
      <c r="L919" s="102"/>
      <c r="M919" s="102"/>
      <c r="N919" s="102"/>
      <c r="O919" s="102"/>
      <c r="P919" s="102"/>
      <c r="Q919" s="102"/>
      <c r="R919" s="102"/>
      <c r="S919" s="102"/>
      <c r="T919" s="102"/>
      <c r="U919" s="102"/>
      <c r="V919" s="102"/>
      <c r="W919" s="102"/>
    </row>
    <row r="920" spans="1:23" ht="13.5" customHeight="1">
      <c r="A920" s="29"/>
      <c r="C920" s="19"/>
      <c r="D920" s="140"/>
      <c r="F920" s="124"/>
      <c r="G920" s="124"/>
      <c r="I920" s="102"/>
      <c r="J920" s="102"/>
      <c r="K920" s="102"/>
      <c r="L920" s="102"/>
      <c r="M920" s="102"/>
      <c r="N920" s="102"/>
      <c r="O920" s="102"/>
      <c r="P920" s="102"/>
      <c r="Q920" s="102"/>
      <c r="R920" s="102"/>
      <c r="S920" s="102"/>
      <c r="T920" s="102"/>
      <c r="U920" s="102"/>
      <c r="V920" s="102"/>
      <c r="W920" s="102"/>
    </row>
    <row r="921" spans="1:23" ht="13.5" customHeight="1">
      <c r="A921" s="29"/>
      <c r="C921" s="19"/>
      <c r="D921" s="140"/>
      <c r="F921" s="124"/>
      <c r="G921" s="124"/>
      <c r="I921" s="102"/>
      <c r="J921" s="102"/>
      <c r="K921" s="102"/>
      <c r="L921" s="102"/>
      <c r="M921" s="102"/>
      <c r="N921" s="102"/>
      <c r="O921" s="102"/>
      <c r="P921" s="102"/>
      <c r="Q921" s="102"/>
      <c r="R921" s="102"/>
      <c r="S921" s="102"/>
      <c r="T921" s="102"/>
      <c r="U921" s="102"/>
      <c r="V921" s="102"/>
      <c r="W921" s="102"/>
    </row>
    <row r="922" spans="1:23" ht="13.5" customHeight="1">
      <c r="A922" s="29"/>
      <c r="C922" s="19"/>
      <c r="D922" s="140"/>
      <c r="F922" s="124"/>
      <c r="G922" s="124"/>
      <c r="I922" s="102"/>
      <c r="J922" s="102"/>
      <c r="K922" s="102"/>
      <c r="L922" s="102"/>
      <c r="M922" s="102"/>
      <c r="N922" s="102"/>
      <c r="O922" s="102"/>
      <c r="P922" s="102"/>
      <c r="Q922" s="102"/>
      <c r="R922" s="102"/>
      <c r="S922" s="102"/>
      <c r="T922" s="102"/>
      <c r="U922" s="102"/>
      <c r="V922" s="102"/>
      <c r="W922" s="102"/>
    </row>
    <row r="923" spans="1:23" ht="13.5" customHeight="1">
      <c r="A923" s="29"/>
      <c r="C923" s="19"/>
      <c r="D923" s="140"/>
      <c r="F923" s="124"/>
      <c r="G923" s="124"/>
      <c r="I923" s="102"/>
      <c r="J923" s="102"/>
      <c r="K923" s="102"/>
      <c r="L923" s="102"/>
      <c r="M923" s="102"/>
      <c r="N923" s="102"/>
      <c r="O923" s="102"/>
      <c r="P923" s="102"/>
      <c r="Q923" s="102"/>
      <c r="R923" s="102"/>
      <c r="S923" s="102"/>
      <c r="T923" s="102"/>
      <c r="U923" s="102"/>
      <c r="V923" s="102"/>
      <c r="W923" s="102"/>
    </row>
    <row r="924" spans="1:23" ht="13.5" customHeight="1">
      <c r="A924" s="29"/>
      <c r="C924" s="19"/>
      <c r="D924" s="140"/>
      <c r="F924" s="124"/>
      <c r="G924" s="124"/>
      <c r="I924" s="102"/>
      <c r="J924" s="102"/>
      <c r="K924" s="102"/>
      <c r="L924" s="102"/>
      <c r="M924" s="102"/>
      <c r="N924" s="102"/>
      <c r="O924" s="102"/>
      <c r="P924" s="102"/>
      <c r="Q924" s="102"/>
      <c r="R924" s="102"/>
      <c r="S924" s="102"/>
      <c r="T924" s="102"/>
      <c r="U924" s="102"/>
      <c r="V924" s="102"/>
      <c r="W924" s="102"/>
    </row>
    <row r="925" spans="1:23" ht="13.5" customHeight="1">
      <c r="A925" s="29"/>
      <c r="C925" s="19"/>
      <c r="D925" s="140"/>
      <c r="F925" s="124"/>
      <c r="G925" s="124"/>
      <c r="I925" s="102"/>
      <c r="J925" s="102"/>
      <c r="K925" s="102"/>
      <c r="L925" s="102"/>
      <c r="M925" s="102"/>
      <c r="N925" s="102"/>
      <c r="O925" s="102"/>
      <c r="P925" s="102"/>
      <c r="Q925" s="102"/>
      <c r="R925" s="102"/>
      <c r="S925" s="102"/>
      <c r="T925" s="102"/>
      <c r="U925" s="102"/>
      <c r="V925" s="102"/>
      <c r="W925" s="102"/>
    </row>
    <row r="926" spans="1:23" ht="13.5" customHeight="1">
      <c r="A926" s="29"/>
      <c r="C926" s="19"/>
      <c r="D926" s="140"/>
      <c r="F926" s="124"/>
      <c r="G926" s="124"/>
      <c r="I926" s="102"/>
      <c r="J926" s="102"/>
      <c r="K926" s="102"/>
      <c r="L926" s="102"/>
      <c r="M926" s="102"/>
      <c r="N926" s="102"/>
      <c r="O926" s="102"/>
      <c r="P926" s="102"/>
      <c r="Q926" s="102"/>
      <c r="R926" s="102"/>
      <c r="S926" s="102"/>
      <c r="T926" s="102"/>
      <c r="U926" s="102"/>
      <c r="V926" s="102"/>
      <c r="W926" s="102"/>
    </row>
    <row r="927" spans="1:23" ht="13.5" customHeight="1">
      <c r="A927" s="29"/>
      <c r="C927" s="19"/>
      <c r="D927" s="140"/>
      <c r="F927" s="124"/>
      <c r="G927" s="124"/>
      <c r="I927" s="102"/>
      <c r="J927" s="102"/>
      <c r="K927" s="102"/>
      <c r="L927" s="102"/>
      <c r="M927" s="102"/>
      <c r="N927" s="102"/>
      <c r="O927" s="102"/>
      <c r="P927" s="102"/>
      <c r="Q927" s="102"/>
      <c r="R927" s="102"/>
      <c r="S927" s="102"/>
      <c r="T927" s="102"/>
      <c r="U927" s="102"/>
      <c r="V927" s="102"/>
      <c r="W927" s="102"/>
    </row>
    <row r="928" spans="1:23" ht="13.5" customHeight="1">
      <c r="A928" s="29"/>
      <c r="C928" s="19"/>
      <c r="D928" s="140"/>
      <c r="F928" s="124"/>
      <c r="G928" s="124"/>
      <c r="I928" s="102"/>
      <c r="J928" s="102"/>
      <c r="K928" s="102"/>
      <c r="L928" s="102"/>
      <c r="M928" s="102"/>
      <c r="N928" s="102"/>
      <c r="O928" s="102"/>
      <c r="P928" s="102"/>
      <c r="Q928" s="102"/>
      <c r="R928" s="102"/>
      <c r="S928" s="102"/>
      <c r="T928" s="102"/>
      <c r="U928" s="102"/>
      <c r="V928" s="102"/>
      <c r="W928" s="102"/>
    </row>
    <row r="929" spans="1:23" ht="13.5" customHeight="1">
      <c r="A929" s="29"/>
      <c r="C929" s="19"/>
      <c r="D929" s="140"/>
      <c r="F929" s="124"/>
      <c r="G929" s="124"/>
      <c r="I929" s="102"/>
      <c r="J929" s="102"/>
      <c r="K929" s="102"/>
      <c r="L929" s="102"/>
      <c r="M929" s="102"/>
      <c r="N929" s="102"/>
      <c r="O929" s="102"/>
      <c r="P929" s="102"/>
      <c r="Q929" s="102"/>
      <c r="R929" s="102"/>
      <c r="S929" s="102"/>
      <c r="T929" s="102"/>
      <c r="U929" s="102"/>
      <c r="V929" s="102"/>
      <c r="W929" s="102"/>
    </row>
    <row r="930" spans="1:23" ht="13.5" customHeight="1">
      <c r="A930" s="29"/>
      <c r="C930" s="19"/>
      <c r="D930" s="140"/>
      <c r="F930" s="124"/>
      <c r="G930" s="124"/>
      <c r="I930" s="102"/>
      <c r="J930" s="102"/>
      <c r="K930" s="102"/>
      <c r="L930" s="102"/>
      <c r="M930" s="102"/>
      <c r="N930" s="102"/>
      <c r="O930" s="102"/>
      <c r="P930" s="102"/>
      <c r="Q930" s="102"/>
      <c r="R930" s="102"/>
      <c r="S930" s="102"/>
      <c r="T930" s="102"/>
      <c r="U930" s="102"/>
      <c r="V930" s="102"/>
      <c r="W930" s="102"/>
    </row>
    <row r="931" spans="1:23" ht="13.5" customHeight="1">
      <c r="A931" s="29"/>
      <c r="C931" s="19"/>
      <c r="D931" s="140"/>
      <c r="F931" s="124"/>
      <c r="G931" s="124"/>
      <c r="I931" s="102"/>
      <c r="J931" s="102"/>
      <c r="K931" s="102"/>
      <c r="L931" s="102"/>
      <c r="M931" s="102"/>
      <c r="N931" s="102"/>
      <c r="O931" s="102"/>
      <c r="P931" s="102"/>
      <c r="Q931" s="102"/>
      <c r="R931" s="102"/>
      <c r="S931" s="102"/>
      <c r="T931" s="102"/>
      <c r="U931" s="102"/>
      <c r="V931" s="102"/>
      <c r="W931" s="102"/>
    </row>
    <row r="932" spans="1:23" ht="13.5" customHeight="1">
      <c r="A932" s="29"/>
      <c r="C932" s="19"/>
      <c r="D932" s="140"/>
      <c r="F932" s="124"/>
      <c r="G932" s="124"/>
      <c r="I932" s="102"/>
      <c r="J932" s="102"/>
      <c r="K932" s="102"/>
      <c r="L932" s="102"/>
      <c r="M932" s="102"/>
      <c r="N932" s="102"/>
      <c r="O932" s="102"/>
      <c r="P932" s="102"/>
      <c r="Q932" s="102"/>
      <c r="R932" s="102"/>
      <c r="S932" s="102"/>
      <c r="T932" s="102"/>
      <c r="U932" s="102"/>
      <c r="V932" s="102"/>
      <c r="W932" s="102"/>
    </row>
    <row r="933" spans="1:23" ht="13.5" customHeight="1">
      <c r="A933" s="29"/>
      <c r="C933" s="19"/>
      <c r="D933" s="140"/>
      <c r="F933" s="124"/>
      <c r="G933" s="124"/>
      <c r="I933" s="102"/>
      <c r="J933" s="102"/>
      <c r="K933" s="102"/>
      <c r="L933" s="102"/>
      <c r="M933" s="102"/>
      <c r="N933" s="102"/>
      <c r="O933" s="102"/>
      <c r="P933" s="102"/>
      <c r="Q933" s="102"/>
      <c r="R933" s="102"/>
      <c r="S933" s="102"/>
      <c r="T933" s="102"/>
      <c r="U933" s="102"/>
      <c r="V933" s="102"/>
      <c r="W933" s="102"/>
    </row>
    <row r="934" spans="1:23" ht="13.5" customHeight="1">
      <c r="A934" s="29"/>
      <c r="C934" s="19"/>
      <c r="D934" s="140"/>
      <c r="F934" s="124"/>
      <c r="G934" s="124"/>
      <c r="I934" s="102"/>
      <c r="J934" s="102"/>
      <c r="K934" s="102"/>
      <c r="L934" s="102"/>
      <c r="M934" s="102"/>
      <c r="N934" s="102"/>
      <c r="O934" s="102"/>
      <c r="P934" s="102"/>
      <c r="Q934" s="102"/>
      <c r="R934" s="102"/>
      <c r="S934" s="102"/>
      <c r="T934" s="102"/>
      <c r="U934" s="102"/>
      <c r="V934" s="102"/>
      <c r="W934" s="102"/>
    </row>
    <row r="935" spans="1:23" ht="13.5" customHeight="1">
      <c r="A935" s="29"/>
      <c r="C935" s="19"/>
      <c r="D935" s="140"/>
      <c r="F935" s="124"/>
      <c r="G935" s="124"/>
      <c r="I935" s="102"/>
      <c r="J935" s="102"/>
      <c r="K935" s="102"/>
      <c r="L935" s="102"/>
      <c r="M935" s="102"/>
      <c r="N935" s="102"/>
      <c r="O935" s="102"/>
      <c r="P935" s="102"/>
      <c r="Q935" s="102"/>
      <c r="R935" s="102"/>
      <c r="S935" s="102"/>
      <c r="T935" s="102"/>
      <c r="U935" s="102"/>
      <c r="V935" s="102"/>
      <c r="W935" s="102"/>
    </row>
    <row r="936" spans="1:23" ht="13.5" customHeight="1">
      <c r="A936" s="29"/>
      <c r="C936" s="19"/>
      <c r="D936" s="140"/>
      <c r="F936" s="124"/>
      <c r="G936" s="124"/>
      <c r="I936" s="102"/>
      <c r="J936" s="102"/>
      <c r="K936" s="102"/>
      <c r="L936" s="102"/>
      <c r="M936" s="102"/>
      <c r="N936" s="102"/>
      <c r="O936" s="102"/>
      <c r="P936" s="102"/>
      <c r="Q936" s="102"/>
      <c r="R936" s="102"/>
      <c r="S936" s="102"/>
      <c r="T936" s="102"/>
      <c r="U936" s="102"/>
      <c r="V936" s="102"/>
      <c r="W936" s="102"/>
    </row>
    <row r="937" spans="1:23" ht="13.5" customHeight="1">
      <c r="A937" s="29"/>
      <c r="C937" s="19"/>
      <c r="D937" s="140"/>
      <c r="F937" s="124"/>
      <c r="G937" s="124"/>
      <c r="I937" s="102"/>
      <c r="J937" s="102"/>
      <c r="K937" s="102"/>
      <c r="L937" s="102"/>
      <c r="M937" s="102"/>
      <c r="N937" s="102"/>
      <c r="O937" s="102"/>
      <c r="P937" s="102"/>
      <c r="Q937" s="102"/>
      <c r="R937" s="102"/>
      <c r="S937" s="102"/>
      <c r="T937" s="102"/>
      <c r="U937" s="102"/>
      <c r="V937" s="102"/>
      <c r="W937" s="102"/>
    </row>
    <row r="938" spans="1:23" ht="13.5" customHeight="1">
      <c r="A938" s="29"/>
      <c r="C938" s="19"/>
      <c r="D938" s="140"/>
      <c r="F938" s="124"/>
      <c r="G938" s="124"/>
      <c r="I938" s="102"/>
      <c r="J938" s="102"/>
      <c r="K938" s="102"/>
      <c r="L938" s="102"/>
      <c r="M938" s="102"/>
      <c r="N938" s="102"/>
      <c r="O938" s="102"/>
      <c r="P938" s="102"/>
      <c r="Q938" s="102"/>
      <c r="R938" s="102"/>
      <c r="S938" s="102"/>
      <c r="T938" s="102"/>
      <c r="U938" s="102"/>
      <c r="V938" s="102"/>
      <c r="W938" s="102"/>
    </row>
    <row r="939" spans="1:23" ht="13.5" customHeight="1">
      <c r="A939" s="29"/>
      <c r="C939" s="19"/>
      <c r="D939" s="140"/>
      <c r="F939" s="124"/>
      <c r="G939" s="124"/>
      <c r="I939" s="102"/>
      <c r="J939" s="102"/>
      <c r="K939" s="102"/>
      <c r="L939" s="102"/>
      <c r="M939" s="102"/>
      <c r="N939" s="102"/>
      <c r="O939" s="102"/>
      <c r="P939" s="102"/>
      <c r="Q939" s="102"/>
      <c r="R939" s="102"/>
      <c r="S939" s="102"/>
      <c r="T939" s="102"/>
      <c r="U939" s="102"/>
      <c r="V939" s="102"/>
      <c r="W939" s="102"/>
    </row>
    <row r="940" spans="1:23" ht="13.5" customHeight="1">
      <c r="A940" s="29"/>
      <c r="C940" s="19"/>
      <c r="D940" s="140"/>
      <c r="F940" s="124"/>
      <c r="G940" s="124"/>
      <c r="I940" s="102"/>
      <c r="J940" s="102"/>
      <c r="K940" s="102"/>
      <c r="L940" s="102"/>
      <c r="M940" s="102"/>
      <c r="N940" s="102"/>
      <c r="O940" s="102"/>
      <c r="P940" s="102"/>
      <c r="Q940" s="102"/>
      <c r="R940" s="102"/>
      <c r="S940" s="102"/>
      <c r="T940" s="102"/>
      <c r="U940" s="102"/>
      <c r="V940" s="102"/>
      <c r="W940" s="102"/>
    </row>
    <row r="941" spans="1:23" ht="13.5" customHeight="1">
      <c r="A941" s="29"/>
      <c r="C941" s="19"/>
      <c r="D941" s="140"/>
      <c r="F941" s="124"/>
      <c r="G941" s="124"/>
      <c r="I941" s="102"/>
      <c r="J941" s="102"/>
      <c r="K941" s="102"/>
      <c r="L941" s="102"/>
      <c r="M941" s="102"/>
      <c r="N941" s="102"/>
      <c r="O941" s="102"/>
      <c r="P941" s="102"/>
      <c r="Q941" s="102"/>
      <c r="R941" s="102"/>
      <c r="S941" s="102"/>
      <c r="T941" s="102"/>
      <c r="U941" s="102"/>
      <c r="V941" s="102"/>
      <c r="W941" s="102"/>
    </row>
    <row r="942" spans="1:23" ht="13.5" customHeight="1">
      <c r="A942" s="29"/>
      <c r="C942" s="19"/>
      <c r="D942" s="140"/>
      <c r="F942" s="124"/>
      <c r="G942" s="124"/>
      <c r="I942" s="102"/>
      <c r="J942" s="102"/>
      <c r="K942" s="102"/>
      <c r="L942" s="102"/>
      <c r="M942" s="102"/>
      <c r="N942" s="102"/>
      <c r="O942" s="102"/>
      <c r="P942" s="102"/>
      <c r="Q942" s="102"/>
      <c r="R942" s="102"/>
      <c r="S942" s="102"/>
      <c r="T942" s="102"/>
      <c r="U942" s="102"/>
      <c r="V942" s="102"/>
      <c r="W942" s="102"/>
    </row>
    <row r="943" spans="1:23" ht="13.5" customHeight="1">
      <c r="A943" s="29"/>
      <c r="C943" s="19"/>
      <c r="D943" s="140"/>
      <c r="F943" s="124"/>
      <c r="G943" s="124"/>
      <c r="I943" s="102"/>
      <c r="J943" s="102"/>
      <c r="K943" s="102"/>
      <c r="L943" s="102"/>
      <c r="M943" s="102"/>
      <c r="N943" s="102"/>
      <c r="O943" s="102"/>
      <c r="P943" s="102"/>
      <c r="Q943" s="102"/>
      <c r="R943" s="102"/>
      <c r="S943" s="102"/>
      <c r="T943" s="102"/>
      <c r="U943" s="102"/>
      <c r="V943" s="102"/>
      <c r="W943" s="102"/>
    </row>
    <row r="944" spans="1:23" ht="13.5" customHeight="1">
      <c r="A944" s="29"/>
      <c r="C944" s="19"/>
      <c r="D944" s="140"/>
      <c r="F944" s="124"/>
      <c r="G944" s="124"/>
      <c r="I944" s="102"/>
      <c r="J944" s="102"/>
      <c r="K944" s="102"/>
      <c r="L944" s="102"/>
      <c r="M944" s="102"/>
      <c r="N944" s="102"/>
      <c r="O944" s="102"/>
      <c r="P944" s="102"/>
      <c r="Q944" s="102"/>
      <c r="R944" s="102"/>
      <c r="S944" s="102"/>
      <c r="T944" s="102"/>
      <c r="U944" s="102"/>
      <c r="V944" s="102"/>
      <c r="W944" s="102"/>
    </row>
    <row r="945" spans="1:23" ht="13.5" customHeight="1">
      <c r="A945" s="29"/>
      <c r="C945" s="19"/>
      <c r="D945" s="140"/>
      <c r="F945" s="124"/>
      <c r="G945" s="124"/>
      <c r="I945" s="102"/>
      <c r="J945" s="102"/>
      <c r="K945" s="102"/>
      <c r="L945" s="102"/>
      <c r="M945" s="102"/>
      <c r="N945" s="102"/>
      <c r="O945" s="102"/>
      <c r="P945" s="102"/>
      <c r="Q945" s="102"/>
      <c r="R945" s="102"/>
      <c r="S945" s="102"/>
      <c r="T945" s="102"/>
      <c r="U945" s="102"/>
      <c r="V945" s="102"/>
      <c r="W945" s="102"/>
    </row>
    <row r="946" spans="1:23" ht="13.5" customHeight="1">
      <c r="A946" s="29"/>
      <c r="C946" s="19"/>
      <c r="D946" s="140"/>
      <c r="F946" s="124"/>
      <c r="G946" s="124"/>
      <c r="I946" s="102"/>
      <c r="J946" s="102"/>
      <c r="K946" s="102"/>
      <c r="L946" s="102"/>
      <c r="M946" s="102"/>
      <c r="N946" s="102"/>
      <c r="O946" s="102"/>
      <c r="P946" s="102"/>
      <c r="Q946" s="102"/>
      <c r="R946" s="102"/>
      <c r="S946" s="102"/>
      <c r="T946" s="102"/>
      <c r="U946" s="102"/>
      <c r="V946" s="102"/>
      <c r="W946" s="102"/>
    </row>
    <row r="947" spans="1:23" ht="13.5" customHeight="1">
      <c r="A947" s="29"/>
      <c r="C947" s="19"/>
      <c r="D947" s="140"/>
      <c r="F947" s="124"/>
      <c r="G947" s="124"/>
      <c r="I947" s="102"/>
      <c r="J947" s="102"/>
      <c r="K947" s="102"/>
      <c r="L947" s="102"/>
      <c r="M947" s="102"/>
      <c r="N947" s="102"/>
      <c r="O947" s="102"/>
      <c r="P947" s="102"/>
      <c r="Q947" s="102"/>
      <c r="R947" s="102"/>
      <c r="S947" s="102"/>
      <c r="T947" s="102"/>
      <c r="U947" s="102"/>
      <c r="V947" s="102"/>
      <c r="W947" s="102"/>
    </row>
    <row r="948" spans="1:23" ht="13.5" customHeight="1">
      <c r="A948" s="29"/>
      <c r="C948" s="19"/>
      <c r="D948" s="140"/>
      <c r="F948" s="124"/>
      <c r="G948" s="124"/>
      <c r="I948" s="102"/>
      <c r="J948" s="102"/>
      <c r="K948" s="102"/>
      <c r="L948" s="102"/>
      <c r="M948" s="102"/>
      <c r="N948" s="102"/>
      <c r="O948" s="102"/>
      <c r="P948" s="102"/>
      <c r="Q948" s="102"/>
      <c r="R948" s="102"/>
      <c r="S948" s="102"/>
      <c r="T948" s="102"/>
      <c r="U948" s="102"/>
      <c r="V948" s="102"/>
      <c r="W948" s="102"/>
    </row>
    <row r="949" spans="1:23" ht="13.5" customHeight="1">
      <c r="A949" s="29"/>
      <c r="C949" s="19"/>
      <c r="D949" s="140"/>
      <c r="F949" s="124"/>
      <c r="G949" s="124"/>
      <c r="I949" s="102"/>
      <c r="J949" s="102"/>
      <c r="K949" s="102"/>
      <c r="L949" s="102"/>
      <c r="M949" s="102"/>
      <c r="N949" s="102"/>
      <c r="O949" s="102"/>
      <c r="P949" s="102"/>
      <c r="Q949" s="102"/>
      <c r="R949" s="102"/>
      <c r="S949" s="102"/>
      <c r="T949" s="102"/>
      <c r="U949" s="102"/>
      <c r="V949" s="102"/>
      <c r="W949" s="102"/>
    </row>
    <row r="950" spans="1:23" ht="13.5" customHeight="1">
      <c r="A950" s="29"/>
      <c r="C950" s="19"/>
      <c r="D950" s="140"/>
      <c r="F950" s="124"/>
      <c r="G950" s="124"/>
      <c r="I950" s="102"/>
      <c r="J950" s="102"/>
      <c r="K950" s="102"/>
      <c r="L950" s="102"/>
      <c r="M950" s="102"/>
      <c r="N950" s="102"/>
      <c r="O950" s="102"/>
      <c r="P950" s="102"/>
      <c r="Q950" s="102"/>
      <c r="R950" s="102"/>
      <c r="S950" s="102"/>
      <c r="T950" s="102"/>
      <c r="U950" s="102"/>
      <c r="V950" s="102"/>
      <c r="W950" s="102"/>
    </row>
    <row r="951" spans="1:23" ht="13.5" customHeight="1">
      <c r="A951" s="29"/>
      <c r="C951" s="19"/>
      <c r="D951" s="140"/>
      <c r="F951" s="124"/>
      <c r="G951" s="124"/>
      <c r="I951" s="102"/>
      <c r="J951" s="102"/>
      <c r="K951" s="102"/>
      <c r="L951" s="102"/>
      <c r="M951" s="102"/>
      <c r="N951" s="102"/>
      <c r="O951" s="102"/>
      <c r="P951" s="102"/>
      <c r="Q951" s="102"/>
      <c r="R951" s="102"/>
      <c r="S951" s="102"/>
      <c r="T951" s="102"/>
      <c r="U951" s="102"/>
      <c r="V951" s="102"/>
      <c r="W951" s="102"/>
    </row>
    <row r="952" spans="1:23" ht="13.5" customHeight="1">
      <c r="A952" s="29"/>
      <c r="C952" s="19"/>
      <c r="D952" s="140"/>
      <c r="F952" s="124"/>
      <c r="G952" s="124"/>
      <c r="I952" s="102"/>
      <c r="J952" s="102"/>
      <c r="K952" s="102"/>
      <c r="L952" s="102"/>
      <c r="M952" s="102"/>
      <c r="N952" s="102"/>
      <c r="O952" s="102"/>
      <c r="P952" s="102"/>
      <c r="Q952" s="102"/>
      <c r="R952" s="102"/>
      <c r="S952" s="102"/>
      <c r="T952" s="102"/>
      <c r="U952" s="102"/>
      <c r="V952" s="102"/>
      <c r="W952" s="102"/>
    </row>
    <row r="953" spans="1:23" ht="13.5" customHeight="1">
      <c r="A953" s="29"/>
      <c r="C953" s="19"/>
      <c r="D953" s="140"/>
      <c r="F953" s="124"/>
      <c r="G953" s="124"/>
      <c r="I953" s="102"/>
      <c r="J953" s="102"/>
      <c r="K953" s="102"/>
      <c r="L953" s="102"/>
      <c r="M953" s="102"/>
      <c r="N953" s="102"/>
      <c r="O953" s="102"/>
      <c r="P953" s="102"/>
      <c r="Q953" s="102"/>
      <c r="R953" s="102"/>
      <c r="S953" s="102"/>
      <c r="T953" s="102"/>
      <c r="U953" s="102"/>
      <c r="V953" s="102"/>
      <c r="W953" s="102"/>
    </row>
    <row r="954" spans="1:23" ht="13.5" customHeight="1">
      <c r="A954" s="29"/>
      <c r="C954" s="19"/>
      <c r="D954" s="140"/>
      <c r="F954" s="124"/>
      <c r="G954" s="124"/>
      <c r="I954" s="102"/>
      <c r="J954" s="102"/>
      <c r="K954" s="102"/>
      <c r="L954" s="102"/>
      <c r="M954" s="102"/>
      <c r="N954" s="102"/>
      <c r="O954" s="102"/>
      <c r="P954" s="102"/>
      <c r="Q954" s="102"/>
      <c r="R954" s="102"/>
      <c r="S954" s="102"/>
      <c r="T954" s="102"/>
      <c r="U954" s="102"/>
      <c r="V954" s="102"/>
      <c r="W954" s="102"/>
    </row>
    <row r="955" spans="1:23" ht="13.5" customHeight="1">
      <c r="A955" s="29"/>
      <c r="C955" s="19"/>
      <c r="D955" s="140"/>
      <c r="F955" s="124"/>
      <c r="G955" s="124"/>
      <c r="I955" s="102"/>
      <c r="J955" s="102"/>
      <c r="K955" s="102"/>
      <c r="L955" s="102"/>
      <c r="M955" s="102"/>
      <c r="N955" s="102"/>
      <c r="O955" s="102"/>
      <c r="P955" s="102"/>
      <c r="Q955" s="102"/>
      <c r="R955" s="102"/>
      <c r="S955" s="102"/>
      <c r="T955" s="102"/>
      <c r="U955" s="102"/>
      <c r="V955" s="102"/>
      <c r="W955" s="102"/>
    </row>
    <row r="956" spans="1:23" ht="13.5" customHeight="1">
      <c r="A956" s="29"/>
      <c r="C956" s="19"/>
      <c r="D956" s="140"/>
      <c r="F956" s="124"/>
      <c r="G956" s="124"/>
      <c r="I956" s="102"/>
      <c r="J956" s="102"/>
      <c r="K956" s="102"/>
      <c r="L956" s="102"/>
      <c r="M956" s="102"/>
      <c r="N956" s="102"/>
      <c r="O956" s="102"/>
      <c r="P956" s="102"/>
      <c r="Q956" s="102"/>
      <c r="R956" s="102"/>
      <c r="S956" s="102"/>
      <c r="T956" s="102"/>
      <c r="U956" s="102"/>
      <c r="V956" s="102"/>
      <c r="W956" s="102"/>
    </row>
    <row r="957" spans="1:23" ht="13.5" customHeight="1">
      <c r="A957" s="29"/>
      <c r="C957" s="19"/>
      <c r="D957" s="140"/>
      <c r="F957" s="124"/>
      <c r="G957" s="124"/>
      <c r="I957" s="102"/>
      <c r="J957" s="102"/>
      <c r="K957" s="102"/>
      <c r="L957" s="102"/>
      <c r="M957" s="102"/>
      <c r="N957" s="102"/>
      <c r="O957" s="102"/>
      <c r="P957" s="102"/>
      <c r="Q957" s="102"/>
      <c r="R957" s="102"/>
      <c r="S957" s="102"/>
      <c r="T957" s="102"/>
      <c r="U957" s="102"/>
      <c r="V957" s="102"/>
      <c r="W957" s="102"/>
    </row>
    <row r="958" spans="1:23" ht="13.5" customHeight="1">
      <c r="A958" s="29"/>
      <c r="C958" s="19"/>
      <c r="D958" s="140"/>
      <c r="F958" s="124"/>
      <c r="G958" s="124"/>
      <c r="I958" s="102"/>
      <c r="J958" s="102"/>
      <c r="K958" s="102"/>
      <c r="L958" s="102"/>
      <c r="M958" s="102"/>
      <c r="N958" s="102"/>
      <c r="O958" s="102"/>
      <c r="P958" s="102"/>
      <c r="Q958" s="102"/>
      <c r="R958" s="102"/>
      <c r="S958" s="102"/>
      <c r="T958" s="102"/>
      <c r="U958" s="102"/>
      <c r="V958" s="102"/>
      <c r="W958" s="102"/>
    </row>
    <row r="959" spans="1:23" ht="13.5" customHeight="1">
      <c r="A959" s="29"/>
      <c r="C959" s="19"/>
      <c r="D959" s="140"/>
      <c r="F959" s="124"/>
      <c r="G959" s="124"/>
      <c r="I959" s="102"/>
      <c r="J959" s="102"/>
      <c r="K959" s="102"/>
      <c r="L959" s="102"/>
      <c r="M959" s="102"/>
      <c r="N959" s="102"/>
      <c r="O959" s="102"/>
      <c r="P959" s="102"/>
      <c r="Q959" s="102"/>
      <c r="R959" s="102"/>
      <c r="S959" s="102"/>
      <c r="T959" s="102"/>
      <c r="U959" s="102"/>
      <c r="V959" s="102"/>
      <c r="W959" s="102"/>
    </row>
    <row r="960" spans="1:23" ht="13.5" customHeight="1">
      <c r="A960" s="29"/>
      <c r="C960" s="19"/>
      <c r="D960" s="140"/>
      <c r="F960" s="124"/>
      <c r="G960" s="124"/>
      <c r="I960" s="102"/>
      <c r="J960" s="102"/>
      <c r="K960" s="102"/>
      <c r="L960" s="102"/>
      <c r="M960" s="102"/>
      <c r="N960" s="102"/>
      <c r="O960" s="102"/>
      <c r="P960" s="102"/>
      <c r="Q960" s="102"/>
      <c r="R960" s="102"/>
      <c r="S960" s="102"/>
      <c r="T960" s="102"/>
      <c r="U960" s="102"/>
      <c r="V960" s="102"/>
      <c r="W960" s="102"/>
    </row>
    <row r="961" spans="1:23" ht="13.5" customHeight="1">
      <c r="A961" s="29"/>
      <c r="C961" s="19"/>
      <c r="D961" s="140"/>
      <c r="F961" s="124"/>
      <c r="G961" s="124"/>
      <c r="I961" s="102"/>
      <c r="J961" s="102"/>
      <c r="K961" s="102"/>
      <c r="L961" s="102"/>
      <c r="M961" s="102"/>
      <c r="N961" s="102"/>
      <c r="O961" s="102"/>
      <c r="P961" s="102"/>
      <c r="Q961" s="102"/>
      <c r="R961" s="102"/>
      <c r="S961" s="102"/>
      <c r="T961" s="102"/>
      <c r="U961" s="102"/>
      <c r="V961" s="102"/>
      <c r="W961" s="102"/>
    </row>
    <row r="962" spans="1:23" ht="13.5" customHeight="1">
      <c r="A962" s="29"/>
      <c r="C962" s="19"/>
      <c r="D962" s="140"/>
      <c r="F962" s="124"/>
      <c r="G962" s="124"/>
      <c r="I962" s="102"/>
      <c r="J962" s="102"/>
      <c r="K962" s="102"/>
      <c r="L962" s="102"/>
      <c r="M962" s="102"/>
      <c r="N962" s="102"/>
      <c r="O962" s="102"/>
      <c r="P962" s="102"/>
      <c r="Q962" s="102"/>
      <c r="R962" s="102"/>
      <c r="S962" s="102"/>
      <c r="T962" s="102"/>
      <c r="U962" s="102"/>
      <c r="V962" s="102"/>
      <c r="W962" s="102"/>
    </row>
    <row r="963" spans="1:23" ht="13.5" customHeight="1">
      <c r="A963" s="29"/>
      <c r="C963" s="19"/>
      <c r="D963" s="140"/>
      <c r="F963" s="124"/>
      <c r="G963" s="124"/>
      <c r="I963" s="102"/>
      <c r="J963" s="102"/>
      <c r="K963" s="102"/>
      <c r="L963" s="102"/>
      <c r="M963" s="102"/>
      <c r="N963" s="102"/>
      <c r="O963" s="102"/>
      <c r="P963" s="102"/>
      <c r="Q963" s="102"/>
      <c r="R963" s="102"/>
      <c r="S963" s="102"/>
      <c r="T963" s="102"/>
      <c r="U963" s="102"/>
      <c r="V963" s="102"/>
      <c r="W963" s="102"/>
    </row>
    <row r="964" spans="1:23" ht="13.5" customHeight="1">
      <c r="A964" s="29"/>
      <c r="C964" s="19"/>
      <c r="D964" s="140"/>
      <c r="F964" s="124"/>
      <c r="G964" s="124"/>
      <c r="I964" s="102"/>
      <c r="J964" s="102"/>
      <c r="K964" s="102"/>
      <c r="L964" s="102"/>
      <c r="M964" s="102"/>
      <c r="N964" s="102"/>
      <c r="O964" s="102"/>
      <c r="P964" s="102"/>
      <c r="Q964" s="102"/>
      <c r="R964" s="102"/>
      <c r="S964" s="102"/>
      <c r="T964" s="102"/>
      <c r="U964" s="102"/>
      <c r="V964" s="102"/>
      <c r="W964" s="102"/>
    </row>
    <row r="965" spans="1:23" ht="13.5" customHeight="1">
      <c r="A965" s="29"/>
      <c r="C965" s="19"/>
      <c r="D965" s="140"/>
      <c r="F965" s="124"/>
      <c r="G965" s="124"/>
      <c r="I965" s="102"/>
      <c r="J965" s="102"/>
      <c r="K965" s="102"/>
      <c r="L965" s="102"/>
      <c r="M965" s="102"/>
      <c r="N965" s="102"/>
      <c r="O965" s="102"/>
      <c r="P965" s="102"/>
      <c r="Q965" s="102"/>
      <c r="R965" s="102"/>
      <c r="S965" s="102"/>
      <c r="T965" s="102"/>
      <c r="U965" s="102"/>
      <c r="V965" s="102"/>
      <c r="W965" s="102"/>
    </row>
    <row r="966" spans="1:23" ht="13.5" customHeight="1">
      <c r="A966" s="29"/>
      <c r="C966" s="19"/>
      <c r="D966" s="140"/>
      <c r="F966" s="124"/>
      <c r="G966" s="124"/>
      <c r="I966" s="102"/>
      <c r="J966" s="102"/>
      <c r="K966" s="102"/>
      <c r="L966" s="102"/>
      <c r="M966" s="102"/>
      <c r="N966" s="102"/>
      <c r="O966" s="102"/>
      <c r="P966" s="102"/>
      <c r="Q966" s="102"/>
      <c r="R966" s="102"/>
      <c r="S966" s="102"/>
      <c r="T966" s="102"/>
      <c r="U966" s="102"/>
      <c r="V966" s="102"/>
      <c r="W966" s="102"/>
    </row>
    <row r="967" spans="1:23" ht="13.5" customHeight="1">
      <c r="A967" s="29"/>
      <c r="C967" s="19"/>
      <c r="D967" s="140"/>
      <c r="F967" s="124"/>
      <c r="G967" s="124"/>
      <c r="I967" s="102"/>
      <c r="J967" s="102"/>
      <c r="K967" s="102"/>
      <c r="L967" s="102"/>
      <c r="M967" s="102"/>
      <c r="N967" s="102"/>
      <c r="O967" s="102"/>
      <c r="P967" s="102"/>
      <c r="Q967" s="102"/>
      <c r="R967" s="102"/>
      <c r="S967" s="102"/>
      <c r="T967" s="102"/>
      <c r="U967" s="102"/>
      <c r="V967" s="102"/>
      <c r="W967" s="102"/>
    </row>
    <row r="968" spans="1:23" ht="13.5" customHeight="1">
      <c r="A968" s="29"/>
      <c r="C968" s="19"/>
      <c r="D968" s="140"/>
      <c r="F968" s="124"/>
      <c r="G968" s="124"/>
      <c r="I968" s="102"/>
      <c r="J968" s="102"/>
      <c r="K968" s="102"/>
      <c r="L968" s="102"/>
      <c r="M968" s="102"/>
      <c r="N968" s="102"/>
      <c r="O968" s="102"/>
      <c r="P968" s="102"/>
      <c r="Q968" s="102"/>
      <c r="R968" s="102"/>
      <c r="S968" s="102"/>
      <c r="T968" s="102"/>
      <c r="U968" s="102"/>
      <c r="V968" s="102"/>
      <c r="W968" s="102"/>
    </row>
    <row r="969" spans="1:23" ht="13.5" customHeight="1">
      <c r="A969" s="29"/>
      <c r="C969" s="19"/>
      <c r="D969" s="140"/>
      <c r="F969" s="124"/>
      <c r="G969" s="124"/>
      <c r="I969" s="102"/>
      <c r="J969" s="102"/>
      <c r="K969" s="102"/>
      <c r="L969" s="102"/>
      <c r="M969" s="102"/>
      <c r="N969" s="102"/>
      <c r="O969" s="102"/>
      <c r="P969" s="102"/>
      <c r="Q969" s="102"/>
      <c r="R969" s="102"/>
      <c r="S969" s="102"/>
      <c r="T969" s="102"/>
      <c r="U969" s="102"/>
      <c r="V969" s="102"/>
      <c r="W969" s="102"/>
    </row>
    <row r="970" spans="1:23" ht="13.5" customHeight="1">
      <c r="A970" s="29"/>
      <c r="C970" s="19"/>
      <c r="D970" s="140"/>
      <c r="F970" s="124"/>
      <c r="G970" s="124"/>
      <c r="I970" s="102"/>
      <c r="J970" s="102"/>
      <c r="K970" s="102"/>
      <c r="L970" s="102"/>
      <c r="M970" s="102"/>
      <c r="N970" s="102"/>
      <c r="O970" s="102"/>
      <c r="P970" s="102"/>
      <c r="Q970" s="102"/>
      <c r="R970" s="102"/>
      <c r="S970" s="102"/>
      <c r="T970" s="102"/>
      <c r="U970" s="102"/>
      <c r="V970" s="102"/>
      <c r="W970" s="102"/>
    </row>
    <row r="971" spans="1:23" ht="13.5" customHeight="1">
      <c r="A971" s="29"/>
      <c r="C971" s="19"/>
      <c r="D971" s="140"/>
      <c r="F971" s="124"/>
      <c r="G971" s="124"/>
      <c r="I971" s="102"/>
      <c r="J971" s="102"/>
      <c r="K971" s="102"/>
      <c r="L971" s="102"/>
      <c r="M971" s="102"/>
      <c r="N971" s="102"/>
      <c r="O971" s="102"/>
      <c r="P971" s="102"/>
      <c r="Q971" s="102"/>
      <c r="R971" s="102"/>
      <c r="S971" s="102"/>
      <c r="T971" s="102"/>
      <c r="U971" s="102"/>
      <c r="V971" s="102"/>
      <c r="W971" s="102"/>
    </row>
    <row r="972" spans="1:23" ht="13.5" customHeight="1">
      <c r="A972" s="29"/>
      <c r="C972" s="19"/>
      <c r="D972" s="140"/>
      <c r="F972" s="124"/>
      <c r="G972" s="124"/>
      <c r="I972" s="102"/>
      <c r="J972" s="102"/>
      <c r="K972" s="102"/>
      <c r="L972" s="102"/>
      <c r="M972" s="102"/>
      <c r="N972" s="102"/>
      <c r="O972" s="102"/>
      <c r="P972" s="102"/>
      <c r="Q972" s="102"/>
      <c r="R972" s="102"/>
      <c r="S972" s="102"/>
      <c r="T972" s="102"/>
      <c r="U972" s="102"/>
      <c r="V972" s="102"/>
      <c r="W972" s="102"/>
    </row>
    <row r="973" spans="1:23" ht="13.5" customHeight="1">
      <c r="A973" s="29"/>
      <c r="C973" s="19"/>
      <c r="D973" s="140"/>
      <c r="F973" s="124"/>
      <c r="G973" s="124"/>
      <c r="I973" s="102"/>
      <c r="J973" s="102"/>
      <c r="K973" s="102"/>
      <c r="L973" s="102"/>
      <c r="M973" s="102"/>
      <c r="N973" s="102"/>
      <c r="O973" s="102"/>
      <c r="P973" s="102"/>
      <c r="Q973" s="102"/>
      <c r="R973" s="102"/>
      <c r="S973" s="102"/>
      <c r="T973" s="102"/>
      <c r="U973" s="102"/>
      <c r="V973" s="102"/>
      <c r="W973" s="102"/>
    </row>
    <row r="974" spans="1:23" ht="13.5" customHeight="1">
      <c r="A974" s="29"/>
      <c r="C974" s="19"/>
      <c r="D974" s="140"/>
      <c r="F974" s="124"/>
      <c r="G974" s="124"/>
      <c r="I974" s="102"/>
      <c r="J974" s="102"/>
      <c r="K974" s="102"/>
      <c r="L974" s="102"/>
      <c r="M974" s="102"/>
      <c r="N974" s="102"/>
      <c r="O974" s="102"/>
      <c r="P974" s="102"/>
      <c r="Q974" s="102"/>
      <c r="R974" s="102"/>
      <c r="S974" s="102"/>
      <c r="T974" s="102"/>
      <c r="U974" s="102"/>
      <c r="V974" s="102"/>
      <c r="W974" s="102"/>
    </row>
    <row r="975" spans="1:23" ht="13.5" customHeight="1">
      <c r="A975" s="29"/>
      <c r="C975" s="19"/>
      <c r="D975" s="140"/>
      <c r="F975" s="124"/>
      <c r="G975" s="124"/>
      <c r="I975" s="102"/>
      <c r="J975" s="102"/>
      <c r="K975" s="102"/>
      <c r="L975" s="102"/>
      <c r="M975" s="102"/>
      <c r="N975" s="102"/>
      <c r="O975" s="102"/>
      <c r="P975" s="102"/>
      <c r="Q975" s="102"/>
      <c r="R975" s="102"/>
      <c r="S975" s="102"/>
      <c r="T975" s="102"/>
      <c r="U975" s="102"/>
      <c r="V975" s="102"/>
      <c r="W975" s="102"/>
    </row>
    <row r="976" spans="1:23" ht="13.5" customHeight="1">
      <c r="A976" s="29"/>
      <c r="C976" s="19"/>
      <c r="D976" s="140"/>
      <c r="F976" s="124"/>
      <c r="G976" s="124"/>
      <c r="I976" s="102"/>
      <c r="J976" s="102"/>
      <c r="K976" s="102"/>
      <c r="L976" s="102"/>
      <c r="M976" s="102"/>
      <c r="N976" s="102"/>
      <c r="O976" s="102"/>
      <c r="P976" s="102"/>
      <c r="Q976" s="102"/>
      <c r="R976" s="102"/>
      <c r="S976" s="102"/>
      <c r="T976" s="102"/>
      <c r="U976" s="102"/>
      <c r="V976" s="102"/>
      <c r="W976" s="102"/>
    </row>
  </sheetData>
  <autoFilter ref="A6:AG203"/>
  <mergeCells count="9">
    <mergeCell ref="E5:G5"/>
    <mergeCell ref="H5:H6"/>
    <mergeCell ref="A1:H1"/>
    <mergeCell ref="A2:H2"/>
    <mergeCell ref="A3:H3"/>
    <mergeCell ref="A5:A6"/>
    <mergeCell ref="B5:B6"/>
    <mergeCell ref="C5:C6"/>
    <mergeCell ref="D5:D6"/>
  </mergeCells>
  <pageMargins left="0.55118110236220474" right="0.27559055118110237" top="0.43307086614173229" bottom="0.43307086614173229" header="0" footer="0"/>
  <pageSetup paperSize="9" scale="7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sheetPr>
    <tabColor rgb="FFC00000"/>
  </sheetPr>
  <dimension ref="A1:AS908"/>
  <sheetViews>
    <sheetView topLeftCell="A55" zoomScale="80" zoomScaleNormal="80" workbookViewId="0">
      <selection activeCell="F63" sqref="F63"/>
    </sheetView>
  </sheetViews>
  <sheetFormatPr defaultColWidth="12.625" defaultRowHeight="15" customHeight="1"/>
  <cols>
    <col min="1" max="1" width="5.875" style="73" customWidth="1"/>
    <col min="2" max="2" width="40.375" style="73" customWidth="1"/>
    <col min="3" max="3" width="17.875" style="73" customWidth="1"/>
    <col min="4" max="4" width="8.625" style="73" customWidth="1"/>
    <col min="5" max="5" width="6.375" style="73" customWidth="1"/>
    <col min="6" max="6" width="9.375" style="73" customWidth="1"/>
    <col min="7" max="7" width="6.625" style="73" customWidth="1"/>
    <col min="8" max="8" width="61.75" style="403" customWidth="1"/>
    <col min="9" max="9" width="8.625" style="31" customWidth="1"/>
    <col min="10" max="10" width="13.625" style="31" bestFit="1" customWidth="1"/>
    <col min="11" max="11" width="10.875" style="31" customWidth="1"/>
    <col min="12" max="23" width="8.625" style="31" customWidth="1"/>
    <col min="24" max="45" width="12.625" style="31"/>
    <col min="46" max="16384" width="12.625" style="73"/>
  </cols>
  <sheetData>
    <row r="1" spans="1:23" ht="18.600000000000001" customHeight="1">
      <c r="A1" s="404" t="s">
        <v>516</v>
      </c>
      <c r="B1" s="407"/>
      <c r="C1" s="407"/>
      <c r="D1" s="407"/>
      <c r="E1" s="407"/>
      <c r="F1" s="407"/>
      <c r="G1" s="407"/>
      <c r="H1" s="407"/>
      <c r="I1" s="30"/>
      <c r="J1" s="30"/>
      <c r="K1" s="30"/>
      <c r="L1" s="30"/>
      <c r="M1" s="30"/>
      <c r="N1" s="30"/>
      <c r="O1" s="30"/>
      <c r="P1" s="30"/>
      <c r="Q1" s="30"/>
      <c r="R1" s="30"/>
      <c r="S1" s="30"/>
      <c r="T1" s="30"/>
      <c r="U1" s="30"/>
      <c r="V1" s="30"/>
      <c r="W1" s="30"/>
    </row>
    <row r="2" spans="1:23" ht="36" customHeight="1">
      <c r="A2" s="406" t="s">
        <v>498</v>
      </c>
      <c r="B2" s="407"/>
      <c r="C2" s="407"/>
      <c r="D2" s="407"/>
      <c r="E2" s="407"/>
      <c r="F2" s="407"/>
      <c r="G2" s="407"/>
      <c r="H2" s="407"/>
      <c r="I2" s="32"/>
      <c r="J2" s="37"/>
      <c r="K2" s="37"/>
      <c r="L2" s="37"/>
      <c r="M2" s="37"/>
      <c r="N2" s="32"/>
      <c r="O2" s="32"/>
      <c r="P2" s="32"/>
      <c r="Q2" s="32"/>
      <c r="R2" s="32"/>
      <c r="S2" s="32"/>
      <c r="T2" s="32"/>
      <c r="U2" s="32"/>
      <c r="V2" s="32"/>
      <c r="W2" s="32"/>
    </row>
    <row r="3" spans="1:23" ht="20.25" customHeight="1">
      <c r="A3" s="408" t="s">
        <v>1603</v>
      </c>
      <c r="B3" s="409"/>
      <c r="C3" s="409"/>
      <c r="D3" s="409"/>
      <c r="E3" s="409"/>
      <c r="F3" s="409"/>
      <c r="G3" s="409"/>
      <c r="H3" s="409"/>
      <c r="I3" s="32"/>
      <c r="J3" s="34"/>
      <c r="K3" s="35"/>
      <c r="L3" s="35"/>
      <c r="M3" s="35"/>
      <c r="N3" s="32"/>
      <c r="O3" s="32"/>
      <c r="P3" s="32"/>
      <c r="Q3" s="32"/>
      <c r="R3" s="32"/>
      <c r="S3" s="32"/>
      <c r="T3" s="32"/>
      <c r="U3" s="32"/>
      <c r="V3" s="32"/>
      <c r="W3" s="32"/>
    </row>
    <row r="4" spans="1:23" ht="15.75">
      <c r="A4" s="28"/>
      <c r="B4" s="28"/>
      <c r="C4" s="28"/>
      <c r="D4" s="28"/>
      <c r="E4" s="28"/>
      <c r="F4" s="28"/>
      <c r="G4" s="28"/>
      <c r="H4" s="393"/>
      <c r="I4" s="32"/>
      <c r="J4" s="35"/>
      <c r="K4" s="160"/>
      <c r="L4" s="35"/>
      <c r="M4" s="35"/>
      <c r="N4" s="32"/>
      <c r="O4" s="32"/>
      <c r="P4" s="32"/>
      <c r="Q4" s="32"/>
      <c r="R4" s="32"/>
      <c r="S4" s="32"/>
      <c r="T4" s="32"/>
      <c r="U4" s="32"/>
      <c r="V4" s="32"/>
      <c r="W4" s="32"/>
    </row>
    <row r="5" spans="1:23" ht="45.75" customHeight="1">
      <c r="A5" s="452" t="s">
        <v>0</v>
      </c>
      <c r="B5" s="452" t="s">
        <v>217</v>
      </c>
      <c r="C5" s="452" t="s">
        <v>2</v>
      </c>
      <c r="D5" s="450" t="s">
        <v>3</v>
      </c>
      <c r="E5" s="415" t="s">
        <v>218</v>
      </c>
      <c r="F5" s="447"/>
      <c r="G5" s="447"/>
      <c r="H5" s="448" t="s">
        <v>4</v>
      </c>
      <c r="I5" s="32"/>
      <c r="J5" s="36"/>
      <c r="K5" s="161"/>
      <c r="L5" s="35"/>
      <c r="M5" s="35"/>
      <c r="N5" s="32"/>
      <c r="O5" s="32"/>
      <c r="P5" s="32"/>
      <c r="Q5" s="32"/>
      <c r="R5" s="32"/>
      <c r="S5" s="32"/>
      <c r="T5" s="32"/>
      <c r="U5" s="32"/>
      <c r="V5" s="32"/>
      <c r="W5" s="32"/>
    </row>
    <row r="6" spans="1:23" ht="81" customHeight="1">
      <c r="A6" s="453"/>
      <c r="B6" s="453"/>
      <c r="C6" s="453"/>
      <c r="D6" s="451"/>
      <c r="E6" s="321" t="s">
        <v>452</v>
      </c>
      <c r="F6" s="321" t="s">
        <v>220</v>
      </c>
      <c r="G6" s="319" t="s">
        <v>221</v>
      </c>
      <c r="H6" s="449"/>
      <c r="I6" s="32"/>
      <c r="J6" s="37"/>
      <c r="K6" s="37"/>
      <c r="L6" s="37"/>
      <c r="M6" s="37"/>
      <c r="N6" s="32"/>
      <c r="O6" s="32"/>
      <c r="P6" s="32"/>
      <c r="Q6" s="32"/>
      <c r="R6" s="32"/>
      <c r="S6" s="32"/>
      <c r="T6" s="32"/>
      <c r="U6" s="32"/>
      <c r="V6" s="32"/>
      <c r="W6" s="32"/>
    </row>
    <row r="7" spans="1:23" ht="49.5" customHeight="1">
      <c r="A7" s="236" t="s">
        <v>237</v>
      </c>
      <c r="B7" s="202" t="s">
        <v>499</v>
      </c>
      <c r="C7" s="315"/>
      <c r="D7" s="244">
        <f>D8+D11+D14+D17+D25+D30</f>
        <v>16.75</v>
      </c>
      <c r="E7" s="244">
        <f t="shared" ref="E7:G7" si="0">E8+E11+E14+E17+E25+E30</f>
        <v>8.67</v>
      </c>
      <c r="F7" s="244">
        <f t="shared" si="0"/>
        <v>0</v>
      </c>
      <c r="G7" s="244">
        <f t="shared" si="0"/>
        <v>0</v>
      </c>
      <c r="H7" s="394"/>
      <c r="I7" s="32"/>
      <c r="J7" s="32"/>
      <c r="K7" s="32"/>
      <c r="L7" s="32"/>
      <c r="M7" s="32"/>
      <c r="N7" s="32"/>
      <c r="O7" s="32"/>
      <c r="P7" s="32"/>
      <c r="Q7" s="32"/>
      <c r="R7" s="32"/>
      <c r="S7" s="32"/>
      <c r="T7" s="32"/>
      <c r="U7" s="32"/>
      <c r="V7" s="32"/>
      <c r="W7" s="32"/>
    </row>
    <row r="8" spans="1:23" ht="13.5" customHeight="1">
      <c r="A8" s="236" t="s">
        <v>5</v>
      </c>
      <c r="B8" s="364" t="s">
        <v>6</v>
      </c>
      <c r="C8" s="315"/>
      <c r="D8" s="244">
        <f>D9</f>
        <v>2.5</v>
      </c>
      <c r="E8" s="244">
        <f t="shared" ref="E8:G9" si="1">E9</f>
        <v>0</v>
      </c>
      <c r="F8" s="244">
        <f t="shared" si="1"/>
        <v>0</v>
      </c>
      <c r="G8" s="244">
        <f t="shared" si="1"/>
        <v>0</v>
      </c>
      <c r="H8" s="394"/>
      <c r="I8" s="32"/>
      <c r="J8" s="32"/>
      <c r="K8" s="32"/>
      <c r="L8" s="32"/>
      <c r="M8" s="32"/>
      <c r="N8" s="32"/>
      <c r="O8" s="32"/>
      <c r="P8" s="32"/>
      <c r="Q8" s="32"/>
      <c r="R8" s="32"/>
      <c r="S8" s="32"/>
      <c r="T8" s="32"/>
      <c r="U8" s="32"/>
      <c r="V8" s="32"/>
      <c r="W8" s="32"/>
    </row>
    <row r="9" spans="1:23" ht="15.75">
      <c r="A9" s="365" t="s">
        <v>500</v>
      </c>
      <c r="B9" s="366" t="s">
        <v>235</v>
      </c>
      <c r="C9" s="97"/>
      <c r="D9" s="321">
        <f>D10</f>
        <v>2.5</v>
      </c>
      <c r="E9" s="321">
        <f t="shared" si="1"/>
        <v>0</v>
      </c>
      <c r="F9" s="321">
        <f t="shared" si="1"/>
        <v>0</v>
      </c>
      <c r="G9" s="321">
        <f t="shared" si="1"/>
        <v>0</v>
      </c>
      <c r="H9" s="395"/>
      <c r="I9" s="32"/>
      <c r="J9" s="32"/>
      <c r="K9" s="32"/>
      <c r="L9" s="32"/>
      <c r="M9" s="32"/>
      <c r="N9" s="32"/>
      <c r="O9" s="32"/>
      <c r="P9" s="32"/>
      <c r="Q9" s="32"/>
      <c r="R9" s="32"/>
      <c r="S9" s="32"/>
      <c r="T9" s="32"/>
      <c r="U9" s="32"/>
      <c r="V9" s="32"/>
      <c r="W9" s="32"/>
    </row>
    <row r="10" spans="1:23" ht="94.5">
      <c r="A10" s="96">
        <v>1</v>
      </c>
      <c r="B10" s="367" t="s">
        <v>238</v>
      </c>
      <c r="C10" s="212" t="s">
        <v>239</v>
      </c>
      <c r="D10" s="207">
        <v>2.5</v>
      </c>
      <c r="E10" s="321"/>
      <c r="F10" s="237"/>
      <c r="G10" s="202"/>
      <c r="H10" s="394" t="s">
        <v>240</v>
      </c>
      <c r="I10" s="33"/>
      <c r="J10" s="33"/>
      <c r="K10" s="33"/>
      <c r="L10" s="33"/>
      <c r="M10" s="33"/>
      <c r="N10" s="33"/>
      <c r="O10" s="33"/>
      <c r="P10" s="33"/>
      <c r="Q10" s="33"/>
      <c r="R10" s="33"/>
      <c r="S10" s="33"/>
      <c r="T10" s="33"/>
      <c r="U10" s="33"/>
      <c r="V10" s="33"/>
      <c r="W10" s="33"/>
    </row>
    <row r="11" spans="1:23" ht="15.75">
      <c r="A11" s="236" t="s">
        <v>27</v>
      </c>
      <c r="B11" s="202" t="s">
        <v>28</v>
      </c>
      <c r="C11" s="97"/>
      <c r="D11" s="321">
        <f>D12</f>
        <v>1.8</v>
      </c>
      <c r="E11" s="321">
        <f t="shared" ref="E11:G12" si="2">E12</f>
        <v>0</v>
      </c>
      <c r="F11" s="321">
        <f t="shared" si="2"/>
        <v>0</v>
      </c>
      <c r="G11" s="321">
        <f t="shared" si="2"/>
        <v>0</v>
      </c>
      <c r="H11" s="395"/>
      <c r="I11" s="32"/>
      <c r="J11" s="32"/>
      <c r="K11" s="32"/>
      <c r="L11" s="32"/>
      <c r="M11" s="32"/>
      <c r="N11" s="32"/>
      <c r="O11" s="32"/>
      <c r="P11" s="32"/>
      <c r="Q11" s="32"/>
      <c r="R11" s="32"/>
      <c r="S11" s="32"/>
      <c r="T11" s="32"/>
      <c r="U11" s="32"/>
      <c r="V11" s="32"/>
      <c r="W11" s="32"/>
    </row>
    <row r="12" spans="1:23" ht="15.75">
      <c r="A12" s="368">
        <v>2.1</v>
      </c>
      <c r="B12" s="369" t="s">
        <v>235</v>
      </c>
      <c r="C12" s="96"/>
      <c r="D12" s="321">
        <f>D13</f>
        <v>1.8</v>
      </c>
      <c r="E12" s="321">
        <f t="shared" si="2"/>
        <v>0</v>
      </c>
      <c r="F12" s="321">
        <f t="shared" si="2"/>
        <v>0</v>
      </c>
      <c r="G12" s="321">
        <f t="shared" si="2"/>
        <v>0</v>
      </c>
      <c r="H12" s="395"/>
      <c r="I12" s="32"/>
      <c r="J12" s="32"/>
      <c r="K12" s="32"/>
      <c r="L12" s="32"/>
      <c r="M12" s="32"/>
      <c r="N12" s="32"/>
      <c r="O12" s="32"/>
      <c r="P12" s="32"/>
      <c r="Q12" s="32"/>
      <c r="R12" s="32"/>
      <c r="S12" s="32"/>
      <c r="T12" s="32"/>
      <c r="U12" s="32"/>
      <c r="V12" s="32"/>
      <c r="W12" s="32"/>
    </row>
    <row r="13" spans="1:23" ht="47.25">
      <c r="A13" s="242">
        <v>1</v>
      </c>
      <c r="B13" s="105" t="s">
        <v>336</v>
      </c>
      <c r="C13" s="96" t="s">
        <v>337</v>
      </c>
      <c r="D13" s="231">
        <v>1.8</v>
      </c>
      <c r="E13" s="242"/>
      <c r="F13" s="244"/>
      <c r="G13" s="244"/>
      <c r="H13" s="394" t="s">
        <v>338</v>
      </c>
      <c r="I13" s="32"/>
      <c r="J13" s="32"/>
      <c r="K13" s="32"/>
      <c r="L13" s="32"/>
      <c r="M13" s="32"/>
      <c r="N13" s="32"/>
      <c r="O13" s="32"/>
      <c r="P13" s="32"/>
      <c r="Q13" s="32"/>
      <c r="R13" s="32"/>
      <c r="S13" s="32"/>
      <c r="T13" s="32"/>
      <c r="U13" s="32"/>
      <c r="V13" s="32"/>
      <c r="W13" s="32"/>
    </row>
    <row r="14" spans="1:23" ht="15.75">
      <c r="A14" s="236" t="s">
        <v>40</v>
      </c>
      <c r="B14" s="202" t="s">
        <v>55</v>
      </c>
      <c r="C14" s="96"/>
      <c r="D14" s="321">
        <f>D15</f>
        <v>1.5</v>
      </c>
      <c r="E14" s="321"/>
      <c r="F14" s="321"/>
      <c r="G14" s="321"/>
      <c r="H14" s="394"/>
      <c r="I14" s="32"/>
      <c r="J14" s="32"/>
      <c r="K14" s="32"/>
      <c r="L14" s="32"/>
      <c r="M14" s="32"/>
      <c r="N14" s="32"/>
      <c r="O14" s="32"/>
      <c r="P14" s="32"/>
      <c r="Q14" s="32"/>
      <c r="R14" s="32"/>
      <c r="S14" s="32"/>
      <c r="T14" s="32"/>
      <c r="U14" s="32"/>
      <c r="V14" s="32"/>
      <c r="W14" s="32"/>
    </row>
    <row r="15" spans="1:23" ht="15.75">
      <c r="A15" s="368" t="s">
        <v>502</v>
      </c>
      <c r="B15" s="370" t="s">
        <v>235</v>
      </c>
      <c r="C15" s="97"/>
      <c r="D15" s="244">
        <f>SUM(D16:D16)</f>
        <v>1.5</v>
      </c>
      <c r="E15" s="321"/>
      <c r="F15" s="371"/>
      <c r="G15" s="97"/>
      <c r="H15" s="394"/>
      <c r="I15" s="32"/>
      <c r="J15" s="32"/>
      <c r="K15" s="32"/>
      <c r="L15" s="32"/>
      <c r="M15" s="32"/>
      <c r="N15" s="32"/>
      <c r="O15" s="32"/>
      <c r="P15" s="32"/>
      <c r="Q15" s="32"/>
      <c r="R15" s="32"/>
      <c r="S15" s="32"/>
      <c r="T15" s="32"/>
      <c r="U15" s="32"/>
      <c r="V15" s="32"/>
      <c r="W15" s="32"/>
    </row>
    <row r="16" spans="1:23" ht="46.5" customHeight="1">
      <c r="A16" s="372">
        <v>1</v>
      </c>
      <c r="B16" s="347" t="s">
        <v>262</v>
      </c>
      <c r="C16" s="346" t="s">
        <v>57</v>
      </c>
      <c r="D16" s="348">
        <v>1.5</v>
      </c>
      <c r="E16" s="321"/>
      <c r="F16" s="371"/>
      <c r="G16" s="97"/>
      <c r="H16" s="396" t="s">
        <v>263</v>
      </c>
      <c r="I16" s="32"/>
      <c r="J16" s="32"/>
      <c r="K16" s="32"/>
      <c r="L16" s="32"/>
      <c r="M16" s="32"/>
      <c r="N16" s="32"/>
      <c r="O16" s="32"/>
      <c r="P16" s="32"/>
      <c r="Q16" s="32"/>
      <c r="R16" s="32"/>
      <c r="S16" s="32"/>
      <c r="T16" s="32"/>
      <c r="U16" s="32"/>
      <c r="V16" s="32"/>
      <c r="W16" s="32"/>
    </row>
    <row r="17" spans="1:45" s="71" customFormat="1" ht="15.75">
      <c r="A17" s="244" t="s">
        <v>133</v>
      </c>
      <c r="B17" s="373" t="s">
        <v>134</v>
      </c>
      <c r="C17" s="96"/>
      <c r="D17" s="321">
        <f>D18</f>
        <v>6.83</v>
      </c>
      <c r="E17" s="321">
        <f t="shared" ref="E17:G17" si="3">E18</f>
        <v>6.0699999999999994</v>
      </c>
      <c r="F17" s="321">
        <f t="shared" si="3"/>
        <v>0</v>
      </c>
      <c r="G17" s="321">
        <f t="shared" si="3"/>
        <v>0</v>
      </c>
      <c r="H17" s="394"/>
      <c r="I17" s="69"/>
      <c r="J17" s="69"/>
      <c r="K17" s="69"/>
      <c r="L17" s="69"/>
      <c r="M17" s="69"/>
      <c r="N17" s="69"/>
      <c r="O17" s="69"/>
      <c r="P17" s="69"/>
      <c r="Q17" s="69"/>
      <c r="R17" s="69"/>
      <c r="S17" s="69"/>
      <c r="T17" s="69"/>
      <c r="U17" s="69"/>
      <c r="V17" s="69"/>
      <c r="W17" s="69"/>
    </row>
    <row r="18" spans="1:45" s="71" customFormat="1" ht="15.75">
      <c r="A18" s="368">
        <v>4.0999999999999996</v>
      </c>
      <c r="B18" s="366" t="s">
        <v>235</v>
      </c>
      <c r="C18" s="322"/>
      <c r="D18" s="321">
        <f>SUM(D19:D24)</f>
        <v>6.83</v>
      </c>
      <c r="E18" s="321">
        <f>SUM(E19:E24)</f>
        <v>6.0699999999999994</v>
      </c>
      <c r="F18" s="321">
        <f>SUM(F19:F24)</f>
        <v>0</v>
      </c>
      <c r="G18" s="321">
        <f>SUM(G19:G24)</f>
        <v>0</v>
      </c>
      <c r="H18" s="394"/>
      <c r="I18" s="69"/>
      <c r="J18" s="69"/>
      <c r="K18" s="69"/>
      <c r="L18" s="69"/>
      <c r="M18" s="69"/>
      <c r="N18" s="69"/>
      <c r="O18" s="69"/>
      <c r="P18" s="69"/>
      <c r="Q18" s="69"/>
      <c r="R18" s="69"/>
      <c r="S18" s="69"/>
      <c r="T18" s="69"/>
      <c r="U18" s="69"/>
      <c r="V18" s="69"/>
      <c r="W18" s="69"/>
    </row>
    <row r="19" spans="1:45" s="71" customFormat="1" ht="31.5">
      <c r="A19" s="374" t="s">
        <v>224</v>
      </c>
      <c r="B19" s="120" t="s">
        <v>269</v>
      </c>
      <c r="C19" s="96" t="s">
        <v>154</v>
      </c>
      <c r="D19" s="97">
        <v>2.2000000000000002</v>
      </c>
      <c r="E19" s="97">
        <v>2</v>
      </c>
      <c r="F19" s="97"/>
      <c r="G19" s="252"/>
      <c r="H19" s="397" t="s">
        <v>459</v>
      </c>
      <c r="I19" s="69"/>
      <c r="J19" s="69"/>
      <c r="K19" s="69"/>
      <c r="L19" s="69"/>
      <c r="M19" s="69"/>
      <c r="N19" s="69"/>
      <c r="O19" s="69"/>
      <c r="P19" s="69"/>
      <c r="Q19" s="69"/>
      <c r="R19" s="69"/>
      <c r="S19" s="69"/>
      <c r="T19" s="69"/>
      <c r="U19" s="69"/>
      <c r="V19" s="69"/>
      <c r="W19" s="69"/>
    </row>
    <row r="20" spans="1:45" s="71" customFormat="1" ht="47.25">
      <c r="A20" s="374" t="s">
        <v>225</v>
      </c>
      <c r="B20" s="120" t="s">
        <v>270</v>
      </c>
      <c r="C20" s="96" t="s">
        <v>152</v>
      </c>
      <c r="D20" s="97">
        <v>0.3</v>
      </c>
      <c r="E20" s="97">
        <v>0.3</v>
      </c>
      <c r="F20" s="97"/>
      <c r="G20" s="252"/>
      <c r="H20" s="397" t="s">
        <v>1031</v>
      </c>
      <c r="I20" s="69"/>
      <c r="J20" s="69"/>
      <c r="K20" s="69"/>
      <c r="L20" s="69"/>
      <c r="M20" s="69"/>
      <c r="N20" s="69"/>
      <c r="O20" s="69"/>
      <c r="P20" s="69"/>
      <c r="Q20" s="69"/>
      <c r="R20" s="69"/>
      <c r="S20" s="69"/>
      <c r="T20" s="69"/>
      <c r="U20" s="69"/>
      <c r="V20" s="69"/>
      <c r="W20" s="69"/>
    </row>
    <row r="21" spans="1:45" s="71" customFormat="1" ht="94.5">
      <c r="A21" s="374" t="s">
        <v>677</v>
      </c>
      <c r="B21" s="120" t="s">
        <v>271</v>
      </c>
      <c r="C21" s="96" t="s">
        <v>147</v>
      </c>
      <c r="D21" s="97">
        <v>0.13</v>
      </c>
      <c r="E21" s="247">
        <v>7.0000000000000007E-2</v>
      </c>
      <c r="F21" s="97"/>
      <c r="G21" s="252"/>
      <c r="H21" s="397" t="s">
        <v>272</v>
      </c>
      <c r="I21" s="69"/>
      <c r="J21" s="69"/>
      <c r="K21" s="69"/>
      <c r="L21" s="69"/>
      <c r="M21" s="69"/>
      <c r="N21" s="69"/>
      <c r="O21" s="69"/>
      <c r="P21" s="69"/>
      <c r="Q21" s="69"/>
      <c r="R21" s="69"/>
      <c r="S21" s="69"/>
      <c r="T21" s="69"/>
      <c r="U21" s="69"/>
      <c r="V21" s="69"/>
      <c r="W21" s="69"/>
    </row>
    <row r="22" spans="1:45" s="71" customFormat="1" ht="105.75" customHeight="1">
      <c r="A22" s="374" t="s">
        <v>679</v>
      </c>
      <c r="B22" s="120" t="s">
        <v>273</v>
      </c>
      <c r="C22" s="96" t="s">
        <v>147</v>
      </c>
      <c r="D22" s="97">
        <v>3.5</v>
      </c>
      <c r="E22" s="97">
        <v>3</v>
      </c>
      <c r="F22" s="97"/>
      <c r="G22" s="252"/>
      <c r="H22" s="397" t="s">
        <v>1593</v>
      </c>
      <c r="I22" s="69"/>
      <c r="J22" s="69"/>
      <c r="K22" s="69"/>
      <c r="L22" s="69"/>
      <c r="M22" s="69"/>
      <c r="N22" s="69"/>
      <c r="O22" s="69"/>
      <c r="P22" s="69"/>
      <c r="Q22" s="69"/>
      <c r="R22" s="69"/>
      <c r="S22" s="69"/>
      <c r="T22" s="69"/>
      <c r="U22" s="69"/>
      <c r="V22" s="69"/>
      <c r="W22" s="69"/>
    </row>
    <row r="23" spans="1:45" s="71" customFormat="1" ht="47.25">
      <c r="A23" s="374" t="s">
        <v>682</v>
      </c>
      <c r="B23" s="120" t="s">
        <v>274</v>
      </c>
      <c r="C23" s="96" t="s">
        <v>158</v>
      </c>
      <c r="D23" s="97">
        <v>0.5</v>
      </c>
      <c r="E23" s="97">
        <v>0.5</v>
      </c>
      <c r="F23" s="97"/>
      <c r="G23" s="252"/>
      <c r="H23" s="397" t="s">
        <v>275</v>
      </c>
      <c r="I23" s="69"/>
      <c r="J23" s="69"/>
      <c r="K23" s="69"/>
      <c r="L23" s="69"/>
      <c r="M23" s="69"/>
      <c r="N23" s="69"/>
      <c r="O23" s="69"/>
      <c r="P23" s="69"/>
      <c r="Q23" s="69"/>
      <c r="R23" s="69"/>
      <c r="S23" s="69"/>
      <c r="T23" s="69"/>
      <c r="U23" s="69"/>
      <c r="V23" s="69"/>
      <c r="W23" s="69"/>
    </row>
    <row r="24" spans="1:45" s="71" customFormat="1" ht="46.5" customHeight="1">
      <c r="A24" s="374" t="s">
        <v>684</v>
      </c>
      <c r="B24" s="120" t="s">
        <v>276</v>
      </c>
      <c r="C24" s="96" t="s">
        <v>147</v>
      </c>
      <c r="D24" s="97">
        <v>0.2</v>
      </c>
      <c r="E24" s="97">
        <v>0.2</v>
      </c>
      <c r="F24" s="97"/>
      <c r="G24" s="252"/>
      <c r="H24" s="397" t="s">
        <v>277</v>
      </c>
      <c r="I24" s="69"/>
      <c r="J24" s="69"/>
      <c r="K24" s="69"/>
      <c r="L24" s="69"/>
      <c r="M24" s="69"/>
      <c r="N24" s="69"/>
      <c r="O24" s="69"/>
      <c r="P24" s="69"/>
      <c r="Q24" s="69"/>
      <c r="R24" s="69"/>
      <c r="S24" s="69"/>
      <c r="T24" s="69"/>
      <c r="U24" s="69"/>
      <c r="V24" s="69"/>
      <c r="W24" s="69"/>
    </row>
    <row r="25" spans="1:45" ht="15.75">
      <c r="A25" s="236" t="s">
        <v>82</v>
      </c>
      <c r="B25" s="202" t="s">
        <v>160</v>
      </c>
      <c r="C25" s="96"/>
      <c r="D25" s="321">
        <f>D26</f>
        <v>3.87</v>
      </c>
      <c r="E25" s="321">
        <f t="shared" ref="E25:G25" si="4">E26</f>
        <v>2.6</v>
      </c>
      <c r="F25" s="321">
        <f t="shared" si="4"/>
        <v>0</v>
      </c>
      <c r="G25" s="321">
        <f t="shared" si="4"/>
        <v>0</v>
      </c>
      <c r="H25" s="394"/>
      <c r="I25" s="32"/>
      <c r="J25" s="32"/>
      <c r="K25" s="32"/>
      <c r="L25" s="32"/>
      <c r="M25" s="32"/>
      <c r="N25" s="32"/>
      <c r="O25" s="32"/>
      <c r="P25" s="32"/>
      <c r="Q25" s="32"/>
      <c r="R25" s="32"/>
      <c r="S25" s="32"/>
      <c r="T25" s="32"/>
      <c r="U25" s="32"/>
      <c r="V25" s="32"/>
      <c r="W25" s="32"/>
    </row>
    <row r="26" spans="1:45" ht="15.75">
      <c r="A26" s="368">
        <v>5.0999999999999996</v>
      </c>
      <c r="B26" s="375" t="s">
        <v>235</v>
      </c>
      <c r="C26" s="242"/>
      <c r="D26" s="244">
        <f>SUM(D27:D29)</f>
        <v>3.87</v>
      </c>
      <c r="E26" s="244">
        <f t="shared" ref="E26:G26" si="5">SUM(E27:E29)</f>
        <v>2.6</v>
      </c>
      <c r="F26" s="244">
        <f t="shared" si="5"/>
        <v>0</v>
      </c>
      <c r="G26" s="244">
        <f t="shared" si="5"/>
        <v>0</v>
      </c>
      <c r="H26" s="394"/>
      <c r="I26" s="32"/>
      <c r="J26" s="32"/>
      <c r="K26" s="32"/>
      <c r="L26" s="32"/>
      <c r="M26" s="32"/>
      <c r="N26" s="32"/>
      <c r="O26" s="32"/>
      <c r="P26" s="32"/>
      <c r="Q26" s="32"/>
      <c r="R26" s="32"/>
      <c r="S26" s="32"/>
      <c r="T26" s="32"/>
      <c r="U26" s="32"/>
      <c r="V26" s="32"/>
      <c r="W26" s="32"/>
    </row>
    <row r="27" spans="1:45" ht="57" customHeight="1">
      <c r="A27" s="96">
        <v>1</v>
      </c>
      <c r="B27" s="120" t="s">
        <v>281</v>
      </c>
      <c r="C27" s="376" t="s">
        <v>165</v>
      </c>
      <c r="D27" s="377">
        <v>1.57</v>
      </c>
      <c r="E27" s="377">
        <v>0.3</v>
      </c>
      <c r="F27" s="244"/>
      <c r="G27" s="244"/>
      <c r="H27" s="398" t="s">
        <v>282</v>
      </c>
      <c r="I27" s="32"/>
      <c r="J27" s="32"/>
      <c r="K27" s="32"/>
      <c r="L27" s="32"/>
      <c r="M27" s="32"/>
      <c r="N27" s="32"/>
      <c r="O27" s="32"/>
      <c r="P27" s="32"/>
      <c r="Q27" s="32"/>
      <c r="R27" s="32"/>
      <c r="S27" s="32"/>
      <c r="T27" s="32"/>
      <c r="U27" s="32"/>
      <c r="V27" s="32"/>
      <c r="W27" s="32"/>
    </row>
    <row r="28" spans="1:45" ht="53.25" customHeight="1">
      <c r="A28" s="96">
        <v>2</v>
      </c>
      <c r="B28" s="120" t="s">
        <v>287</v>
      </c>
      <c r="C28" s="376" t="s">
        <v>288</v>
      </c>
      <c r="D28" s="377">
        <v>0.5</v>
      </c>
      <c r="E28" s="377">
        <v>0.5</v>
      </c>
      <c r="F28" s="231"/>
      <c r="G28" s="244"/>
      <c r="H28" s="398" t="s">
        <v>289</v>
      </c>
      <c r="I28" s="32"/>
      <c r="J28" s="32"/>
      <c r="K28" s="32"/>
      <c r="L28" s="32"/>
      <c r="M28" s="32"/>
      <c r="N28" s="32"/>
      <c r="O28" s="32"/>
      <c r="P28" s="32"/>
      <c r="Q28" s="32"/>
      <c r="R28" s="32"/>
      <c r="S28" s="32"/>
      <c r="T28" s="32"/>
      <c r="U28" s="32"/>
      <c r="V28" s="32"/>
      <c r="W28" s="32"/>
    </row>
    <row r="29" spans="1:45" ht="54" customHeight="1">
      <c r="A29" s="96">
        <v>3</v>
      </c>
      <c r="B29" s="120" t="s">
        <v>290</v>
      </c>
      <c r="C29" s="376" t="s">
        <v>288</v>
      </c>
      <c r="D29" s="377">
        <v>1.8</v>
      </c>
      <c r="E29" s="377">
        <v>1.8</v>
      </c>
      <c r="F29" s="97"/>
      <c r="G29" s="166"/>
      <c r="H29" s="398" t="s">
        <v>291</v>
      </c>
      <c r="I29" s="32"/>
      <c r="J29" s="32"/>
      <c r="K29" s="32"/>
      <c r="L29" s="32"/>
      <c r="M29" s="32"/>
      <c r="N29" s="32"/>
      <c r="O29" s="32"/>
      <c r="P29" s="32"/>
      <c r="Q29" s="32"/>
      <c r="R29" s="32"/>
      <c r="S29" s="32"/>
      <c r="T29" s="32"/>
      <c r="U29" s="32"/>
      <c r="V29" s="32"/>
      <c r="W29" s="32"/>
    </row>
    <row r="30" spans="1:45" ht="13.5" customHeight="1">
      <c r="A30" s="236" t="s">
        <v>133</v>
      </c>
      <c r="B30" s="202" t="s">
        <v>175</v>
      </c>
      <c r="C30" s="315"/>
      <c r="D30" s="244">
        <v>0.25</v>
      </c>
      <c r="E30" s="244">
        <v>0</v>
      </c>
      <c r="F30" s="244">
        <v>0</v>
      </c>
      <c r="G30" s="244">
        <v>0</v>
      </c>
      <c r="H30" s="399"/>
      <c r="I30" s="30"/>
      <c r="J30" s="30"/>
      <c r="K30" s="30"/>
      <c r="L30" s="30"/>
      <c r="M30" s="30"/>
      <c r="N30" s="30"/>
      <c r="O30" s="30"/>
      <c r="P30" s="30"/>
      <c r="Q30" s="30"/>
      <c r="R30" s="30"/>
      <c r="S30" s="30"/>
      <c r="T30" s="30"/>
      <c r="U30" s="30"/>
      <c r="V30" s="30"/>
      <c r="W30" s="30"/>
    </row>
    <row r="31" spans="1:45" s="155" customFormat="1" ht="13.5" customHeight="1">
      <c r="A31" s="368">
        <v>6.1</v>
      </c>
      <c r="B31" s="369" t="s">
        <v>235</v>
      </c>
      <c r="C31" s="315"/>
      <c r="D31" s="244"/>
      <c r="E31" s="244"/>
      <c r="F31" s="244"/>
      <c r="G31" s="244"/>
      <c r="H31" s="399"/>
      <c r="I31" s="30"/>
      <c r="J31" s="30"/>
      <c r="K31" s="30"/>
      <c r="L31" s="30"/>
      <c r="M31" s="30"/>
      <c r="N31" s="30"/>
      <c r="O31" s="30"/>
      <c r="P31" s="30"/>
      <c r="Q31" s="30"/>
      <c r="R31" s="30"/>
      <c r="S31" s="30"/>
      <c r="T31" s="30"/>
      <c r="U31" s="30"/>
      <c r="V31" s="30"/>
      <c r="W31" s="30"/>
      <c r="X31" s="31"/>
      <c r="Y31" s="31"/>
      <c r="Z31" s="31"/>
      <c r="AA31" s="31"/>
      <c r="AB31" s="31"/>
      <c r="AC31" s="31"/>
      <c r="AD31" s="31"/>
      <c r="AE31" s="31"/>
      <c r="AF31" s="31"/>
      <c r="AG31" s="31"/>
      <c r="AH31" s="31"/>
      <c r="AI31" s="31"/>
      <c r="AJ31" s="31"/>
      <c r="AK31" s="31"/>
      <c r="AL31" s="31"/>
      <c r="AM31" s="31"/>
      <c r="AN31" s="31"/>
      <c r="AO31" s="31"/>
      <c r="AP31" s="31"/>
      <c r="AQ31" s="31"/>
      <c r="AR31" s="31"/>
      <c r="AS31" s="31"/>
    </row>
    <row r="32" spans="1:45" ht="63">
      <c r="A32" s="96">
        <v>1</v>
      </c>
      <c r="B32" s="349" t="s">
        <v>294</v>
      </c>
      <c r="C32" s="97" t="s">
        <v>295</v>
      </c>
      <c r="D32" s="97">
        <v>0.25</v>
      </c>
      <c r="E32" s="320"/>
      <c r="F32" s="320"/>
      <c r="G32" s="320"/>
      <c r="H32" s="400" t="s">
        <v>652</v>
      </c>
      <c r="I32" s="30"/>
      <c r="J32" s="30"/>
      <c r="K32" s="30"/>
      <c r="L32" s="30"/>
      <c r="M32" s="30"/>
      <c r="N32" s="30"/>
      <c r="O32" s="30"/>
      <c r="P32" s="30"/>
      <c r="Q32" s="30"/>
      <c r="R32" s="30"/>
      <c r="S32" s="30"/>
      <c r="T32" s="30"/>
      <c r="U32" s="30"/>
      <c r="V32" s="30"/>
      <c r="W32" s="30"/>
    </row>
    <row r="33" spans="1:23" ht="68.25" customHeight="1">
      <c r="A33" s="236" t="s">
        <v>297</v>
      </c>
      <c r="B33" s="202" t="s">
        <v>506</v>
      </c>
      <c r="C33" s="315"/>
      <c r="D33" s="244">
        <f>D34+D37+D42++D45+D53</f>
        <v>79.22</v>
      </c>
      <c r="E33" s="244">
        <f t="shared" ref="E33:G33" si="6">E34+E37+E42++E45+E53</f>
        <v>15.939999999999998</v>
      </c>
      <c r="F33" s="244">
        <f t="shared" si="6"/>
        <v>0</v>
      </c>
      <c r="G33" s="244">
        <f t="shared" si="6"/>
        <v>0</v>
      </c>
      <c r="H33" s="394"/>
      <c r="I33" s="32"/>
      <c r="J33" s="32"/>
      <c r="K33" s="32"/>
      <c r="L33" s="32"/>
      <c r="M33" s="32"/>
      <c r="N33" s="32"/>
      <c r="O33" s="32"/>
      <c r="P33" s="32"/>
      <c r="Q33" s="32"/>
      <c r="R33" s="32"/>
      <c r="S33" s="32"/>
      <c r="T33" s="32"/>
      <c r="U33" s="32"/>
      <c r="V33" s="32"/>
      <c r="W33" s="32"/>
    </row>
    <row r="34" spans="1:23" ht="15.75">
      <c r="A34" s="236" t="s">
        <v>5</v>
      </c>
      <c r="B34" s="237" t="s">
        <v>28</v>
      </c>
      <c r="C34" s="97"/>
      <c r="D34" s="244">
        <f>D35</f>
        <v>1.8</v>
      </c>
      <c r="E34" s="244">
        <f t="shared" ref="E34:G34" si="7">E35</f>
        <v>0.55000000000000004</v>
      </c>
      <c r="F34" s="244">
        <f t="shared" si="7"/>
        <v>0</v>
      </c>
      <c r="G34" s="244">
        <f t="shared" si="7"/>
        <v>0</v>
      </c>
      <c r="H34" s="395"/>
      <c r="I34" s="32"/>
      <c r="J34" s="32"/>
      <c r="K34" s="32"/>
      <c r="L34" s="32"/>
      <c r="M34" s="32"/>
      <c r="N34" s="32"/>
      <c r="O34" s="32"/>
      <c r="P34" s="32"/>
      <c r="Q34" s="32"/>
      <c r="R34" s="32"/>
      <c r="S34" s="32"/>
      <c r="T34" s="32"/>
      <c r="U34" s="32"/>
      <c r="V34" s="32"/>
      <c r="W34" s="32"/>
    </row>
    <row r="35" spans="1:23" ht="15.75">
      <c r="A35" s="378">
        <v>1.2</v>
      </c>
      <c r="B35" s="369" t="s">
        <v>235</v>
      </c>
      <c r="C35" s="97"/>
      <c r="D35" s="321">
        <f t="shared" ref="D35:G35" si="8">D36</f>
        <v>1.8</v>
      </c>
      <c r="E35" s="321">
        <f t="shared" si="8"/>
        <v>0.55000000000000004</v>
      </c>
      <c r="F35" s="321">
        <f t="shared" si="8"/>
        <v>0</v>
      </c>
      <c r="G35" s="321">
        <f t="shared" si="8"/>
        <v>0</v>
      </c>
      <c r="H35" s="395"/>
      <c r="I35" s="32"/>
      <c r="J35" s="32"/>
      <c r="K35" s="32"/>
      <c r="L35" s="32"/>
      <c r="M35" s="32"/>
      <c r="N35" s="32"/>
      <c r="O35" s="32"/>
      <c r="P35" s="32"/>
      <c r="Q35" s="32"/>
      <c r="R35" s="32"/>
      <c r="S35" s="32"/>
      <c r="T35" s="32"/>
      <c r="U35" s="32"/>
      <c r="V35" s="32"/>
      <c r="W35" s="32"/>
    </row>
    <row r="36" spans="1:23" ht="47.25">
      <c r="A36" s="242">
        <v>1</v>
      </c>
      <c r="B36" s="105" t="s">
        <v>336</v>
      </c>
      <c r="C36" s="96" t="s">
        <v>337</v>
      </c>
      <c r="D36" s="231">
        <v>1.8</v>
      </c>
      <c r="E36" s="242">
        <v>0.55000000000000004</v>
      </c>
      <c r="F36" s="244"/>
      <c r="G36" s="244"/>
      <c r="H36" s="394" t="s">
        <v>338</v>
      </c>
      <c r="I36" s="32"/>
      <c r="J36" s="32"/>
      <c r="K36" s="32"/>
      <c r="L36" s="32"/>
      <c r="M36" s="32"/>
      <c r="N36" s="32"/>
      <c r="O36" s="32"/>
      <c r="P36" s="32"/>
      <c r="Q36" s="32"/>
      <c r="R36" s="32"/>
      <c r="S36" s="32"/>
      <c r="T36" s="32"/>
      <c r="U36" s="32"/>
      <c r="V36" s="32"/>
      <c r="W36" s="32"/>
    </row>
    <row r="37" spans="1:23" ht="15.75">
      <c r="A37" s="236" t="s">
        <v>27</v>
      </c>
      <c r="B37" s="202" t="s">
        <v>55</v>
      </c>
      <c r="C37" s="242"/>
      <c r="D37" s="321">
        <f>D38</f>
        <v>2.72</v>
      </c>
      <c r="E37" s="321">
        <f t="shared" ref="E37:G37" si="9">E38</f>
        <v>1.51</v>
      </c>
      <c r="F37" s="321">
        <f t="shared" si="9"/>
        <v>0</v>
      </c>
      <c r="G37" s="321">
        <f t="shared" si="9"/>
        <v>0</v>
      </c>
      <c r="H37" s="394"/>
      <c r="I37" s="32"/>
      <c r="J37" s="32"/>
      <c r="K37" s="32"/>
      <c r="L37" s="32"/>
      <c r="M37" s="32"/>
      <c r="N37" s="32"/>
      <c r="O37" s="32"/>
      <c r="P37" s="32"/>
      <c r="Q37" s="32"/>
      <c r="R37" s="32"/>
      <c r="S37" s="32"/>
      <c r="T37" s="32"/>
      <c r="U37" s="32"/>
      <c r="V37" s="32"/>
      <c r="W37" s="32"/>
    </row>
    <row r="38" spans="1:23" ht="15.75">
      <c r="A38" s="368">
        <v>2.1</v>
      </c>
      <c r="B38" s="375" t="s">
        <v>235</v>
      </c>
      <c r="C38" s="242"/>
      <c r="D38" s="244">
        <f>D39+D40+D41</f>
        <v>2.72</v>
      </c>
      <c r="E38" s="244">
        <f t="shared" ref="E38:G38" si="10">E39+E40+E41</f>
        <v>1.51</v>
      </c>
      <c r="F38" s="244">
        <f t="shared" si="10"/>
        <v>0</v>
      </c>
      <c r="G38" s="244">
        <f t="shared" si="10"/>
        <v>0</v>
      </c>
      <c r="H38" s="394"/>
      <c r="I38" s="32"/>
      <c r="J38" s="32"/>
      <c r="K38" s="32"/>
      <c r="L38" s="32"/>
      <c r="M38" s="32"/>
      <c r="N38" s="32"/>
      <c r="O38" s="32"/>
      <c r="P38" s="32"/>
      <c r="Q38" s="32"/>
      <c r="R38" s="32"/>
      <c r="S38" s="32"/>
      <c r="T38" s="32"/>
      <c r="U38" s="32"/>
      <c r="V38" s="32"/>
      <c r="W38" s="32"/>
    </row>
    <row r="39" spans="1:23" ht="47.25">
      <c r="A39" s="372">
        <v>1</v>
      </c>
      <c r="B39" s="347" t="s">
        <v>262</v>
      </c>
      <c r="C39" s="346" t="s">
        <v>57</v>
      </c>
      <c r="D39" s="348">
        <v>1.5</v>
      </c>
      <c r="E39" s="348">
        <v>1.3</v>
      </c>
      <c r="F39" s="321"/>
      <c r="G39" s="321"/>
      <c r="H39" s="401" t="s">
        <v>263</v>
      </c>
      <c r="I39" s="32"/>
      <c r="J39" s="32"/>
      <c r="K39" s="32"/>
      <c r="L39" s="32"/>
      <c r="M39" s="32"/>
      <c r="N39" s="32"/>
      <c r="O39" s="32"/>
      <c r="P39" s="32"/>
      <c r="Q39" s="32"/>
      <c r="R39" s="32"/>
      <c r="S39" s="32"/>
      <c r="T39" s="32"/>
      <c r="U39" s="32"/>
      <c r="V39" s="32"/>
      <c r="W39" s="32"/>
    </row>
    <row r="40" spans="1:23" ht="47.25">
      <c r="A40" s="372">
        <v>2</v>
      </c>
      <c r="B40" s="379" t="s">
        <v>1423</v>
      </c>
      <c r="C40" s="348" t="s">
        <v>57</v>
      </c>
      <c r="D40" s="348">
        <f>1.5-0.65</f>
        <v>0.85</v>
      </c>
      <c r="E40" s="348">
        <v>0.2</v>
      </c>
      <c r="F40" s="244">
        <f t="shared" ref="F40:G40" si="11">F41</f>
        <v>0</v>
      </c>
      <c r="G40" s="244">
        <f t="shared" si="11"/>
        <v>0</v>
      </c>
      <c r="H40" s="401" t="s">
        <v>1424</v>
      </c>
      <c r="I40" s="32"/>
      <c r="J40" s="32"/>
      <c r="K40" s="32"/>
      <c r="L40" s="32"/>
      <c r="M40" s="32"/>
      <c r="N40" s="32"/>
      <c r="O40" s="32"/>
      <c r="P40" s="32"/>
      <c r="Q40" s="32"/>
      <c r="R40" s="32"/>
      <c r="S40" s="32"/>
      <c r="T40" s="32"/>
      <c r="U40" s="32"/>
      <c r="V40" s="32"/>
      <c r="W40" s="32"/>
    </row>
    <row r="41" spans="1:23" ht="31.5">
      <c r="A41" s="372">
        <v>3</v>
      </c>
      <c r="B41" s="380" t="s">
        <v>1425</v>
      </c>
      <c r="C41" s="346" t="s">
        <v>1426</v>
      </c>
      <c r="D41" s="348">
        <v>0.37</v>
      </c>
      <c r="E41" s="348">
        <v>0.01</v>
      </c>
      <c r="F41" s="231"/>
      <c r="G41" s="231"/>
      <c r="H41" s="401" t="s">
        <v>1427</v>
      </c>
      <c r="I41" s="32"/>
      <c r="J41" s="32"/>
      <c r="K41" s="32"/>
      <c r="L41" s="32"/>
      <c r="M41" s="32"/>
      <c r="N41" s="32"/>
      <c r="O41" s="32"/>
      <c r="P41" s="32"/>
      <c r="Q41" s="32"/>
      <c r="R41" s="32"/>
      <c r="S41" s="32"/>
      <c r="T41" s="32"/>
      <c r="U41" s="32"/>
      <c r="V41" s="32"/>
      <c r="W41" s="32"/>
    </row>
    <row r="42" spans="1:23" ht="15.75">
      <c r="A42" s="236" t="s">
        <v>40</v>
      </c>
      <c r="B42" s="202" t="s">
        <v>83</v>
      </c>
      <c r="C42" s="97"/>
      <c r="D42" s="321">
        <f>D43</f>
        <v>2.7</v>
      </c>
      <c r="E42" s="321">
        <f t="shared" ref="E42:G42" si="12">E43</f>
        <v>2.7</v>
      </c>
      <c r="F42" s="321">
        <f t="shared" si="12"/>
        <v>0</v>
      </c>
      <c r="G42" s="321">
        <f t="shared" si="12"/>
        <v>0</v>
      </c>
      <c r="H42" s="395"/>
      <c r="I42" s="32"/>
      <c r="J42" s="32"/>
      <c r="K42" s="32"/>
      <c r="L42" s="32"/>
      <c r="M42" s="32"/>
      <c r="N42" s="32"/>
      <c r="O42" s="32"/>
      <c r="P42" s="32"/>
      <c r="Q42" s="32"/>
      <c r="R42" s="32"/>
      <c r="S42" s="32"/>
      <c r="T42" s="32"/>
      <c r="U42" s="32"/>
      <c r="V42" s="32"/>
      <c r="W42" s="32"/>
    </row>
    <row r="43" spans="1:23" ht="15.75">
      <c r="A43" s="368">
        <v>3.1</v>
      </c>
      <c r="B43" s="375" t="s">
        <v>235</v>
      </c>
      <c r="C43" s="315"/>
      <c r="D43" s="321">
        <f>D44</f>
        <v>2.7</v>
      </c>
      <c r="E43" s="321">
        <f t="shared" ref="E43:G43" si="13">E44</f>
        <v>2.7</v>
      </c>
      <c r="F43" s="321">
        <f t="shared" si="13"/>
        <v>0</v>
      </c>
      <c r="G43" s="321">
        <f t="shared" si="13"/>
        <v>0</v>
      </c>
      <c r="H43" s="395"/>
      <c r="I43" s="32"/>
      <c r="J43" s="32"/>
      <c r="K43" s="32"/>
      <c r="L43" s="32"/>
      <c r="M43" s="32"/>
      <c r="N43" s="32"/>
      <c r="O43" s="32"/>
      <c r="P43" s="32"/>
      <c r="Q43" s="32"/>
      <c r="R43" s="32"/>
      <c r="S43" s="32"/>
      <c r="T43" s="32"/>
      <c r="U43" s="32"/>
      <c r="V43" s="32"/>
      <c r="W43" s="32"/>
    </row>
    <row r="44" spans="1:23" s="156" customFormat="1" ht="47.25">
      <c r="A44" s="381">
        <v>1</v>
      </c>
      <c r="B44" s="382" t="s">
        <v>458</v>
      </c>
      <c r="C44" s="383" t="s">
        <v>84</v>
      </c>
      <c r="D44" s="384">
        <v>2.7</v>
      </c>
      <c r="E44" s="384">
        <v>2.7</v>
      </c>
      <c r="F44" s="383"/>
      <c r="G44" s="384"/>
      <c r="H44" s="402" t="s">
        <v>1271</v>
      </c>
      <c r="I44" s="157"/>
      <c r="J44" s="158"/>
      <c r="K44" s="158"/>
      <c r="L44" s="157"/>
      <c r="M44" s="159"/>
    </row>
    <row r="45" spans="1:23" s="71" customFormat="1" ht="15.75">
      <c r="A45" s="244" t="s">
        <v>54</v>
      </c>
      <c r="B45" s="373" t="s">
        <v>134</v>
      </c>
      <c r="C45" s="96"/>
      <c r="D45" s="321">
        <f>D46</f>
        <v>6.83</v>
      </c>
      <c r="E45" s="321">
        <f t="shared" ref="E45:G45" si="14">E46</f>
        <v>6.0699999999999994</v>
      </c>
      <c r="F45" s="321">
        <f t="shared" si="14"/>
        <v>0</v>
      </c>
      <c r="G45" s="321">
        <f t="shared" si="14"/>
        <v>0</v>
      </c>
      <c r="H45" s="394"/>
      <c r="I45" s="69"/>
      <c r="J45" s="69"/>
      <c r="K45" s="69"/>
      <c r="L45" s="69"/>
      <c r="M45" s="69"/>
      <c r="N45" s="69"/>
      <c r="O45" s="69"/>
      <c r="P45" s="69"/>
      <c r="Q45" s="69"/>
      <c r="R45" s="69"/>
      <c r="S45" s="69"/>
      <c r="T45" s="69"/>
      <c r="U45" s="69"/>
      <c r="V45" s="69"/>
      <c r="W45" s="69"/>
    </row>
    <row r="46" spans="1:23" s="71" customFormat="1" ht="15.75">
      <c r="A46" s="385">
        <v>4.2</v>
      </c>
      <c r="B46" s="369" t="s">
        <v>235</v>
      </c>
      <c r="C46" s="96"/>
      <c r="D46" s="321">
        <f>SUM(D47:D52)</f>
        <v>6.83</v>
      </c>
      <c r="E46" s="321">
        <f t="shared" ref="E46:G46" si="15">SUM(E47:E52)</f>
        <v>6.0699999999999994</v>
      </c>
      <c r="F46" s="321">
        <f t="shared" si="15"/>
        <v>0</v>
      </c>
      <c r="G46" s="321">
        <f t="shared" si="15"/>
        <v>0</v>
      </c>
      <c r="H46" s="394"/>
      <c r="I46" s="69"/>
      <c r="J46" s="69"/>
      <c r="K46" s="69"/>
      <c r="L46" s="69"/>
      <c r="M46" s="69"/>
      <c r="N46" s="69"/>
      <c r="O46" s="69"/>
      <c r="P46" s="69"/>
      <c r="Q46" s="69"/>
      <c r="R46" s="69"/>
      <c r="S46" s="69"/>
      <c r="T46" s="69"/>
      <c r="U46" s="69"/>
      <c r="V46" s="69"/>
      <c r="W46" s="69"/>
    </row>
    <row r="47" spans="1:23" s="71" customFormat="1" ht="31.5">
      <c r="A47" s="374" t="s">
        <v>224</v>
      </c>
      <c r="B47" s="120" t="s">
        <v>269</v>
      </c>
      <c r="C47" s="96" t="s">
        <v>154</v>
      </c>
      <c r="D47" s="97">
        <v>2.2000000000000002</v>
      </c>
      <c r="E47" s="97">
        <v>2</v>
      </c>
      <c r="F47" s="163"/>
      <c r="G47" s="252"/>
      <c r="H47" s="397" t="s">
        <v>459</v>
      </c>
      <c r="I47" s="69"/>
      <c r="J47" s="69"/>
      <c r="K47" s="69"/>
      <c r="L47" s="69"/>
      <c r="M47" s="69"/>
      <c r="N47" s="69"/>
      <c r="O47" s="69"/>
      <c r="P47" s="69"/>
      <c r="Q47" s="69"/>
      <c r="R47" s="69"/>
      <c r="S47" s="69"/>
      <c r="T47" s="69"/>
      <c r="U47" s="69"/>
      <c r="V47" s="69"/>
      <c r="W47" s="69"/>
    </row>
    <row r="48" spans="1:23" s="71" customFormat="1" ht="47.25">
      <c r="A48" s="374" t="s">
        <v>225</v>
      </c>
      <c r="B48" s="120" t="s">
        <v>270</v>
      </c>
      <c r="C48" s="96" t="s">
        <v>152</v>
      </c>
      <c r="D48" s="97">
        <v>0.3</v>
      </c>
      <c r="E48" s="97">
        <v>0.3</v>
      </c>
      <c r="F48" s="163"/>
      <c r="G48" s="252"/>
      <c r="H48" s="397" t="s">
        <v>1031</v>
      </c>
      <c r="I48" s="69"/>
      <c r="J48" s="69"/>
      <c r="K48" s="69"/>
      <c r="L48" s="69"/>
      <c r="M48" s="69"/>
      <c r="N48" s="69"/>
      <c r="O48" s="69"/>
      <c r="P48" s="69"/>
      <c r="Q48" s="69"/>
      <c r="R48" s="69"/>
      <c r="S48" s="69"/>
      <c r="T48" s="69"/>
      <c r="U48" s="69"/>
      <c r="V48" s="69"/>
      <c r="W48" s="69"/>
    </row>
    <row r="49" spans="1:23" s="71" customFormat="1" ht="94.5">
      <c r="A49" s="374" t="s">
        <v>677</v>
      </c>
      <c r="B49" s="120" t="s">
        <v>271</v>
      </c>
      <c r="C49" s="96" t="s">
        <v>147</v>
      </c>
      <c r="D49" s="97">
        <v>0.13</v>
      </c>
      <c r="E49" s="247">
        <v>7.0000000000000007E-2</v>
      </c>
      <c r="F49" s="163"/>
      <c r="G49" s="252"/>
      <c r="H49" s="397" t="s">
        <v>272</v>
      </c>
      <c r="I49" s="69"/>
      <c r="J49" s="69"/>
      <c r="K49" s="69"/>
      <c r="L49" s="69"/>
      <c r="M49" s="69"/>
      <c r="N49" s="69"/>
      <c r="O49" s="69"/>
      <c r="P49" s="69"/>
      <c r="Q49" s="69"/>
      <c r="R49" s="69"/>
      <c r="S49" s="69"/>
      <c r="T49" s="69"/>
      <c r="U49" s="69"/>
      <c r="V49" s="69"/>
      <c r="W49" s="69"/>
    </row>
    <row r="50" spans="1:23" s="71" customFormat="1" ht="94.5">
      <c r="A50" s="374" t="s">
        <v>679</v>
      </c>
      <c r="B50" s="120" t="s">
        <v>273</v>
      </c>
      <c r="C50" s="96" t="s">
        <v>147</v>
      </c>
      <c r="D50" s="97">
        <v>3.5</v>
      </c>
      <c r="E50" s="97">
        <v>3</v>
      </c>
      <c r="F50" s="163"/>
      <c r="G50" s="252"/>
      <c r="H50" s="397" t="s">
        <v>1593</v>
      </c>
      <c r="I50" s="69"/>
      <c r="J50" s="69"/>
      <c r="K50" s="69"/>
      <c r="L50" s="69"/>
      <c r="M50" s="69"/>
      <c r="N50" s="69"/>
      <c r="O50" s="69"/>
      <c r="P50" s="69"/>
      <c r="Q50" s="69"/>
      <c r="R50" s="69"/>
      <c r="S50" s="69"/>
      <c r="T50" s="69"/>
      <c r="U50" s="69"/>
      <c r="V50" s="69"/>
      <c r="W50" s="69"/>
    </row>
    <row r="51" spans="1:23" s="71" customFormat="1" ht="47.25">
      <c r="A51" s="374" t="s">
        <v>682</v>
      </c>
      <c r="B51" s="120" t="s">
        <v>274</v>
      </c>
      <c r="C51" s="96" t="s">
        <v>158</v>
      </c>
      <c r="D51" s="97">
        <v>0.5</v>
      </c>
      <c r="E51" s="97">
        <v>0.5</v>
      </c>
      <c r="F51" s="163"/>
      <c r="G51" s="252"/>
      <c r="H51" s="397" t="s">
        <v>275</v>
      </c>
      <c r="I51" s="69"/>
      <c r="J51" s="69"/>
      <c r="K51" s="69"/>
      <c r="L51" s="69"/>
      <c r="M51" s="69"/>
      <c r="N51" s="69"/>
      <c r="O51" s="69"/>
      <c r="P51" s="69"/>
      <c r="Q51" s="69"/>
      <c r="R51" s="69"/>
      <c r="S51" s="69"/>
      <c r="T51" s="69"/>
      <c r="U51" s="69"/>
      <c r="V51" s="69"/>
      <c r="W51" s="69"/>
    </row>
    <row r="52" spans="1:23" s="71" customFormat="1" ht="47.25">
      <c r="A52" s="374" t="s">
        <v>684</v>
      </c>
      <c r="B52" s="120" t="s">
        <v>276</v>
      </c>
      <c r="C52" s="96" t="s">
        <v>147</v>
      </c>
      <c r="D52" s="97">
        <v>0.2</v>
      </c>
      <c r="E52" s="97">
        <v>0.2</v>
      </c>
      <c r="F52" s="163"/>
      <c r="G52" s="252"/>
      <c r="H52" s="397" t="s">
        <v>277</v>
      </c>
      <c r="I52" s="69"/>
      <c r="J52" s="69"/>
      <c r="K52" s="69"/>
      <c r="L52" s="69"/>
      <c r="M52" s="69"/>
      <c r="N52" s="69"/>
      <c r="O52" s="69"/>
      <c r="P52" s="69"/>
      <c r="Q52" s="69"/>
      <c r="R52" s="69"/>
      <c r="S52" s="69"/>
      <c r="T52" s="69"/>
      <c r="U52" s="69"/>
      <c r="V52" s="69"/>
      <c r="W52" s="69"/>
    </row>
    <row r="53" spans="1:23" ht="15.75">
      <c r="A53" s="236" t="s">
        <v>82</v>
      </c>
      <c r="B53" s="202" t="s">
        <v>160</v>
      </c>
      <c r="C53" s="315"/>
      <c r="D53" s="244">
        <f>D54</f>
        <v>65.17</v>
      </c>
      <c r="E53" s="244">
        <f t="shared" ref="E53:G53" si="16">E54</f>
        <v>5.1099999999999994</v>
      </c>
      <c r="F53" s="244">
        <f t="shared" si="16"/>
        <v>0</v>
      </c>
      <c r="G53" s="244">
        <f t="shared" si="16"/>
        <v>0</v>
      </c>
      <c r="H53" s="394"/>
      <c r="I53" s="32"/>
      <c r="J53" s="32"/>
      <c r="K53" s="32"/>
      <c r="L53" s="32"/>
      <c r="M53" s="32"/>
      <c r="N53" s="32"/>
      <c r="O53" s="32"/>
      <c r="P53" s="32"/>
      <c r="Q53" s="32"/>
      <c r="R53" s="32"/>
      <c r="S53" s="32"/>
      <c r="T53" s="32"/>
      <c r="U53" s="32"/>
      <c r="V53" s="32"/>
      <c r="W53" s="32"/>
    </row>
    <row r="54" spans="1:23" ht="15.75">
      <c r="A54" s="368">
        <v>5.0999999999999996</v>
      </c>
      <c r="B54" s="375" t="s">
        <v>235</v>
      </c>
      <c r="C54" s="242"/>
      <c r="D54" s="321">
        <f>SUM(D55:D60)</f>
        <v>65.17</v>
      </c>
      <c r="E54" s="321">
        <f t="shared" ref="E54:G54" si="17">SUM(E55:E60)</f>
        <v>5.1099999999999994</v>
      </c>
      <c r="F54" s="321">
        <f t="shared" si="17"/>
        <v>0</v>
      </c>
      <c r="G54" s="321">
        <f t="shared" si="17"/>
        <v>0</v>
      </c>
      <c r="H54" s="394"/>
      <c r="I54" s="32"/>
      <c r="J54" s="32"/>
      <c r="K54" s="32"/>
      <c r="L54" s="32"/>
      <c r="M54" s="32"/>
      <c r="N54" s="32"/>
      <c r="O54" s="32"/>
      <c r="P54" s="32"/>
      <c r="Q54" s="32"/>
      <c r="R54" s="32"/>
      <c r="S54" s="32"/>
      <c r="T54" s="32"/>
      <c r="U54" s="32"/>
      <c r="V54" s="32"/>
      <c r="W54" s="32"/>
    </row>
    <row r="55" spans="1:23" ht="53.25" customHeight="1">
      <c r="A55" s="96">
        <v>1</v>
      </c>
      <c r="B55" s="120" t="s">
        <v>281</v>
      </c>
      <c r="C55" s="376" t="s">
        <v>165</v>
      </c>
      <c r="D55" s="377">
        <v>1.57</v>
      </c>
      <c r="E55" s="377">
        <v>0.3</v>
      </c>
      <c r="F55" s="244"/>
      <c r="G55" s="244"/>
      <c r="H55" s="398" t="s">
        <v>282</v>
      </c>
      <c r="I55" s="32"/>
      <c r="J55" s="32"/>
      <c r="K55" s="32"/>
      <c r="L55" s="32"/>
      <c r="M55" s="32"/>
      <c r="N55" s="32"/>
      <c r="O55" s="32"/>
      <c r="P55" s="32"/>
      <c r="Q55" s="32"/>
      <c r="R55" s="32"/>
      <c r="S55" s="32"/>
      <c r="T55" s="32"/>
      <c r="U55" s="32"/>
      <c r="V55" s="32"/>
      <c r="W55" s="32"/>
    </row>
    <row r="56" spans="1:23" ht="53.25" customHeight="1">
      <c r="A56" s="96">
        <v>2</v>
      </c>
      <c r="B56" s="120" t="s">
        <v>287</v>
      </c>
      <c r="C56" s="376" t="s">
        <v>288</v>
      </c>
      <c r="D56" s="377">
        <v>0.5</v>
      </c>
      <c r="E56" s="377">
        <v>0.5</v>
      </c>
      <c r="F56" s="231"/>
      <c r="G56" s="244"/>
      <c r="H56" s="398" t="s">
        <v>289</v>
      </c>
      <c r="I56" s="32"/>
      <c r="J56" s="32"/>
      <c r="K56" s="32"/>
      <c r="L56" s="32"/>
      <c r="M56" s="32"/>
      <c r="N56" s="32"/>
      <c r="O56" s="32"/>
      <c r="P56" s="32"/>
      <c r="Q56" s="32"/>
      <c r="R56" s="32"/>
      <c r="S56" s="32"/>
      <c r="T56" s="32"/>
      <c r="U56" s="32"/>
      <c r="V56" s="32"/>
      <c r="W56" s="32"/>
    </row>
    <row r="57" spans="1:23" ht="54" customHeight="1">
      <c r="A57" s="96">
        <v>3</v>
      </c>
      <c r="B57" s="120" t="s">
        <v>290</v>
      </c>
      <c r="C57" s="376" t="s">
        <v>288</v>
      </c>
      <c r="D57" s="377">
        <v>1.8</v>
      </c>
      <c r="E57" s="377">
        <v>1.8</v>
      </c>
      <c r="F57" s="97"/>
      <c r="G57" s="166"/>
      <c r="H57" s="398" t="s">
        <v>291</v>
      </c>
      <c r="I57" s="32"/>
      <c r="J57" s="32"/>
      <c r="K57" s="32"/>
      <c r="L57" s="32"/>
      <c r="M57" s="32"/>
      <c r="N57" s="32"/>
      <c r="O57" s="32"/>
      <c r="P57" s="32"/>
      <c r="Q57" s="32"/>
      <c r="R57" s="32"/>
      <c r="S57" s="32"/>
      <c r="T57" s="32"/>
      <c r="U57" s="32"/>
      <c r="V57" s="32"/>
      <c r="W57" s="32"/>
    </row>
    <row r="58" spans="1:23" ht="54" customHeight="1">
      <c r="A58" s="96">
        <v>4</v>
      </c>
      <c r="B58" s="120" t="s">
        <v>461</v>
      </c>
      <c r="C58" s="97" t="s">
        <v>427</v>
      </c>
      <c r="D58" s="97">
        <v>1</v>
      </c>
      <c r="E58" s="97">
        <v>0.7</v>
      </c>
      <c r="F58" s="97"/>
      <c r="G58" s="166"/>
      <c r="H58" s="398" t="s">
        <v>462</v>
      </c>
      <c r="I58" s="32"/>
      <c r="J58" s="32"/>
      <c r="K58" s="32"/>
      <c r="L58" s="32"/>
      <c r="M58" s="32"/>
      <c r="N58" s="32"/>
      <c r="O58" s="32"/>
      <c r="P58" s="32"/>
      <c r="Q58" s="32"/>
      <c r="R58" s="32"/>
      <c r="S58" s="32"/>
      <c r="T58" s="32"/>
      <c r="U58" s="32"/>
      <c r="V58" s="32"/>
      <c r="W58" s="32"/>
    </row>
    <row r="59" spans="1:23" ht="54" customHeight="1">
      <c r="A59" s="96">
        <v>5</v>
      </c>
      <c r="B59" s="120" t="s">
        <v>463</v>
      </c>
      <c r="C59" s="97" t="s">
        <v>172</v>
      </c>
      <c r="D59" s="97">
        <v>0.3</v>
      </c>
      <c r="E59" s="97">
        <v>0.26</v>
      </c>
      <c r="F59" s="97"/>
      <c r="G59" s="166"/>
      <c r="H59" s="398" t="s">
        <v>464</v>
      </c>
      <c r="I59" s="32"/>
      <c r="J59" s="32"/>
      <c r="K59" s="32"/>
      <c r="L59" s="32"/>
      <c r="M59" s="32"/>
      <c r="N59" s="32"/>
      <c r="O59" s="32"/>
      <c r="P59" s="32"/>
      <c r="Q59" s="32"/>
      <c r="R59" s="32"/>
      <c r="S59" s="32"/>
      <c r="T59" s="32"/>
      <c r="U59" s="32"/>
      <c r="V59" s="32"/>
      <c r="W59" s="32"/>
    </row>
    <row r="60" spans="1:23" ht="54" customHeight="1">
      <c r="A60" s="96">
        <v>6</v>
      </c>
      <c r="B60" s="106" t="s">
        <v>465</v>
      </c>
      <c r="C60" s="107" t="s">
        <v>466</v>
      </c>
      <c r="D60" s="97">
        <v>60</v>
      </c>
      <c r="E60" s="97">
        <v>1.55</v>
      </c>
      <c r="F60" s="97"/>
      <c r="G60" s="166"/>
      <c r="H60" s="398" t="s">
        <v>467</v>
      </c>
      <c r="I60" s="32"/>
      <c r="J60" s="32"/>
      <c r="K60" s="32"/>
      <c r="L60" s="32"/>
      <c r="M60" s="32"/>
      <c r="N60" s="32"/>
      <c r="O60" s="32"/>
      <c r="P60" s="32"/>
      <c r="Q60" s="32"/>
      <c r="R60" s="32"/>
      <c r="S60" s="32"/>
      <c r="T60" s="32"/>
      <c r="U60" s="32"/>
      <c r="V60" s="32"/>
      <c r="W60" s="32"/>
    </row>
    <row r="61" spans="1:23" ht="13.5" customHeight="1">
      <c r="A61" s="29"/>
      <c r="B61" s="19"/>
      <c r="C61" s="19"/>
      <c r="D61" s="19"/>
      <c r="E61" s="19"/>
      <c r="F61" s="19"/>
      <c r="G61" s="19"/>
      <c r="I61" s="30"/>
      <c r="J61" s="30"/>
      <c r="K61" s="30"/>
      <c r="L61" s="30"/>
      <c r="M61" s="30"/>
      <c r="N61" s="30"/>
      <c r="O61" s="30"/>
      <c r="P61" s="30"/>
      <c r="Q61" s="30"/>
      <c r="R61" s="30"/>
      <c r="S61" s="30"/>
      <c r="T61" s="30"/>
      <c r="U61" s="30"/>
      <c r="V61" s="30"/>
      <c r="W61" s="30"/>
    </row>
    <row r="62" spans="1:23" ht="13.5" customHeight="1">
      <c r="A62" s="29"/>
      <c r="B62" s="19"/>
      <c r="C62" s="19"/>
      <c r="D62" s="19"/>
      <c r="E62" s="19"/>
      <c r="F62" s="19"/>
      <c r="G62" s="19"/>
      <c r="I62" s="30"/>
      <c r="J62" s="30"/>
      <c r="K62" s="30"/>
      <c r="L62" s="30"/>
      <c r="M62" s="30"/>
      <c r="N62" s="30"/>
      <c r="O62" s="30"/>
      <c r="P62" s="30"/>
      <c r="Q62" s="30"/>
      <c r="R62" s="30"/>
      <c r="S62" s="30"/>
      <c r="T62" s="30"/>
      <c r="U62" s="30"/>
      <c r="V62" s="30"/>
      <c r="W62" s="30"/>
    </row>
    <row r="63" spans="1:23" ht="13.5" customHeight="1">
      <c r="A63" s="29"/>
      <c r="B63" s="19"/>
      <c r="C63" s="19"/>
      <c r="D63" s="19"/>
      <c r="E63" s="19"/>
      <c r="F63" s="19"/>
      <c r="G63" s="19"/>
      <c r="I63" s="30"/>
      <c r="J63" s="30"/>
      <c r="K63" s="30"/>
      <c r="L63" s="30"/>
      <c r="M63" s="30"/>
      <c r="N63" s="30"/>
      <c r="O63" s="30"/>
      <c r="P63" s="30"/>
      <c r="Q63" s="30"/>
      <c r="R63" s="30"/>
      <c r="S63" s="30"/>
      <c r="T63" s="30"/>
      <c r="U63" s="30"/>
      <c r="V63" s="30"/>
      <c r="W63" s="30"/>
    </row>
    <row r="64" spans="1:23" ht="13.5" customHeight="1">
      <c r="A64" s="29"/>
      <c r="B64" s="19"/>
      <c r="C64" s="19"/>
      <c r="D64" s="19"/>
      <c r="E64" s="19"/>
      <c r="F64" s="19"/>
      <c r="G64" s="19"/>
      <c r="I64" s="30"/>
      <c r="J64" s="30"/>
      <c r="K64" s="30"/>
      <c r="L64" s="30"/>
      <c r="M64" s="30"/>
      <c r="N64" s="30"/>
      <c r="O64" s="30"/>
      <c r="P64" s="30"/>
      <c r="Q64" s="30"/>
      <c r="R64" s="30"/>
      <c r="S64" s="30"/>
      <c r="T64" s="30"/>
      <c r="U64" s="30"/>
      <c r="V64" s="30"/>
      <c r="W64" s="30"/>
    </row>
    <row r="65" spans="1:23" ht="13.5" customHeight="1">
      <c r="A65" s="29"/>
      <c r="B65" s="19"/>
      <c r="C65" s="19"/>
      <c r="D65" s="19"/>
      <c r="E65" s="19"/>
      <c r="F65" s="19"/>
      <c r="G65" s="19"/>
      <c r="I65" s="30"/>
      <c r="J65" s="30"/>
      <c r="K65" s="30"/>
      <c r="L65" s="30"/>
      <c r="M65" s="30"/>
      <c r="N65" s="30"/>
      <c r="O65" s="30"/>
      <c r="P65" s="30"/>
      <c r="Q65" s="30"/>
      <c r="R65" s="30"/>
      <c r="S65" s="30"/>
      <c r="T65" s="30"/>
      <c r="U65" s="30"/>
      <c r="V65" s="30"/>
      <c r="W65" s="30"/>
    </row>
    <row r="66" spans="1:23" ht="13.5" customHeight="1">
      <c r="A66" s="29"/>
      <c r="B66" s="19"/>
      <c r="C66" s="19"/>
      <c r="D66" s="19"/>
      <c r="E66" s="19"/>
      <c r="F66" s="19"/>
      <c r="G66" s="19"/>
      <c r="I66" s="30"/>
      <c r="J66" s="30"/>
      <c r="K66" s="30"/>
      <c r="L66" s="30"/>
      <c r="M66" s="30"/>
      <c r="N66" s="30"/>
      <c r="O66" s="30"/>
      <c r="P66" s="30"/>
      <c r="Q66" s="30"/>
      <c r="R66" s="30"/>
      <c r="S66" s="30"/>
      <c r="T66" s="30"/>
      <c r="U66" s="30"/>
      <c r="V66" s="30"/>
      <c r="W66" s="30"/>
    </row>
    <row r="67" spans="1:23" ht="13.5" customHeight="1">
      <c r="A67" s="29"/>
      <c r="B67" s="19"/>
      <c r="C67" s="19"/>
      <c r="D67" s="19"/>
      <c r="E67" s="19"/>
      <c r="F67" s="19"/>
      <c r="G67" s="19"/>
      <c r="I67" s="30"/>
      <c r="J67" s="30"/>
      <c r="K67" s="30"/>
      <c r="L67" s="30"/>
      <c r="M67" s="30"/>
      <c r="N67" s="30"/>
      <c r="O67" s="30"/>
      <c r="P67" s="30"/>
      <c r="Q67" s="30"/>
      <c r="R67" s="30"/>
      <c r="S67" s="30"/>
      <c r="T67" s="30"/>
      <c r="U67" s="30"/>
      <c r="V67" s="30"/>
      <c r="W67" s="30"/>
    </row>
    <row r="68" spans="1:23" ht="13.5" customHeight="1">
      <c r="A68" s="29"/>
      <c r="B68" s="19"/>
      <c r="C68" s="19"/>
      <c r="D68" s="19"/>
      <c r="E68" s="19"/>
      <c r="F68" s="19"/>
      <c r="G68" s="19"/>
      <c r="I68" s="30"/>
      <c r="J68" s="30"/>
      <c r="K68" s="30"/>
      <c r="L68" s="30"/>
      <c r="M68" s="30"/>
      <c r="N68" s="30"/>
      <c r="O68" s="30"/>
      <c r="P68" s="30"/>
      <c r="Q68" s="30"/>
      <c r="R68" s="30"/>
      <c r="S68" s="30"/>
      <c r="T68" s="30"/>
      <c r="U68" s="30"/>
      <c r="V68" s="30"/>
      <c r="W68" s="30"/>
    </row>
    <row r="69" spans="1:23" ht="13.5" customHeight="1">
      <c r="A69" s="29"/>
      <c r="B69" s="19"/>
      <c r="C69" s="19"/>
      <c r="D69" s="19"/>
      <c r="E69" s="19"/>
      <c r="F69" s="19"/>
      <c r="G69" s="19"/>
      <c r="I69" s="30"/>
      <c r="J69" s="30"/>
      <c r="K69" s="30"/>
      <c r="L69" s="30"/>
      <c r="M69" s="30"/>
      <c r="N69" s="30"/>
      <c r="O69" s="30"/>
      <c r="P69" s="30"/>
      <c r="Q69" s="30"/>
      <c r="R69" s="30"/>
      <c r="S69" s="30"/>
      <c r="T69" s="30"/>
      <c r="U69" s="30"/>
      <c r="V69" s="30"/>
      <c r="W69" s="30"/>
    </row>
    <row r="70" spans="1:23" ht="13.5" customHeight="1">
      <c r="A70" s="29"/>
      <c r="B70" s="19"/>
      <c r="C70" s="19"/>
      <c r="D70" s="19"/>
      <c r="E70" s="19"/>
      <c r="F70" s="19"/>
      <c r="G70" s="19"/>
      <c r="I70" s="30"/>
      <c r="J70" s="30"/>
      <c r="K70" s="30"/>
      <c r="L70" s="30"/>
      <c r="M70" s="30"/>
      <c r="N70" s="30"/>
      <c r="O70" s="30"/>
      <c r="P70" s="30"/>
      <c r="Q70" s="30"/>
      <c r="R70" s="30"/>
      <c r="S70" s="30"/>
      <c r="T70" s="30"/>
      <c r="U70" s="30"/>
      <c r="V70" s="30"/>
      <c r="W70" s="30"/>
    </row>
    <row r="71" spans="1:23" ht="13.5" customHeight="1">
      <c r="A71" s="29"/>
      <c r="B71" s="19"/>
      <c r="C71" s="19"/>
      <c r="D71" s="19"/>
      <c r="E71" s="19"/>
      <c r="F71" s="19"/>
      <c r="G71" s="19"/>
      <c r="I71" s="30"/>
      <c r="J71" s="30"/>
      <c r="K71" s="30"/>
      <c r="L71" s="30"/>
      <c r="M71" s="30"/>
      <c r="N71" s="30"/>
      <c r="O71" s="30"/>
      <c r="P71" s="30"/>
      <c r="Q71" s="30"/>
      <c r="R71" s="30"/>
      <c r="S71" s="30"/>
      <c r="T71" s="30"/>
      <c r="U71" s="30"/>
      <c r="V71" s="30"/>
      <c r="W71" s="30"/>
    </row>
    <row r="72" spans="1:23" ht="13.5" customHeight="1">
      <c r="A72" s="29"/>
      <c r="B72" s="19"/>
      <c r="C72" s="19"/>
      <c r="D72" s="19"/>
      <c r="E72" s="19"/>
      <c r="F72" s="19"/>
      <c r="G72" s="19"/>
      <c r="I72" s="30"/>
      <c r="J72" s="30"/>
      <c r="K72" s="30"/>
      <c r="L72" s="30"/>
      <c r="M72" s="30"/>
      <c r="N72" s="30"/>
      <c r="O72" s="30"/>
      <c r="P72" s="30"/>
      <c r="Q72" s="30"/>
      <c r="R72" s="30"/>
      <c r="S72" s="30"/>
      <c r="T72" s="30"/>
      <c r="U72" s="30"/>
      <c r="V72" s="30"/>
      <c r="W72" s="30"/>
    </row>
    <row r="73" spans="1:23" ht="13.5" customHeight="1">
      <c r="A73" s="29"/>
      <c r="B73" s="19"/>
      <c r="C73" s="19"/>
      <c r="D73" s="19"/>
      <c r="E73" s="19"/>
      <c r="F73" s="19"/>
      <c r="G73" s="19"/>
      <c r="I73" s="30"/>
      <c r="J73" s="30"/>
      <c r="K73" s="30"/>
      <c r="L73" s="30"/>
      <c r="M73" s="30"/>
      <c r="N73" s="30"/>
      <c r="O73" s="30"/>
      <c r="P73" s="30"/>
      <c r="Q73" s="30"/>
      <c r="R73" s="30"/>
      <c r="S73" s="30"/>
      <c r="T73" s="30"/>
      <c r="U73" s="30"/>
      <c r="V73" s="30"/>
      <c r="W73" s="30"/>
    </row>
    <row r="74" spans="1:23" ht="13.5" customHeight="1">
      <c r="A74" s="29"/>
      <c r="B74" s="19"/>
      <c r="C74" s="19"/>
      <c r="D74" s="19"/>
      <c r="E74" s="19"/>
      <c r="F74" s="19"/>
      <c r="G74" s="19"/>
      <c r="I74" s="30"/>
      <c r="J74" s="30"/>
      <c r="K74" s="30"/>
      <c r="L74" s="30"/>
      <c r="M74" s="30"/>
      <c r="N74" s="30"/>
      <c r="O74" s="30"/>
      <c r="P74" s="30"/>
      <c r="Q74" s="30"/>
      <c r="R74" s="30"/>
      <c r="S74" s="30"/>
      <c r="T74" s="30"/>
      <c r="U74" s="30"/>
      <c r="V74" s="30"/>
      <c r="W74" s="30"/>
    </row>
    <row r="75" spans="1:23" ht="13.5" customHeight="1">
      <c r="A75" s="29"/>
      <c r="B75" s="19"/>
      <c r="C75" s="19"/>
      <c r="D75" s="19"/>
      <c r="E75" s="19"/>
      <c r="F75" s="19"/>
      <c r="G75" s="19"/>
      <c r="I75" s="30"/>
      <c r="J75" s="30"/>
      <c r="K75" s="30"/>
      <c r="L75" s="30"/>
      <c r="M75" s="30"/>
      <c r="N75" s="30"/>
      <c r="O75" s="30"/>
      <c r="P75" s="30"/>
      <c r="Q75" s="30"/>
      <c r="R75" s="30"/>
      <c r="S75" s="30"/>
      <c r="T75" s="30"/>
      <c r="U75" s="30"/>
      <c r="V75" s="30"/>
      <c r="W75" s="30"/>
    </row>
    <row r="76" spans="1:23" ht="13.5" customHeight="1">
      <c r="A76" s="29"/>
      <c r="B76" s="19"/>
      <c r="C76" s="19"/>
      <c r="D76" s="19"/>
      <c r="E76" s="19"/>
      <c r="F76" s="19"/>
      <c r="G76" s="19"/>
      <c r="I76" s="30"/>
      <c r="J76" s="30"/>
      <c r="K76" s="30"/>
      <c r="L76" s="30"/>
      <c r="M76" s="30"/>
      <c r="N76" s="30"/>
      <c r="O76" s="30"/>
      <c r="P76" s="30"/>
      <c r="Q76" s="30"/>
      <c r="R76" s="30"/>
      <c r="S76" s="30"/>
      <c r="T76" s="30"/>
      <c r="U76" s="30"/>
      <c r="V76" s="30"/>
      <c r="W76" s="30"/>
    </row>
    <row r="77" spans="1:23" ht="13.5" customHeight="1">
      <c r="A77" s="29"/>
      <c r="B77" s="19"/>
      <c r="C77" s="19"/>
      <c r="D77" s="19"/>
      <c r="E77" s="19"/>
      <c r="F77" s="19"/>
      <c r="G77" s="19"/>
      <c r="I77" s="30"/>
      <c r="J77" s="30"/>
      <c r="K77" s="30"/>
      <c r="L77" s="30"/>
      <c r="M77" s="30"/>
      <c r="N77" s="30"/>
      <c r="O77" s="30"/>
      <c r="P77" s="30"/>
      <c r="Q77" s="30"/>
      <c r="R77" s="30"/>
      <c r="S77" s="30"/>
      <c r="T77" s="30"/>
      <c r="U77" s="30"/>
      <c r="V77" s="30"/>
      <c r="W77" s="30"/>
    </row>
    <row r="78" spans="1:23" ht="13.5" customHeight="1">
      <c r="A78" s="29"/>
      <c r="B78" s="19"/>
      <c r="C78" s="19"/>
      <c r="D78" s="19"/>
      <c r="E78" s="19"/>
      <c r="F78" s="19"/>
      <c r="G78" s="19"/>
      <c r="I78" s="30"/>
      <c r="J78" s="30"/>
      <c r="K78" s="30"/>
      <c r="L78" s="30"/>
      <c r="M78" s="30"/>
      <c r="N78" s="30"/>
      <c r="O78" s="30"/>
      <c r="P78" s="30"/>
      <c r="Q78" s="30"/>
      <c r="R78" s="30"/>
      <c r="S78" s="30"/>
      <c r="T78" s="30"/>
      <c r="U78" s="30"/>
      <c r="V78" s="30"/>
      <c r="W78" s="30"/>
    </row>
    <row r="79" spans="1:23" ht="13.5" customHeight="1">
      <c r="A79" s="29"/>
      <c r="B79" s="19"/>
      <c r="C79" s="19"/>
      <c r="D79" s="19"/>
      <c r="E79" s="19"/>
      <c r="F79" s="19"/>
      <c r="G79" s="19"/>
      <c r="I79" s="30"/>
      <c r="J79" s="30"/>
      <c r="K79" s="30"/>
      <c r="L79" s="30"/>
      <c r="M79" s="30"/>
      <c r="N79" s="30"/>
      <c r="O79" s="30"/>
      <c r="P79" s="30"/>
      <c r="Q79" s="30"/>
      <c r="R79" s="30"/>
      <c r="S79" s="30"/>
      <c r="T79" s="30"/>
      <c r="U79" s="30"/>
      <c r="V79" s="30"/>
      <c r="W79" s="30"/>
    </row>
    <row r="80" spans="1:23" ht="13.5" customHeight="1">
      <c r="A80" s="29"/>
      <c r="B80" s="19"/>
      <c r="C80" s="19"/>
      <c r="D80" s="19"/>
      <c r="E80" s="19"/>
      <c r="F80" s="19"/>
      <c r="G80" s="19"/>
      <c r="I80" s="30"/>
      <c r="J80" s="30"/>
      <c r="K80" s="30"/>
      <c r="L80" s="30"/>
      <c r="M80" s="30"/>
      <c r="N80" s="30"/>
      <c r="O80" s="30"/>
      <c r="P80" s="30"/>
      <c r="Q80" s="30"/>
      <c r="R80" s="30"/>
      <c r="S80" s="30"/>
      <c r="T80" s="30"/>
      <c r="U80" s="30"/>
      <c r="V80" s="30"/>
      <c r="W80" s="30"/>
    </row>
    <row r="81" spans="1:23" ht="13.5" customHeight="1">
      <c r="A81" s="29"/>
      <c r="B81" s="19"/>
      <c r="C81" s="19"/>
      <c r="D81" s="19"/>
      <c r="E81" s="19"/>
      <c r="F81" s="19"/>
      <c r="G81" s="19"/>
      <c r="I81" s="30"/>
      <c r="J81" s="30"/>
      <c r="K81" s="30"/>
      <c r="L81" s="30"/>
      <c r="M81" s="30"/>
      <c r="N81" s="30"/>
      <c r="O81" s="30"/>
      <c r="P81" s="30"/>
      <c r="Q81" s="30"/>
      <c r="R81" s="30"/>
      <c r="S81" s="30"/>
      <c r="T81" s="30"/>
      <c r="U81" s="30"/>
      <c r="V81" s="30"/>
      <c r="W81" s="30"/>
    </row>
    <row r="82" spans="1:23" ht="13.5" customHeight="1">
      <c r="A82" s="29"/>
      <c r="B82" s="19"/>
      <c r="C82" s="19"/>
      <c r="D82" s="19"/>
      <c r="E82" s="19"/>
      <c r="F82" s="19"/>
      <c r="G82" s="19"/>
      <c r="I82" s="30"/>
      <c r="J82" s="30"/>
      <c r="K82" s="30"/>
      <c r="L82" s="30"/>
      <c r="M82" s="30"/>
      <c r="N82" s="30"/>
      <c r="O82" s="30"/>
      <c r="P82" s="30"/>
      <c r="Q82" s="30"/>
      <c r="R82" s="30"/>
      <c r="S82" s="30"/>
      <c r="T82" s="30"/>
      <c r="U82" s="30"/>
      <c r="V82" s="30"/>
      <c r="W82" s="30"/>
    </row>
    <row r="83" spans="1:23" ht="13.5" customHeight="1">
      <c r="A83" s="29"/>
      <c r="B83" s="19"/>
      <c r="C83" s="19"/>
      <c r="D83" s="19"/>
      <c r="E83" s="19"/>
      <c r="F83" s="19"/>
      <c r="G83" s="19"/>
      <c r="I83" s="30"/>
      <c r="J83" s="30"/>
      <c r="K83" s="30"/>
      <c r="L83" s="30"/>
      <c r="M83" s="30"/>
      <c r="N83" s="30"/>
      <c r="O83" s="30"/>
      <c r="P83" s="30"/>
      <c r="Q83" s="30"/>
      <c r="R83" s="30"/>
      <c r="S83" s="30"/>
      <c r="T83" s="30"/>
      <c r="U83" s="30"/>
      <c r="V83" s="30"/>
      <c r="W83" s="30"/>
    </row>
    <row r="84" spans="1:23" ht="13.5" customHeight="1">
      <c r="A84" s="29"/>
      <c r="B84" s="19"/>
      <c r="C84" s="19"/>
      <c r="D84" s="19"/>
      <c r="E84" s="19"/>
      <c r="F84" s="19"/>
      <c r="G84" s="19"/>
      <c r="I84" s="30"/>
      <c r="J84" s="30"/>
      <c r="K84" s="30"/>
      <c r="L84" s="30"/>
      <c r="M84" s="30"/>
      <c r="N84" s="30"/>
      <c r="O84" s="30"/>
      <c r="P84" s="30"/>
      <c r="Q84" s="30"/>
      <c r="R84" s="30"/>
      <c r="S84" s="30"/>
      <c r="T84" s="30"/>
      <c r="U84" s="30"/>
      <c r="V84" s="30"/>
      <c r="W84" s="30"/>
    </row>
    <row r="85" spans="1:23" ht="13.5" customHeight="1">
      <c r="A85" s="29"/>
      <c r="B85" s="19"/>
      <c r="C85" s="19"/>
      <c r="D85" s="19"/>
      <c r="E85" s="19"/>
      <c r="F85" s="19"/>
      <c r="G85" s="19"/>
      <c r="I85" s="30"/>
      <c r="J85" s="30"/>
      <c r="K85" s="30"/>
      <c r="L85" s="30"/>
      <c r="M85" s="30"/>
      <c r="N85" s="30"/>
      <c r="O85" s="30"/>
      <c r="P85" s="30"/>
      <c r="Q85" s="30"/>
      <c r="R85" s="30"/>
      <c r="S85" s="30"/>
      <c r="T85" s="30"/>
      <c r="U85" s="30"/>
      <c r="V85" s="30"/>
      <c r="W85" s="30"/>
    </row>
    <row r="86" spans="1:23" ht="13.5" customHeight="1">
      <c r="A86" s="29"/>
      <c r="B86" s="19"/>
      <c r="C86" s="19"/>
      <c r="D86" s="19"/>
      <c r="E86" s="19"/>
      <c r="F86" s="19"/>
      <c r="G86" s="19"/>
      <c r="I86" s="30"/>
      <c r="J86" s="30"/>
      <c r="K86" s="30"/>
      <c r="L86" s="30"/>
      <c r="M86" s="30"/>
      <c r="N86" s="30"/>
      <c r="O86" s="30"/>
      <c r="P86" s="30"/>
      <c r="Q86" s="30"/>
      <c r="R86" s="30"/>
      <c r="S86" s="30"/>
      <c r="T86" s="30"/>
      <c r="U86" s="30"/>
      <c r="V86" s="30"/>
      <c r="W86" s="30"/>
    </row>
    <row r="87" spans="1:23" ht="13.5" customHeight="1">
      <c r="A87" s="29"/>
      <c r="B87" s="19"/>
      <c r="C87" s="19"/>
      <c r="D87" s="19"/>
      <c r="E87" s="19"/>
      <c r="F87" s="19"/>
      <c r="G87" s="19"/>
      <c r="I87" s="30"/>
      <c r="J87" s="30"/>
      <c r="K87" s="30"/>
      <c r="L87" s="30"/>
      <c r="M87" s="30"/>
      <c r="N87" s="30"/>
      <c r="O87" s="30"/>
      <c r="P87" s="30"/>
      <c r="Q87" s="30"/>
      <c r="R87" s="30"/>
      <c r="S87" s="30"/>
      <c r="T87" s="30"/>
      <c r="U87" s="30"/>
      <c r="V87" s="30"/>
      <c r="W87" s="30"/>
    </row>
    <row r="88" spans="1:23" ht="13.5" customHeight="1">
      <c r="A88" s="29"/>
      <c r="B88" s="19"/>
      <c r="C88" s="19"/>
      <c r="D88" s="19"/>
      <c r="E88" s="19"/>
      <c r="F88" s="19"/>
      <c r="G88" s="19"/>
      <c r="I88" s="30"/>
      <c r="J88" s="30"/>
      <c r="K88" s="30"/>
      <c r="L88" s="30"/>
      <c r="M88" s="30"/>
      <c r="N88" s="30"/>
      <c r="O88" s="30"/>
      <c r="P88" s="30"/>
      <c r="Q88" s="30"/>
      <c r="R88" s="30"/>
      <c r="S88" s="30"/>
      <c r="T88" s="30"/>
      <c r="U88" s="30"/>
      <c r="V88" s="30"/>
      <c r="W88" s="30"/>
    </row>
    <row r="89" spans="1:23" ht="13.5" customHeight="1">
      <c r="A89" s="29"/>
      <c r="B89" s="19"/>
      <c r="C89" s="19"/>
      <c r="D89" s="19"/>
      <c r="E89" s="19"/>
      <c r="F89" s="19"/>
      <c r="G89" s="19"/>
      <c r="I89" s="30"/>
      <c r="J89" s="30"/>
      <c r="K89" s="30"/>
      <c r="L89" s="30"/>
      <c r="M89" s="30"/>
      <c r="N89" s="30"/>
      <c r="O89" s="30"/>
      <c r="P89" s="30"/>
      <c r="Q89" s="30"/>
      <c r="R89" s="30"/>
      <c r="S89" s="30"/>
      <c r="T89" s="30"/>
      <c r="U89" s="30"/>
      <c r="V89" s="30"/>
      <c r="W89" s="30"/>
    </row>
    <row r="90" spans="1:23" ht="13.5" customHeight="1">
      <c r="A90" s="29"/>
      <c r="B90" s="19"/>
      <c r="C90" s="19"/>
      <c r="D90" s="19"/>
      <c r="E90" s="19"/>
      <c r="F90" s="19"/>
      <c r="G90" s="19"/>
      <c r="I90" s="30"/>
      <c r="J90" s="30"/>
      <c r="K90" s="30"/>
      <c r="L90" s="30"/>
      <c r="M90" s="30"/>
      <c r="N90" s="30"/>
      <c r="O90" s="30"/>
      <c r="P90" s="30"/>
      <c r="Q90" s="30"/>
      <c r="R90" s="30"/>
      <c r="S90" s="30"/>
      <c r="T90" s="30"/>
      <c r="U90" s="30"/>
      <c r="V90" s="30"/>
      <c r="W90" s="30"/>
    </row>
    <row r="91" spans="1:23" ht="13.5" customHeight="1">
      <c r="A91" s="29"/>
      <c r="B91" s="19"/>
      <c r="C91" s="19"/>
      <c r="D91" s="19"/>
      <c r="E91" s="19"/>
      <c r="F91" s="19"/>
      <c r="G91" s="19"/>
      <c r="I91" s="30"/>
      <c r="J91" s="30"/>
      <c r="K91" s="30"/>
      <c r="L91" s="30"/>
      <c r="M91" s="30"/>
      <c r="N91" s="30"/>
      <c r="O91" s="30"/>
      <c r="P91" s="30"/>
      <c r="Q91" s="30"/>
      <c r="R91" s="30"/>
      <c r="S91" s="30"/>
      <c r="T91" s="30"/>
      <c r="U91" s="30"/>
      <c r="V91" s="30"/>
      <c r="W91" s="30"/>
    </row>
    <row r="92" spans="1:23" ht="13.5" customHeight="1">
      <c r="A92" s="29"/>
      <c r="B92" s="19"/>
      <c r="C92" s="19"/>
      <c r="D92" s="19"/>
      <c r="E92" s="19"/>
      <c r="F92" s="19"/>
      <c r="G92" s="19"/>
      <c r="I92" s="30"/>
      <c r="J92" s="30"/>
      <c r="K92" s="30"/>
      <c r="L92" s="30"/>
      <c r="M92" s="30"/>
      <c r="N92" s="30"/>
      <c r="O92" s="30"/>
      <c r="P92" s="30"/>
      <c r="Q92" s="30"/>
      <c r="R92" s="30"/>
      <c r="S92" s="30"/>
      <c r="T92" s="30"/>
      <c r="U92" s="30"/>
      <c r="V92" s="30"/>
      <c r="W92" s="30"/>
    </row>
    <row r="93" spans="1:23" ht="13.5" customHeight="1">
      <c r="A93" s="29"/>
      <c r="B93" s="19"/>
      <c r="C93" s="19"/>
      <c r="D93" s="19"/>
      <c r="E93" s="19"/>
      <c r="F93" s="19"/>
      <c r="G93" s="19"/>
      <c r="I93" s="30"/>
      <c r="J93" s="30"/>
      <c r="K93" s="30"/>
      <c r="L93" s="30"/>
      <c r="M93" s="30"/>
      <c r="N93" s="30"/>
      <c r="O93" s="30"/>
      <c r="P93" s="30"/>
      <c r="Q93" s="30"/>
      <c r="R93" s="30"/>
      <c r="S93" s="30"/>
      <c r="T93" s="30"/>
      <c r="U93" s="30"/>
      <c r="V93" s="30"/>
      <c r="W93" s="30"/>
    </row>
    <row r="94" spans="1:23" ht="13.5" customHeight="1">
      <c r="A94" s="29"/>
      <c r="B94" s="19"/>
      <c r="C94" s="19"/>
      <c r="D94" s="19"/>
      <c r="E94" s="19"/>
      <c r="F94" s="19"/>
      <c r="G94" s="19"/>
      <c r="I94" s="30"/>
      <c r="J94" s="30"/>
      <c r="K94" s="30"/>
      <c r="L94" s="30"/>
      <c r="M94" s="30"/>
      <c r="N94" s="30"/>
      <c r="O94" s="30"/>
      <c r="P94" s="30"/>
      <c r="Q94" s="30"/>
      <c r="R94" s="30"/>
      <c r="S94" s="30"/>
      <c r="T94" s="30"/>
      <c r="U94" s="30"/>
      <c r="V94" s="30"/>
      <c r="W94" s="30"/>
    </row>
    <row r="95" spans="1:23" ht="13.5" customHeight="1">
      <c r="A95" s="29"/>
      <c r="B95" s="19"/>
      <c r="C95" s="19"/>
      <c r="D95" s="19"/>
      <c r="E95" s="19"/>
      <c r="F95" s="19"/>
      <c r="G95" s="19"/>
      <c r="I95" s="30"/>
      <c r="J95" s="30"/>
      <c r="K95" s="30"/>
      <c r="L95" s="30"/>
      <c r="M95" s="30"/>
      <c r="N95" s="30"/>
      <c r="O95" s="30"/>
      <c r="P95" s="30"/>
      <c r="Q95" s="30"/>
      <c r="R95" s="30"/>
      <c r="S95" s="30"/>
      <c r="T95" s="30"/>
      <c r="U95" s="30"/>
      <c r="V95" s="30"/>
      <c r="W95" s="30"/>
    </row>
    <row r="96" spans="1:23" ht="13.5" customHeight="1">
      <c r="A96" s="29"/>
      <c r="B96" s="19"/>
      <c r="C96" s="19"/>
      <c r="D96" s="19"/>
      <c r="E96" s="19"/>
      <c r="F96" s="19"/>
      <c r="G96" s="19"/>
      <c r="I96" s="30"/>
      <c r="J96" s="30"/>
      <c r="K96" s="30"/>
      <c r="L96" s="30"/>
      <c r="M96" s="30"/>
      <c r="N96" s="30"/>
      <c r="O96" s="30"/>
      <c r="P96" s="30"/>
      <c r="Q96" s="30"/>
      <c r="R96" s="30"/>
      <c r="S96" s="30"/>
      <c r="T96" s="30"/>
      <c r="U96" s="30"/>
      <c r="V96" s="30"/>
      <c r="W96" s="30"/>
    </row>
    <row r="97" spans="1:23" ht="13.5" customHeight="1">
      <c r="A97" s="29"/>
      <c r="B97" s="19"/>
      <c r="C97" s="19"/>
      <c r="D97" s="19"/>
      <c r="E97" s="19"/>
      <c r="F97" s="19"/>
      <c r="G97" s="19"/>
      <c r="I97" s="30"/>
      <c r="J97" s="30"/>
      <c r="K97" s="30"/>
      <c r="L97" s="30"/>
      <c r="M97" s="30"/>
      <c r="N97" s="30"/>
      <c r="O97" s="30"/>
      <c r="P97" s="30"/>
      <c r="Q97" s="30"/>
      <c r="R97" s="30"/>
      <c r="S97" s="30"/>
      <c r="T97" s="30"/>
      <c r="U97" s="30"/>
      <c r="V97" s="30"/>
      <c r="W97" s="30"/>
    </row>
    <row r="98" spans="1:23" ht="13.5" customHeight="1">
      <c r="A98" s="29"/>
      <c r="B98" s="19"/>
      <c r="C98" s="19"/>
      <c r="D98" s="19"/>
      <c r="E98" s="19"/>
      <c r="F98" s="19"/>
      <c r="G98" s="19"/>
      <c r="I98" s="30"/>
      <c r="J98" s="30"/>
      <c r="K98" s="30"/>
      <c r="L98" s="30"/>
      <c r="M98" s="30"/>
      <c r="N98" s="30"/>
      <c r="O98" s="30"/>
      <c r="P98" s="30"/>
      <c r="Q98" s="30"/>
      <c r="R98" s="30"/>
      <c r="S98" s="30"/>
      <c r="T98" s="30"/>
      <c r="U98" s="30"/>
      <c r="V98" s="30"/>
      <c r="W98" s="30"/>
    </row>
    <row r="99" spans="1:23" ht="13.5" customHeight="1">
      <c r="A99" s="29"/>
      <c r="B99" s="19"/>
      <c r="C99" s="19"/>
      <c r="D99" s="19"/>
      <c r="E99" s="19"/>
      <c r="F99" s="19"/>
      <c r="G99" s="19"/>
      <c r="I99" s="30"/>
      <c r="J99" s="30"/>
      <c r="K99" s="30"/>
      <c r="L99" s="30"/>
      <c r="M99" s="30"/>
      <c r="N99" s="30"/>
      <c r="O99" s="30"/>
      <c r="P99" s="30"/>
      <c r="Q99" s="30"/>
      <c r="R99" s="30"/>
      <c r="S99" s="30"/>
      <c r="T99" s="30"/>
      <c r="U99" s="30"/>
      <c r="V99" s="30"/>
      <c r="W99" s="30"/>
    </row>
    <row r="100" spans="1:23" ht="13.5" customHeight="1">
      <c r="A100" s="29"/>
      <c r="B100" s="19"/>
      <c r="C100" s="19"/>
      <c r="D100" s="19"/>
      <c r="E100" s="19"/>
      <c r="F100" s="19"/>
      <c r="G100" s="19"/>
      <c r="I100" s="30"/>
      <c r="J100" s="30"/>
      <c r="K100" s="30"/>
      <c r="L100" s="30"/>
      <c r="M100" s="30"/>
      <c r="N100" s="30"/>
      <c r="O100" s="30"/>
      <c r="P100" s="30"/>
      <c r="Q100" s="30"/>
      <c r="R100" s="30"/>
      <c r="S100" s="30"/>
      <c r="T100" s="30"/>
      <c r="U100" s="30"/>
      <c r="V100" s="30"/>
      <c r="W100" s="30"/>
    </row>
    <row r="101" spans="1:23" ht="13.5" customHeight="1">
      <c r="A101" s="29"/>
      <c r="B101" s="19"/>
      <c r="C101" s="19"/>
      <c r="D101" s="19"/>
      <c r="E101" s="19"/>
      <c r="F101" s="19"/>
      <c r="G101" s="19"/>
      <c r="I101" s="30"/>
      <c r="J101" s="30"/>
      <c r="K101" s="30"/>
      <c r="L101" s="30"/>
      <c r="M101" s="30"/>
      <c r="N101" s="30"/>
      <c r="O101" s="30"/>
      <c r="P101" s="30"/>
      <c r="Q101" s="30"/>
      <c r="R101" s="30"/>
      <c r="S101" s="30"/>
      <c r="T101" s="30"/>
      <c r="U101" s="30"/>
      <c r="V101" s="30"/>
      <c r="W101" s="30"/>
    </row>
    <row r="102" spans="1:23" ht="13.5" customHeight="1">
      <c r="A102" s="29"/>
      <c r="B102" s="19"/>
      <c r="C102" s="19"/>
      <c r="D102" s="19"/>
      <c r="E102" s="19"/>
      <c r="F102" s="19"/>
      <c r="G102" s="19"/>
      <c r="I102" s="30"/>
      <c r="J102" s="30"/>
      <c r="K102" s="30"/>
      <c r="L102" s="30"/>
      <c r="M102" s="30"/>
      <c r="N102" s="30"/>
      <c r="O102" s="30"/>
      <c r="P102" s="30"/>
      <c r="Q102" s="30"/>
      <c r="R102" s="30"/>
      <c r="S102" s="30"/>
      <c r="T102" s="30"/>
      <c r="U102" s="30"/>
      <c r="V102" s="30"/>
      <c r="W102" s="30"/>
    </row>
    <row r="103" spans="1:23" ht="13.5" customHeight="1">
      <c r="A103" s="29"/>
      <c r="B103" s="19"/>
      <c r="C103" s="19"/>
      <c r="D103" s="19"/>
      <c r="E103" s="19"/>
      <c r="F103" s="19"/>
      <c r="G103" s="19"/>
      <c r="I103" s="30"/>
      <c r="J103" s="30"/>
      <c r="K103" s="30"/>
      <c r="L103" s="30"/>
      <c r="M103" s="30"/>
      <c r="N103" s="30"/>
      <c r="O103" s="30"/>
      <c r="P103" s="30"/>
      <c r="Q103" s="30"/>
      <c r="R103" s="30"/>
      <c r="S103" s="30"/>
      <c r="T103" s="30"/>
      <c r="U103" s="30"/>
      <c r="V103" s="30"/>
      <c r="W103" s="30"/>
    </row>
    <row r="104" spans="1:23" ht="13.5" customHeight="1">
      <c r="A104" s="29"/>
      <c r="B104" s="19"/>
      <c r="C104" s="19"/>
      <c r="D104" s="19"/>
      <c r="E104" s="19"/>
      <c r="F104" s="19"/>
      <c r="G104" s="19"/>
      <c r="I104" s="30"/>
      <c r="J104" s="30"/>
      <c r="K104" s="30"/>
      <c r="L104" s="30"/>
      <c r="M104" s="30"/>
      <c r="N104" s="30"/>
      <c r="O104" s="30"/>
      <c r="P104" s="30"/>
      <c r="Q104" s="30"/>
      <c r="R104" s="30"/>
      <c r="S104" s="30"/>
      <c r="T104" s="30"/>
      <c r="U104" s="30"/>
      <c r="V104" s="30"/>
      <c r="W104" s="30"/>
    </row>
    <row r="105" spans="1:23" ht="13.5" customHeight="1">
      <c r="A105" s="29"/>
      <c r="B105" s="19"/>
      <c r="C105" s="19"/>
      <c r="D105" s="19"/>
      <c r="E105" s="19"/>
      <c r="F105" s="19"/>
      <c r="G105" s="19"/>
      <c r="I105" s="30"/>
      <c r="J105" s="30"/>
      <c r="K105" s="30"/>
      <c r="L105" s="30"/>
      <c r="M105" s="30"/>
      <c r="N105" s="30"/>
      <c r="O105" s="30"/>
      <c r="P105" s="30"/>
      <c r="Q105" s="30"/>
      <c r="R105" s="30"/>
      <c r="S105" s="30"/>
      <c r="T105" s="30"/>
      <c r="U105" s="30"/>
      <c r="V105" s="30"/>
      <c r="W105" s="30"/>
    </row>
    <row r="106" spans="1:23" ht="13.5" customHeight="1">
      <c r="A106" s="29"/>
      <c r="B106" s="19"/>
      <c r="C106" s="19"/>
      <c r="D106" s="19"/>
      <c r="E106" s="19"/>
      <c r="F106" s="19"/>
      <c r="G106" s="19"/>
      <c r="I106" s="30"/>
      <c r="J106" s="30"/>
      <c r="K106" s="30"/>
      <c r="L106" s="30"/>
      <c r="M106" s="30"/>
      <c r="N106" s="30"/>
      <c r="O106" s="30"/>
      <c r="P106" s="30"/>
      <c r="Q106" s="30"/>
      <c r="R106" s="30"/>
      <c r="S106" s="30"/>
      <c r="T106" s="30"/>
      <c r="U106" s="30"/>
      <c r="V106" s="30"/>
      <c r="W106" s="30"/>
    </row>
    <row r="107" spans="1:23" ht="13.5" customHeight="1">
      <c r="A107" s="29"/>
      <c r="B107" s="19"/>
      <c r="C107" s="19"/>
      <c r="D107" s="19"/>
      <c r="E107" s="19"/>
      <c r="F107" s="19"/>
      <c r="G107" s="19"/>
      <c r="I107" s="30"/>
      <c r="J107" s="30"/>
      <c r="K107" s="30"/>
      <c r="L107" s="30"/>
      <c r="M107" s="30"/>
      <c r="N107" s="30"/>
      <c r="O107" s="30"/>
      <c r="P107" s="30"/>
      <c r="Q107" s="30"/>
      <c r="R107" s="30"/>
      <c r="S107" s="30"/>
      <c r="T107" s="30"/>
      <c r="U107" s="30"/>
      <c r="V107" s="30"/>
      <c r="W107" s="30"/>
    </row>
    <row r="108" spans="1:23" ht="13.5" customHeight="1">
      <c r="A108" s="29"/>
      <c r="B108" s="19"/>
      <c r="C108" s="19"/>
      <c r="D108" s="19"/>
      <c r="E108" s="19"/>
      <c r="F108" s="19"/>
      <c r="G108" s="19"/>
      <c r="I108" s="30"/>
      <c r="J108" s="30"/>
      <c r="K108" s="30"/>
      <c r="L108" s="30"/>
      <c r="M108" s="30"/>
      <c r="N108" s="30"/>
      <c r="O108" s="30"/>
      <c r="P108" s="30"/>
      <c r="Q108" s="30"/>
      <c r="R108" s="30"/>
      <c r="S108" s="30"/>
      <c r="T108" s="30"/>
      <c r="U108" s="30"/>
      <c r="V108" s="30"/>
      <c r="W108" s="30"/>
    </row>
    <row r="109" spans="1:23" ht="13.5" customHeight="1">
      <c r="A109" s="29"/>
      <c r="B109" s="19"/>
      <c r="C109" s="19"/>
      <c r="D109" s="19"/>
      <c r="E109" s="19"/>
      <c r="F109" s="19"/>
      <c r="G109" s="19"/>
      <c r="I109" s="30"/>
      <c r="J109" s="30"/>
      <c r="K109" s="30"/>
      <c r="L109" s="30"/>
      <c r="M109" s="30"/>
      <c r="N109" s="30"/>
      <c r="O109" s="30"/>
      <c r="P109" s="30"/>
      <c r="Q109" s="30"/>
      <c r="R109" s="30"/>
      <c r="S109" s="30"/>
      <c r="T109" s="30"/>
      <c r="U109" s="30"/>
      <c r="V109" s="30"/>
      <c r="W109" s="30"/>
    </row>
    <row r="110" spans="1:23" ht="13.5" customHeight="1">
      <c r="A110" s="29"/>
      <c r="B110" s="19"/>
      <c r="C110" s="19"/>
      <c r="D110" s="19"/>
      <c r="E110" s="19"/>
      <c r="F110" s="19"/>
      <c r="G110" s="19"/>
      <c r="I110" s="30"/>
      <c r="J110" s="30"/>
      <c r="K110" s="30"/>
      <c r="L110" s="30"/>
      <c r="M110" s="30"/>
      <c r="N110" s="30"/>
      <c r="O110" s="30"/>
      <c r="P110" s="30"/>
      <c r="Q110" s="30"/>
      <c r="R110" s="30"/>
      <c r="S110" s="30"/>
      <c r="T110" s="30"/>
      <c r="U110" s="30"/>
      <c r="V110" s="30"/>
      <c r="W110" s="30"/>
    </row>
    <row r="111" spans="1:23" ht="13.5" customHeight="1">
      <c r="A111" s="29"/>
      <c r="B111" s="19"/>
      <c r="C111" s="19"/>
      <c r="D111" s="19"/>
      <c r="E111" s="19"/>
      <c r="F111" s="19"/>
      <c r="G111" s="19"/>
      <c r="I111" s="30"/>
      <c r="J111" s="30"/>
      <c r="K111" s="30"/>
      <c r="L111" s="30"/>
      <c r="M111" s="30"/>
      <c r="N111" s="30"/>
      <c r="O111" s="30"/>
      <c r="P111" s="30"/>
      <c r="Q111" s="30"/>
      <c r="R111" s="30"/>
      <c r="S111" s="30"/>
      <c r="T111" s="30"/>
      <c r="U111" s="30"/>
      <c r="V111" s="30"/>
      <c r="W111" s="30"/>
    </row>
    <row r="112" spans="1:23" ht="13.5" customHeight="1">
      <c r="A112" s="29"/>
      <c r="B112" s="19"/>
      <c r="C112" s="19"/>
      <c r="D112" s="19"/>
      <c r="E112" s="19"/>
      <c r="F112" s="19"/>
      <c r="G112" s="19"/>
      <c r="I112" s="30"/>
      <c r="J112" s="30"/>
      <c r="K112" s="30"/>
      <c r="L112" s="30"/>
      <c r="M112" s="30"/>
      <c r="N112" s="30"/>
      <c r="O112" s="30"/>
      <c r="P112" s="30"/>
      <c r="Q112" s="30"/>
      <c r="R112" s="30"/>
      <c r="S112" s="30"/>
      <c r="T112" s="30"/>
      <c r="U112" s="30"/>
      <c r="V112" s="30"/>
      <c r="W112" s="30"/>
    </row>
    <row r="113" spans="1:23" ht="13.5" customHeight="1">
      <c r="A113" s="29"/>
      <c r="B113" s="19"/>
      <c r="C113" s="19"/>
      <c r="D113" s="19"/>
      <c r="E113" s="19"/>
      <c r="F113" s="19"/>
      <c r="G113" s="19"/>
      <c r="I113" s="30"/>
      <c r="J113" s="30"/>
      <c r="K113" s="30"/>
      <c r="L113" s="30"/>
      <c r="M113" s="30"/>
      <c r="N113" s="30"/>
      <c r="O113" s="30"/>
      <c r="P113" s="30"/>
      <c r="Q113" s="30"/>
      <c r="R113" s="30"/>
      <c r="S113" s="30"/>
      <c r="T113" s="30"/>
      <c r="U113" s="30"/>
      <c r="V113" s="30"/>
      <c r="W113" s="30"/>
    </row>
    <row r="114" spans="1:23" ht="13.5" customHeight="1">
      <c r="A114" s="29"/>
      <c r="B114" s="19"/>
      <c r="C114" s="19"/>
      <c r="D114" s="19"/>
      <c r="E114" s="19"/>
      <c r="F114" s="19"/>
      <c r="G114" s="19"/>
      <c r="I114" s="30"/>
      <c r="J114" s="30"/>
      <c r="K114" s="30"/>
      <c r="L114" s="30"/>
      <c r="M114" s="30"/>
      <c r="N114" s="30"/>
      <c r="O114" s="30"/>
      <c r="P114" s="30"/>
      <c r="Q114" s="30"/>
      <c r="R114" s="30"/>
      <c r="S114" s="30"/>
      <c r="T114" s="30"/>
      <c r="U114" s="30"/>
      <c r="V114" s="30"/>
      <c r="W114" s="30"/>
    </row>
    <row r="115" spans="1:23" ht="13.5" customHeight="1">
      <c r="A115" s="29"/>
      <c r="B115" s="19"/>
      <c r="C115" s="19"/>
      <c r="D115" s="19"/>
      <c r="E115" s="19"/>
      <c r="F115" s="19"/>
      <c r="G115" s="19"/>
      <c r="I115" s="30"/>
      <c r="J115" s="30"/>
      <c r="K115" s="30"/>
      <c r="L115" s="30"/>
      <c r="M115" s="30"/>
      <c r="N115" s="30"/>
      <c r="O115" s="30"/>
      <c r="P115" s="30"/>
      <c r="Q115" s="30"/>
      <c r="R115" s="30"/>
      <c r="S115" s="30"/>
      <c r="T115" s="30"/>
      <c r="U115" s="30"/>
      <c r="V115" s="30"/>
      <c r="W115" s="30"/>
    </row>
    <row r="116" spans="1:23" ht="13.5" customHeight="1">
      <c r="A116" s="29"/>
      <c r="B116" s="19"/>
      <c r="C116" s="19"/>
      <c r="D116" s="19"/>
      <c r="E116" s="19"/>
      <c r="F116" s="19"/>
      <c r="G116" s="19"/>
      <c r="I116" s="30"/>
      <c r="J116" s="30"/>
      <c r="K116" s="30"/>
      <c r="L116" s="30"/>
      <c r="M116" s="30"/>
      <c r="N116" s="30"/>
      <c r="O116" s="30"/>
      <c r="P116" s="30"/>
      <c r="Q116" s="30"/>
      <c r="R116" s="30"/>
      <c r="S116" s="30"/>
      <c r="T116" s="30"/>
      <c r="U116" s="30"/>
      <c r="V116" s="30"/>
      <c r="W116" s="30"/>
    </row>
    <row r="117" spans="1:23" ht="13.5" customHeight="1">
      <c r="A117" s="29"/>
      <c r="B117" s="19"/>
      <c r="C117" s="19"/>
      <c r="D117" s="19"/>
      <c r="E117" s="19"/>
      <c r="F117" s="19"/>
      <c r="G117" s="19"/>
      <c r="I117" s="30"/>
      <c r="J117" s="30"/>
      <c r="K117" s="30"/>
      <c r="L117" s="30"/>
      <c r="M117" s="30"/>
      <c r="N117" s="30"/>
      <c r="O117" s="30"/>
      <c r="P117" s="30"/>
      <c r="Q117" s="30"/>
      <c r="R117" s="30"/>
      <c r="S117" s="30"/>
      <c r="T117" s="30"/>
      <c r="U117" s="30"/>
      <c r="V117" s="30"/>
      <c r="W117" s="30"/>
    </row>
    <row r="118" spans="1:23" ht="13.5" customHeight="1">
      <c r="A118" s="29"/>
      <c r="B118" s="19"/>
      <c r="C118" s="19"/>
      <c r="D118" s="19"/>
      <c r="E118" s="19"/>
      <c r="F118" s="19"/>
      <c r="G118" s="19"/>
      <c r="I118" s="30"/>
      <c r="J118" s="30"/>
      <c r="K118" s="30"/>
      <c r="L118" s="30"/>
      <c r="M118" s="30"/>
      <c r="N118" s="30"/>
      <c r="O118" s="30"/>
      <c r="P118" s="30"/>
      <c r="Q118" s="30"/>
      <c r="R118" s="30"/>
      <c r="S118" s="30"/>
      <c r="T118" s="30"/>
      <c r="U118" s="30"/>
      <c r="V118" s="30"/>
      <c r="W118" s="30"/>
    </row>
    <row r="119" spans="1:23" ht="13.5" customHeight="1">
      <c r="A119" s="29"/>
      <c r="B119" s="19"/>
      <c r="C119" s="19"/>
      <c r="D119" s="19"/>
      <c r="E119" s="19"/>
      <c r="F119" s="19"/>
      <c r="G119" s="19"/>
      <c r="I119" s="30"/>
      <c r="J119" s="30"/>
      <c r="K119" s="30"/>
      <c r="L119" s="30"/>
      <c r="M119" s="30"/>
      <c r="N119" s="30"/>
      <c r="O119" s="30"/>
      <c r="P119" s="30"/>
      <c r="Q119" s="30"/>
      <c r="R119" s="30"/>
      <c r="S119" s="30"/>
      <c r="T119" s="30"/>
      <c r="U119" s="30"/>
      <c r="V119" s="30"/>
      <c r="W119" s="30"/>
    </row>
    <row r="120" spans="1:23" ht="13.5" customHeight="1">
      <c r="A120" s="29"/>
      <c r="B120" s="19"/>
      <c r="C120" s="19"/>
      <c r="D120" s="19"/>
      <c r="E120" s="19"/>
      <c r="F120" s="19"/>
      <c r="G120" s="19"/>
      <c r="I120" s="30"/>
      <c r="J120" s="30"/>
      <c r="K120" s="30"/>
      <c r="L120" s="30"/>
      <c r="M120" s="30"/>
      <c r="N120" s="30"/>
      <c r="O120" s="30"/>
      <c r="P120" s="30"/>
      <c r="Q120" s="30"/>
      <c r="R120" s="30"/>
      <c r="S120" s="30"/>
      <c r="T120" s="30"/>
      <c r="U120" s="30"/>
      <c r="V120" s="30"/>
      <c r="W120" s="30"/>
    </row>
    <row r="121" spans="1:23" ht="13.5" customHeight="1">
      <c r="A121" s="29"/>
      <c r="B121" s="19"/>
      <c r="C121" s="19"/>
      <c r="D121" s="19"/>
      <c r="E121" s="19"/>
      <c r="F121" s="19"/>
      <c r="G121" s="19"/>
      <c r="I121" s="30"/>
      <c r="J121" s="30"/>
      <c r="K121" s="30"/>
      <c r="L121" s="30"/>
      <c r="M121" s="30"/>
      <c r="N121" s="30"/>
      <c r="O121" s="30"/>
      <c r="P121" s="30"/>
      <c r="Q121" s="30"/>
      <c r="R121" s="30"/>
      <c r="S121" s="30"/>
      <c r="T121" s="30"/>
      <c r="U121" s="30"/>
      <c r="V121" s="30"/>
      <c r="W121" s="30"/>
    </row>
    <row r="122" spans="1:23" ht="13.5" customHeight="1">
      <c r="A122" s="29"/>
      <c r="B122" s="19"/>
      <c r="C122" s="19"/>
      <c r="D122" s="19"/>
      <c r="E122" s="19"/>
      <c r="F122" s="19"/>
      <c r="G122" s="19"/>
      <c r="I122" s="30"/>
      <c r="J122" s="30"/>
      <c r="K122" s="30"/>
      <c r="L122" s="30"/>
      <c r="M122" s="30"/>
      <c r="N122" s="30"/>
      <c r="O122" s="30"/>
      <c r="P122" s="30"/>
      <c r="Q122" s="30"/>
      <c r="R122" s="30"/>
      <c r="S122" s="30"/>
      <c r="T122" s="30"/>
      <c r="U122" s="30"/>
      <c r="V122" s="30"/>
      <c r="W122" s="30"/>
    </row>
    <row r="123" spans="1:23" ht="13.5" customHeight="1">
      <c r="A123" s="29"/>
      <c r="B123" s="19"/>
      <c r="C123" s="19"/>
      <c r="D123" s="19"/>
      <c r="E123" s="19"/>
      <c r="F123" s="19"/>
      <c r="G123" s="19"/>
      <c r="I123" s="30"/>
      <c r="J123" s="30"/>
      <c r="K123" s="30"/>
      <c r="L123" s="30"/>
      <c r="M123" s="30"/>
      <c r="N123" s="30"/>
      <c r="O123" s="30"/>
      <c r="P123" s="30"/>
      <c r="Q123" s="30"/>
      <c r="R123" s="30"/>
      <c r="S123" s="30"/>
      <c r="T123" s="30"/>
      <c r="U123" s="30"/>
      <c r="V123" s="30"/>
      <c r="W123" s="30"/>
    </row>
    <row r="124" spans="1:23" ht="13.5" customHeight="1">
      <c r="A124" s="29"/>
      <c r="B124" s="19"/>
      <c r="C124" s="19"/>
      <c r="D124" s="19"/>
      <c r="E124" s="19"/>
      <c r="F124" s="19"/>
      <c r="G124" s="19"/>
      <c r="I124" s="30"/>
      <c r="J124" s="30"/>
      <c r="K124" s="30"/>
      <c r="L124" s="30"/>
      <c r="M124" s="30"/>
      <c r="N124" s="30"/>
      <c r="O124" s="30"/>
      <c r="P124" s="30"/>
      <c r="Q124" s="30"/>
      <c r="R124" s="30"/>
      <c r="S124" s="30"/>
      <c r="T124" s="30"/>
      <c r="U124" s="30"/>
      <c r="V124" s="30"/>
      <c r="W124" s="30"/>
    </row>
    <row r="125" spans="1:23" ht="13.5" customHeight="1">
      <c r="A125" s="29"/>
      <c r="B125" s="19"/>
      <c r="C125" s="19"/>
      <c r="D125" s="19"/>
      <c r="E125" s="19"/>
      <c r="F125" s="19"/>
      <c r="G125" s="19"/>
      <c r="I125" s="30"/>
      <c r="J125" s="30"/>
      <c r="K125" s="30"/>
      <c r="L125" s="30"/>
      <c r="M125" s="30"/>
      <c r="N125" s="30"/>
      <c r="O125" s="30"/>
      <c r="P125" s="30"/>
      <c r="Q125" s="30"/>
      <c r="R125" s="30"/>
      <c r="S125" s="30"/>
      <c r="T125" s="30"/>
      <c r="U125" s="30"/>
      <c r="V125" s="30"/>
      <c r="W125" s="30"/>
    </row>
    <row r="126" spans="1:23" ht="13.5" customHeight="1">
      <c r="A126" s="29"/>
      <c r="B126" s="19"/>
      <c r="C126" s="19"/>
      <c r="D126" s="19"/>
      <c r="E126" s="19"/>
      <c r="F126" s="19"/>
      <c r="G126" s="19"/>
      <c r="I126" s="30"/>
      <c r="J126" s="30"/>
      <c r="K126" s="30"/>
      <c r="L126" s="30"/>
      <c r="M126" s="30"/>
      <c r="N126" s="30"/>
      <c r="O126" s="30"/>
      <c r="P126" s="30"/>
      <c r="Q126" s="30"/>
      <c r="R126" s="30"/>
      <c r="S126" s="30"/>
      <c r="T126" s="30"/>
      <c r="U126" s="30"/>
      <c r="V126" s="30"/>
      <c r="W126" s="30"/>
    </row>
    <row r="127" spans="1:23" ht="13.5" customHeight="1">
      <c r="A127" s="29"/>
      <c r="B127" s="19"/>
      <c r="C127" s="19"/>
      <c r="D127" s="19"/>
      <c r="E127" s="19"/>
      <c r="F127" s="19"/>
      <c r="G127" s="19"/>
      <c r="I127" s="30"/>
      <c r="J127" s="30"/>
      <c r="K127" s="30"/>
      <c r="L127" s="30"/>
      <c r="M127" s="30"/>
      <c r="N127" s="30"/>
      <c r="O127" s="30"/>
      <c r="P127" s="30"/>
      <c r="Q127" s="30"/>
      <c r="R127" s="30"/>
      <c r="S127" s="30"/>
      <c r="T127" s="30"/>
      <c r="U127" s="30"/>
      <c r="V127" s="30"/>
      <c r="W127" s="30"/>
    </row>
    <row r="128" spans="1:23" ht="13.5" customHeight="1">
      <c r="A128" s="29"/>
      <c r="B128" s="19"/>
      <c r="C128" s="19"/>
      <c r="D128" s="19"/>
      <c r="E128" s="19"/>
      <c r="F128" s="19"/>
      <c r="G128" s="19"/>
      <c r="I128" s="30"/>
      <c r="J128" s="30"/>
      <c r="K128" s="30"/>
      <c r="L128" s="30"/>
      <c r="M128" s="30"/>
      <c r="N128" s="30"/>
      <c r="O128" s="30"/>
      <c r="P128" s="30"/>
      <c r="Q128" s="30"/>
      <c r="R128" s="30"/>
      <c r="S128" s="30"/>
      <c r="T128" s="30"/>
      <c r="U128" s="30"/>
      <c r="V128" s="30"/>
      <c r="W128" s="30"/>
    </row>
    <row r="129" spans="1:23" ht="13.5" customHeight="1">
      <c r="A129" s="29"/>
      <c r="B129" s="19"/>
      <c r="C129" s="19"/>
      <c r="D129" s="19"/>
      <c r="E129" s="19"/>
      <c r="F129" s="19"/>
      <c r="G129" s="19"/>
      <c r="I129" s="30"/>
      <c r="J129" s="30"/>
      <c r="K129" s="30"/>
      <c r="L129" s="30"/>
      <c r="M129" s="30"/>
      <c r="N129" s="30"/>
      <c r="O129" s="30"/>
      <c r="P129" s="30"/>
      <c r="Q129" s="30"/>
      <c r="R129" s="30"/>
      <c r="S129" s="30"/>
      <c r="T129" s="30"/>
      <c r="U129" s="30"/>
      <c r="V129" s="30"/>
      <c r="W129" s="30"/>
    </row>
    <row r="130" spans="1:23" ht="13.5" customHeight="1">
      <c r="A130" s="29"/>
      <c r="B130" s="19"/>
      <c r="C130" s="19"/>
      <c r="D130" s="19"/>
      <c r="E130" s="19"/>
      <c r="F130" s="19"/>
      <c r="G130" s="19"/>
      <c r="I130" s="30"/>
      <c r="J130" s="30"/>
      <c r="K130" s="30"/>
      <c r="L130" s="30"/>
      <c r="M130" s="30"/>
      <c r="N130" s="30"/>
      <c r="O130" s="30"/>
      <c r="P130" s="30"/>
      <c r="Q130" s="30"/>
      <c r="R130" s="30"/>
      <c r="S130" s="30"/>
      <c r="T130" s="30"/>
      <c r="U130" s="30"/>
      <c r="V130" s="30"/>
      <c r="W130" s="30"/>
    </row>
    <row r="131" spans="1:23" ht="13.5" customHeight="1">
      <c r="A131" s="29"/>
      <c r="B131" s="19"/>
      <c r="C131" s="19"/>
      <c r="D131" s="19"/>
      <c r="E131" s="19"/>
      <c r="F131" s="19"/>
      <c r="G131" s="19"/>
      <c r="I131" s="30"/>
      <c r="J131" s="30"/>
      <c r="K131" s="30"/>
      <c r="L131" s="30"/>
      <c r="M131" s="30"/>
      <c r="N131" s="30"/>
      <c r="O131" s="30"/>
      <c r="P131" s="30"/>
      <c r="Q131" s="30"/>
      <c r="R131" s="30"/>
      <c r="S131" s="30"/>
      <c r="T131" s="30"/>
      <c r="U131" s="30"/>
      <c r="V131" s="30"/>
      <c r="W131" s="30"/>
    </row>
    <row r="132" spans="1:23" ht="13.5" customHeight="1">
      <c r="A132" s="29"/>
      <c r="B132" s="19"/>
      <c r="C132" s="19"/>
      <c r="D132" s="19"/>
      <c r="E132" s="19"/>
      <c r="F132" s="19"/>
      <c r="G132" s="19"/>
      <c r="I132" s="30"/>
      <c r="J132" s="30"/>
      <c r="K132" s="30"/>
      <c r="L132" s="30"/>
      <c r="M132" s="30"/>
      <c r="N132" s="30"/>
      <c r="O132" s="30"/>
      <c r="P132" s="30"/>
      <c r="Q132" s="30"/>
      <c r="R132" s="30"/>
      <c r="S132" s="30"/>
      <c r="T132" s="30"/>
      <c r="U132" s="30"/>
      <c r="V132" s="30"/>
      <c r="W132" s="30"/>
    </row>
    <row r="133" spans="1:23" ht="13.5" customHeight="1">
      <c r="A133" s="29"/>
      <c r="B133" s="19"/>
      <c r="C133" s="19"/>
      <c r="D133" s="19"/>
      <c r="E133" s="19"/>
      <c r="F133" s="19"/>
      <c r="G133" s="19"/>
      <c r="I133" s="30"/>
      <c r="J133" s="30"/>
      <c r="K133" s="30"/>
      <c r="L133" s="30"/>
      <c r="M133" s="30"/>
      <c r="N133" s="30"/>
      <c r="O133" s="30"/>
      <c r="P133" s="30"/>
      <c r="Q133" s="30"/>
      <c r="R133" s="30"/>
      <c r="S133" s="30"/>
      <c r="T133" s="30"/>
      <c r="U133" s="30"/>
      <c r="V133" s="30"/>
      <c r="W133" s="30"/>
    </row>
    <row r="134" spans="1:23" ht="13.5" customHeight="1">
      <c r="A134" s="29"/>
      <c r="B134" s="19"/>
      <c r="C134" s="19"/>
      <c r="D134" s="19"/>
      <c r="E134" s="19"/>
      <c r="F134" s="19"/>
      <c r="G134" s="19"/>
      <c r="I134" s="30"/>
      <c r="J134" s="30"/>
      <c r="K134" s="30"/>
      <c r="L134" s="30"/>
      <c r="M134" s="30"/>
      <c r="N134" s="30"/>
      <c r="O134" s="30"/>
      <c r="P134" s="30"/>
      <c r="Q134" s="30"/>
      <c r="R134" s="30"/>
      <c r="S134" s="30"/>
      <c r="T134" s="30"/>
      <c r="U134" s="30"/>
      <c r="V134" s="30"/>
      <c r="W134" s="30"/>
    </row>
    <row r="135" spans="1:23" ht="13.5" customHeight="1">
      <c r="A135" s="29"/>
      <c r="B135" s="19"/>
      <c r="C135" s="19"/>
      <c r="D135" s="19"/>
      <c r="E135" s="19"/>
      <c r="F135" s="19"/>
      <c r="G135" s="19"/>
      <c r="I135" s="30"/>
      <c r="J135" s="30"/>
      <c r="K135" s="30"/>
      <c r="L135" s="30"/>
      <c r="M135" s="30"/>
      <c r="N135" s="30"/>
      <c r="O135" s="30"/>
      <c r="P135" s="30"/>
      <c r="Q135" s="30"/>
      <c r="R135" s="30"/>
      <c r="S135" s="30"/>
      <c r="T135" s="30"/>
      <c r="U135" s="30"/>
      <c r="V135" s="30"/>
      <c r="W135" s="30"/>
    </row>
    <row r="136" spans="1:23" ht="13.5" customHeight="1">
      <c r="A136" s="29"/>
      <c r="B136" s="19"/>
      <c r="C136" s="19"/>
      <c r="D136" s="19"/>
      <c r="E136" s="19"/>
      <c r="F136" s="19"/>
      <c r="G136" s="19"/>
      <c r="I136" s="30"/>
      <c r="J136" s="30"/>
      <c r="K136" s="30"/>
      <c r="L136" s="30"/>
      <c r="M136" s="30"/>
      <c r="N136" s="30"/>
      <c r="O136" s="30"/>
      <c r="P136" s="30"/>
      <c r="Q136" s="30"/>
      <c r="R136" s="30"/>
      <c r="S136" s="30"/>
      <c r="T136" s="30"/>
      <c r="U136" s="30"/>
      <c r="V136" s="30"/>
      <c r="W136" s="30"/>
    </row>
    <row r="137" spans="1:23" ht="13.5" customHeight="1">
      <c r="A137" s="29"/>
      <c r="B137" s="19"/>
      <c r="C137" s="19"/>
      <c r="D137" s="19"/>
      <c r="E137" s="19"/>
      <c r="F137" s="19"/>
      <c r="G137" s="19"/>
      <c r="I137" s="30"/>
      <c r="J137" s="30"/>
      <c r="K137" s="30"/>
      <c r="L137" s="30"/>
      <c r="M137" s="30"/>
      <c r="N137" s="30"/>
      <c r="O137" s="30"/>
      <c r="P137" s="30"/>
      <c r="Q137" s="30"/>
      <c r="R137" s="30"/>
      <c r="S137" s="30"/>
      <c r="T137" s="30"/>
      <c r="U137" s="30"/>
      <c r="V137" s="30"/>
      <c r="W137" s="30"/>
    </row>
    <row r="138" spans="1:23" ht="13.5" customHeight="1">
      <c r="A138" s="29"/>
      <c r="B138" s="19"/>
      <c r="C138" s="19"/>
      <c r="D138" s="19"/>
      <c r="E138" s="19"/>
      <c r="F138" s="19"/>
      <c r="G138" s="19"/>
      <c r="I138" s="30"/>
      <c r="J138" s="30"/>
      <c r="K138" s="30"/>
      <c r="L138" s="30"/>
      <c r="M138" s="30"/>
      <c r="N138" s="30"/>
      <c r="O138" s="30"/>
      <c r="P138" s="30"/>
      <c r="Q138" s="30"/>
      <c r="R138" s="30"/>
      <c r="S138" s="30"/>
      <c r="T138" s="30"/>
      <c r="U138" s="30"/>
      <c r="V138" s="30"/>
      <c r="W138" s="30"/>
    </row>
    <row r="139" spans="1:23" ht="13.5" customHeight="1">
      <c r="A139" s="29"/>
      <c r="B139" s="19"/>
      <c r="C139" s="19"/>
      <c r="D139" s="19"/>
      <c r="E139" s="19"/>
      <c r="F139" s="19"/>
      <c r="G139" s="19"/>
      <c r="I139" s="30"/>
      <c r="J139" s="30"/>
      <c r="K139" s="30"/>
      <c r="L139" s="30"/>
      <c r="M139" s="30"/>
      <c r="N139" s="30"/>
      <c r="O139" s="30"/>
      <c r="P139" s="30"/>
      <c r="Q139" s="30"/>
      <c r="R139" s="30"/>
      <c r="S139" s="30"/>
      <c r="T139" s="30"/>
      <c r="U139" s="30"/>
      <c r="V139" s="30"/>
      <c r="W139" s="30"/>
    </row>
    <row r="140" spans="1:23" ht="13.5" customHeight="1">
      <c r="A140" s="29"/>
      <c r="B140" s="19"/>
      <c r="C140" s="19"/>
      <c r="D140" s="19"/>
      <c r="E140" s="19"/>
      <c r="F140" s="19"/>
      <c r="G140" s="19"/>
      <c r="I140" s="30"/>
      <c r="J140" s="30"/>
      <c r="K140" s="30"/>
      <c r="L140" s="30"/>
      <c r="M140" s="30"/>
      <c r="N140" s="30"/>
      <c r="O140" s="30"/>
      <c r="P140" s="30"/>
      <c r="Q140" s="30"/>
      <c r="R140" s="30"/>
      <c r="S140" s="30"/>
      <c r="T140" s="30"/>
      <c r="U140" s="30"/>
      <c r="V140" s="30"/>
      <c r="W140" s="30"/>
    </row>
    <row r="141" spans="1:23" ht="13.5" customHeight="1">
      <c r="A141" s="29"/>
      <c r="B141" s="19"/>
      <c r="C141" s="19"/>
      <c r="D141" s="19"/>
      <c r="E141" s="19"/>
      <c r="F141" s="19"/>
      <c r="G141" s="19"/>
      <c r="I141" s="30"/>
      <c r="J141" s="30"/>
      <c r="K141" s="30"/>
      <c r="L141" s="30"/>
      <c r="M141" s="30"/>
      <c r="N141" s="30"/>
      <c r="O141" s="30"/>
      <c r="P141" s="30"/>
      <c r="Q141" s="30"/>
      <c r="R141" s="30"/>
      <c r="S141" s="30"/>
      <c r="T141" s="30"/>
      <c r="U141" s="30"/>
      <c r="V141" s="30"/>
      <c r="W141" s="30"/>
    </row>
    <row r="142" spans="1:23" ht="13.5" customHeight="1">
      <c r="A142" s="29"/>
      <c r="B142" s="19"/>
      <c r="C142" s="19"/>
      <c r="D142" s="19"/>
      <c r="E142" s="19"/>
      <c r="F142" s="19"/>
      <c r="G142" s="19"/>
      <c r="I142" s="30"/>
      <c r="J142" s="30"/>
      <c r="K142" s="30"/>
      <c r="L142" s="30"/>
      <c r="M142" s="30"/>
      <c r="N142" s="30"/>
      <c r="O142" s="30"/>
      <c r="P142" s="30"/>
      <c r="Q142" s="30"/>
      <c r="R142" s="30"/>
      <c r="S142" s="30"/>
      <c r="T142" s="30"/>
      <c r="U142" s="30"/>
      <c r="V142" s="30"/>
      <c r="W142" s="30"/>
    </row>
    <row r="143" spans="1:23" ht="13.5" customHeight="1">
      <c r="A143" s="29"/>
      <c r="B143" s="19"/>
      <c r="C143" s="19"/>
      <c r="D143" s="19"/>
      <c r="E143" s="19"/>
      <c r="F143" s="19"/>
      <c r="G143" s="19"/>
      <c r="I143" s="30"/>
      <c r="J143" s="30"/>
      <c r="K143" s="30"/>
      <c r="L143" s="30"/>
      <c r="M143" s="30"/>
      <c r="N143" s="30"/>
      <c r="O143" s="30"/>
      <c r="P143" s="30"/>
      <c r="Q143" s="30"/>
      <c r="R143" s="30"/>
      <c r="S143" s="30"/>
      <c r="T143" s="30"/>
      <c r="U143" s="30"/>
      <c r="V143" s="30"/>
      <c r="W143" s="30"/>
    </row>
    <row r="144" spans="1:23" ht="13.5" customHeight="1">
      <c r="A144" s="29"/>
      <c r="B144" s="19"/>
      <c r="C144" s="19"/>
      <c r="D144" s="19"/>
      <c r="E144" s="19"/>
      <c r="F144" s="19"/>
      <c r="G144" s="19"/>
      <c r="I144" s="30"/>
      <c r="J144" s="30"/>
      <c r="K144" s="30"/>
      <c r="L144" s="30"/>
      <c r="M144" s="30"/>
      <c r="N144" s="30"/>
      <c r="O144" s="30"/>
      <c r="P144" s="30"/>
      <c r="Q144" s="30"/>
      <c r="R144" s="30"/>
      <c r="S144" s="30"/>
      <c r="T144" s="30"/>
      <c r="U144" s="30"/>
      <c r="V144" s="30"/>
      <c r="W144" s="30"/>
    </row>
    <row r="145" spans="1:23" ht="13.5" customHeight="1">
      <c r="A145" s="29"/>
      <c r="B145" s="19"/>
      <c r="C145" s="19"/>
      <c r="D145" s="19"/>
      <c r="E145" s="19"/>
      <c r="F145" s="19"/>
      <c r="G145" s="19"/>
      <c r="I145" s="30"/>
      <c r="J145" s="30"/>
      <c r="K145" s="30"/>
      <c r="L145" s="30"/>
      <c r="M145" s="30"/>
      <c r="N145" s="30"/>
      <c r="O145" s="30"/>
      <c r="P145" s="30"/>
      <c r="Q145" s="30"/>
      <c r="R145" s="30"/>
      <c r="S145" s="30"/>
      <c r="T145" s="30"/>
      <c r="U145" s="30"/>
      <c r="V145" s="30"/>
      <c r="W145" s="30"/>
    </row>
    <row r="146" spans="1:23" ht="13.5" customHeight="1">
      <c r="A146" s="29"/>
      <c r="B146" s="19"/>
      <c r="C146" s="19"/>
      <c r="D146" s="19"/>
      <c r="E146" s="19"/>
      <c r="F146" s="19"/>
      <c r="G146" s="19"/>
      <c r="I146" s="30"/>
      <c r="J146" s="30"/>
      <c r="K146" s="30"/>
      <c r="L146" s="30"/>
      <c r="M146" s="30"/>
      <c r="N146" s="30"/>
      <c r="O146" s="30"/>
      <c r="P146" s="30"/>
      <c r="Q146" s="30"/>
      <c r="R146" s="30"/>
      <c r="S146" s="30"/>
      <c r="T146" s="30"/>
      <c r="U146" s="30"/>
      <c r="V146" s="30"/>
      <c r="W146" s="30"/>
    </row>
    <row r="147" spans="1:23" ht="13.5" customHeight="1">
      <c r="A147" s="29"/>
      <c r="B147" s="19"/>
      <c r="C147" s="19"/>
      <c r="D147" s="19"/>
      <c r="E147" s="19"/>
      <c r="F147" s="19"/>
      <c r="G147" s="19"/>
      <c r="I147" s="30"/>
      <c r="J147" s="30"/>
      <c r="K147" s="30"/>
      <c r="L147" s="30"/>
      <c r="M147" s="30"/>
      <c r="N147" s="30"/>
      <c r="O147" s="30"/>
      <c r="P147" s="30"/>
      <c r="Q147" s="30"/>
      <c r="R147" s="30"/>
      <c r="S147" s="30"/>
      <c r="T147" s="30"/>
      <c r="U147" s="30"/>
      <c r="V147" s="30"/>
      <c r="W147" s="30"/>
    </row>
    <row r="148" spans="1:23" ht="13.5" customHeight="1">
      <c r="A148" s="29"/>
      <c r="B148" s="19"/>
      <c r="C148" s="19"/>
      <c r="D148" s="19"/>
      <c r="E148" s="19"/>
      <c r="F148" s="19"/>
      <c r="G148" s="19"/>
      <c r="I148" s="30"/>
      <c r="J148" s="30"/>
      <c r="K148" s="30"/>
      <c r="L148" s="30"/>
      <c r="M148" s="30"/>
      <c r="N148" s="30"/>
      <c r="O148" s="30"/>
      <c r="P148" s="30"/>
      <c r="Q148" s="30"/>
      <c r="R148" s="30"/>
      <c r="S148" s="30"/>
      <c r="T148" s="30"/>
      <c r="U148" s="30"/>
      <c r="V148" s="30"/>
      <c r="W148" s="30"/>
    </row>
    <row r="149" spans="1:23" ht="13.5" customHeight="1">
      <c r="A149" s="29"/>
      <c r="B149" s="19"/>
      <c r="C149" s="19"/>
      <c r="D149" s="19"/>
      <c r="E149" s="19"/>
      <c r="F149" s="19"/>
      <c r="G149" s="19"/>
      <c r="I149" s="30"/>
      <c r="J149" s="30"/>
      <c r="K149" s="30"/>
      <c r="L149" s="30"/>
      <c r="M149" s="30"/>
      <c r="N149" s="30"/>
      <c r="O149" s="30"/>
      <c r="P149" s="30"/>
      <c r="Q149" s="30"/>
      <c r="R149" s="30"/>
      <c r="S149" s="30"/>
      <c r="T149" s="30"/>
      <c r="U149" s="30"/>
      <c r="V149" s="30"/>
      <c r="W149" s="30"/>
    </row>
    <row r="150" spans="1:23" ht="13.5" customHeight="1">
      <c r="A150" s="29"/>
      <c r="B150" s="19"/>
      <c r="C150" s="19"/>
      <c r="D150" s="19"/>
      <c r="E150" s="19"/>
      <c r="F150" s="19"/>
      <c r="G150" s="19"/>
      <c r="I150" s="30"/>
      <c r="J150" s="30"/>
      <c r="K150" s="30"/>
      <c r="L150" s="30"/>
      <c r="M150" s="30"/>
      <c r="N150" s="30"/>
      <c r="O150" s="30"/>
      <c r="P150" s="30"/>
      <c r="Q150" s="30"/>
      <c r="R150" s="30"/>
      <c r="S150" s="30"/>
      <c r="T150" s="30"/>
      <c r="U150" s="30"/>
      <c r="V150" s="30"/>
      <c r="W150" s="30"/>
    </row>
    <row r="151" spans="1:23" ht="13.5" customHeight="1">
      <c r="A151" s="29"/>
      <c r="B151" s="19"/>
      <c r="C151" s="19"/>
      <c r="D151" s="19"/>
      <c r="E151" s="19"/>
      <c r="F151" s="19"/>
      <c r="G151" s="19"/>
      <c r="I151" s="30"/>
      <c r="J151" s="30"/>
      <c r="K151" s="30"/>
      <c r="L151" s="30"/>
      <c r="M151" s="30"/>
      <c r="N151" s="30"/>
      <c r="O151" s="30"/>
      <c r="P151" s="30"/>
      <c r="Q151" s="30"/>
      <c r="R151" s="30"/>
      <c r="S151" s="30"/>
      <c r="T151" s="30"/>
      <c r="U151" s="30"/>
      <c r="V151" s="30"/>
      <c r="W151" s="30"/>
    </row>
    <row r="152" spans="1:23" ht="13.5" customHeight="1">
      <c r="A152" s="29"/>
      <c r="B152" s="19"/>
      <c r="C152" s="19"/>
      <c r="D152" s="19"/>
      <c r="E152" s="19"/>
      <c r="F152" s="19"/>
      <c r="G152" s="19"/>
      <c r="I152" s="30"/>
      <c r="J152" s="30"/>
      <c r="K152" s="30"/>
      <c r="L152" s="30"/>
      <c r="M152" s="30"/>
      <c r="N152" s="30"/>
      <c r="O152" s="30"/>
      <c r="P152" s="30"/>
      <c r="Q152" s="30"/>
      <c r="R152" s="30"/>
      <c r="S152" s="30"/>
      <c r="T152" s="30"/>
      <c r="U152" s="30"/>
      <c r="V152" s="30"/>
      <c r="W152" s="30"/>
    </row>
    <row r="153" spans="1:23" ht="13.5" customHeight="1">
      <c r="A153" s="29"/>
      <c r="B153" s="19"/>
      <c r="C153" s="19"/>
      <c r="D153" s="19"/>
      <c r="E153" s="19"/>
      <c r="F153" s="19"/>
      <c r="G153" s="19"/>
      <c r="I153" s="30"/>
      <c r="J153" s="30"/>
      <c r="K153" s="30"/>
      <c r="L153" s="30"/>
      <c r="M153" s="30"/>
      <c r="N153" s="30"/>
      <c r="O153" s="30"/>
      <c r="P153" s="30"/>
      <c r="Q153" s="30"/>
      <c r="R153" s="30"/>
      <c r="S153" s="30"/>
      <c r="T153" s="30"/>
      <c r="U153" s="30"/>
      <c r="V153" s="30"/>
      <c r="W153" s="30"/>
    </row>
    <row r="154" spans="1:23" ht="13.5" customHeight="1">
      <c r="A154" s="29"/>
      <c r="B154" s="19"/>
      <c r="C154" s="19"/>
      <c r="D154" s="19"/>
      <c r="E154" s="19"/>
      <c r="F154" s="19"/>
      <c r="G154" s="19"/>
      <c r="I154" s="30"/>
      <c r="J154" s="30"/>
      <c r="K154" s="30"/>
      <c r="L154" s="30"/>
      <c r="M154" s="30"/>
      <c r="N154" s="30"/>
      <c r="O154" s="30"/>
      <c r="P154" s="30"/>
      <c r="Q154" s="30"/>
      <c r="R154" s="30"/>
      <c r="S154" s="30"/>
      <c r="T154" s="30"/>
      <c r="U154" s="30"/>
      <c r="V154" s="30"/>
      <c r="W154" s="30"/>
    </row>
    <row r="155" spans="1:23" ht="13.5" customHeight="1">
      <c r="A155" s="29"/>
      <c r="B155" s="19"/>
      <c r="C155" s="19"/>
      <c r="D155" s="19"/>
      <c r="E155" s="19"/>
      <c r="F155" s="19"/>
      <c r="G155" s="19"/>
      <c r="I155" s="30"/>
      <c r="J155" s="30"/>
      <c r="K155" s="30"/>
      <c r="L155" s="30"/>
      <c r="M155" s="30"/>
      <c r="N155" s="30"/>
      <c r="O155" s="30"/>
      <c r="P155" s="30"/>
      <c r="Q155" s="30"/>
      <c r="R155" s="30"/>
      <c r="S155" s="30"/>
      <c r="T155" s="30"/>
      <c r="U155" s="30"/>
      <c r="V155" s="30"/>
      <c r="W155" s="30"/>
    </row>
    <row r="156" spans="1:23" ht="13.5" customHeight="1">
      <c r="A156" s="29"/>
      <c r="B156" s="19"/>
      <c r="C156" s="19"/>
      <c r="D156" s="19"/>
      <c r="E156" s="19"/>
      <c r="F156" s="19"/>
      <c r="G156" s="19"/>
      <c r="I156" s="30"/>
      <c r="J156" s="30"/>
      <c r="K156" s="30"/>
      <c r="L156" s="30"/>
      <c r="M156" s="30"/>
      <c r="N156" s="30"/>
      <c r="O156" s="30"/>
      <c r="P156" s="30"/>
      <c r="Q156" s="30"/>
      <c r="R156" s="30"/>
      <c r="S156" s="30"/>
      <c r="T156" s="30"/>
      <c r="U156" s="30"/>
      <c r="V156" s="30"/>
      <c r="W156" s="30"/>
    </row>
    <row r="157" spans="1:23" ht="13.5" customHeight="1">
      <c r="A157" s="29"/>
      <c r="B157" s="19"/>
      <c r="C157" s="19"/>
      <c r="D157" s="19"/>
      <c r="E157" s="19"/>
      <c r="F157" s="19"/>
      <c r="G157" s="19"/>
      <c r="I157" s="30"/>
      <c r="J157" s="30"/>
      <c r="K157" s="30"/>
      <c r="L157" s="30"/>
      <c r="M157" s="30"/>
      <c r="N157" s="30"/>
      <c r="O157" s="30"/>
      <c r="P157" s="30"/>
      <c r="Q157" s="30"/>
      <c r="R157" s="30"/>
      <c r="S157" s="30"/>
      <c r="T157" s="30"/>
      <c r="U157" s="30"/>
      <c r="V157" s="30"/>
      <c r="W157" s="30"/>
    </row>
    <row r="158" spans="1:23" ht="13.5" customHeight="1">
      <c r="A158" s="29"/>
      <c r="B158" s="19"/>
      <c r="C158" s="19"/>
      <c r="D158" s="19"/>
      <c r="E158" s="19"/>
      <c r="F158" s="19"/>
      <c r="G158" s="19"/>
      <c r="I158" s="30"/>
      <c r="J158" s="30"/>
      <c r="K158" s="30"/>
      <c r="L158" s="30"/>
      <c r="M158" s="30"/>
      <c r="N158" s="30"/>
      <c r="O158" s="30"/>
      <c r="P158" s="30"/>
      <c r="Q158" s="30"/>
      <c r="R158" s="30"/>
      <c r="S158" s="30"/>
      <c r="T158" s="30"/>
      <c r="U158" s="30"/>
      <c r="V158" s="30"/>
      <c r="W158" s="30"/>
    </row>
    <row r="159" spans="1:23" ht="13.5" customHeight="1">
      <c r="A159" s="29"/>
      <c r="B159" s="19"/>
      <c r="C159" s="19"/>
      <c r="D159" s="19"/>
      <c r="E159" s="19"/>
      <c r="F159" s="19"/>
      <c r="G159" s="19"/>
      <c r="I159" s="30"/>
      <c r="J159" s="30"/>
      <c r="K159" s="30"/>
      <c r="L159" s="30"/>
      <c r="M159" s="30"/>
      <c r="N159" s="30"/>
      <c r="O159" s="30"/>
      <c r="P159" s="30"/>
      <c r="Q159" s="30"/>
      <c r="R159" s="30"/>
      <c r="S159" s="30"/>
      <c r="T159" s="30"/>
      <c r="U159" s="30"/>
      <c r="V159" s="30"/>
      <c r="W159" s="30"/>
    </row>
    <row r="160" spans="1:23" ht="13.5" customHeight="1">
      <c r="A160" s="29"/>
      <c r="B160" s="19"/>
      <c r="C160" s="19"/>
      <c r="D160" s="19"/>
      <c r="E160" s="19"/>
      <c r="F160" s="19"/>
      <c r="G160" s="19"/>
      <c r="I160" s="30"/>
      <c r="J160" s="30"/>
      <c r="K160" s="30"/>
      <c r="L160" s="30"/>
      <c r="M160" s="30"/>
      <c r="N160" s="30"/>
      <c r="O160" s="30"/>
      <c r="P160" s="30"/>
      <c r="Q160" s="30"/>
      <c r="R160" s="30"/>
      <c r="S160" s="30"/>
      <c r="T160" s="30"/>
      <c r="U160" s="30"/>
      <c r="V160" s="30"/>
      <c r="W160" s="30"/>
    </row>
    <row r="161" spans="1:23" ht="13.5" customHeight="1">
      <c r="A161" s="29"/>
      <c r="B161" s="19"/>
      <c r="C161" s="19"/>
      <c r="D161" s="19"/>
      <c r="E161" s="19"/>
      <c r="F161" s="19"/>
      <c r="G161" s="19"/>
      <c r="I161" s="30"/>
      <c r="J161" s="30"/>
      <c r="K161" s="30"/>
      <c r="L161" s="30"/>
      <c r="M161" s="30"/>
      <c r="N161" s="30"/>
      <c r="O161" s="30"/>
      <c r="P161" s="30"/>
      <c r="Q161" s="30"/>
      <c r="R161" s="30"/>
      <c r="S161" s="30"/>
      <c r="T161" s="30"/>
      <c r="U161" s="30"/>
      <c r="V161" s="30"/>
      <c r="W161" s="30"/>
    </row>
    <row r="162" spans="1:23" ht="13.5" customHeight="1">
      <c r="A162" s="29"/>
      <c r="B162" s="19"/>
      <c r="C162" s="19"/>
      <c r="D162" s="19"/>
      <c r="E162" s="19"/>
      <c r="F162" s="19"/>
      <c r="G162" s="19"/>
      <c r="I162" s="30"/>
      <c r="J162" s="30"/>
      <c r="K162" s="30"/>
      <c r="L162" s="30"/>
      <c r="M162" s="30"/>
      <c r="N162" s="30"/>
      <c r="O162" s="30"/>
      <c r="P162" s="30"/>
      <c r="Q162" s="30"/>
      <c r="R162" s="30"/>
      <c r="S162" s="30"/>
      <c r="T162" s="30"/>
      <c r="U162" s="30"/>
      <c r="V162" s="30"/>
      <c r="W162" s="30"/>
    </row>
    <row r="163" spans="1:23" ht="13.5" customHeight="1">
      <c r="A163" s="29"/>
      <c r="B163" s="19"/>
      <c r="C163" s="19"/>
      <c r="D163" s="19"/>
      <c r="E163" s="19"/>
      <c r="F163" s="19"/>
      <c r="G163" s="19"/>
      <c r="I163" s="30"/>
      <c r="J163" s="30"/>
      <c r="K163" s="30"/>
      <c r="L163" s="30"/>
      <c r="M163" s="30"/>
      <c r="N163" s="30"/>
      <c r="O163" s="30"/>
      <c r="P163" s="30"/>
      <c r="Q163" s="30"/>
      <c r="R163" s="30"/>
      <c r="S163" s="30"/>
      <c r="T163" s="30"/>
      <c r="U163" s="30"/>
      <c r="V163" s="30"/>
      <c r="W163" s="30"/>
    </row>
    <row r="164" spans="1:23" ht="13.5" customHeight="1">
      <c r="A164" s="29"/>
      <c r="B164" s="19"/>
      <c r="C164" s="19"/>
      <c r="D164" s="19"/>
      <c r="E164" s="19"/>
      <c r="F164" s="19"/>
      <c r="G164" s="19"/>
      <c r="I164" s="30"/>
      <c r="J164" s="30"/>
      <c r="K164" s="30"/>
      <c r="L164" s="30"/>
      <c r="M164" s="30"/>
      <c r="N164" s="30"/>
      <c r="O164" s="30"/>
      <c r="P164" s="30"/>
      <c r="Q164" s="30"/>
      <c r="R164" s="30"/>
      <c r="S164" s="30"/>
      <c r="T164" s="30"/>
      <c r="U164" s="30"/>
      <c r="V164" s="30"/>
      <c r="W164" s="30"/>
    </row>
    <row r="165" spans="1:23" ht="13.5" customHeight="1">
      <c r="A165" s="29"/>
      <c r="B165" s="19"/>
      <c r="C165" s="19"/>
      <c r="D165" s="19"/>
      <c r="E165" s="19"/>
      <c r="F165" s="19"/>
      <c r="G165" s="19"/>
      <c r="I165" s="30"/>
      <c r="J165" s="30"/>
      <c r="K165" s="30"/>
      <c r="L165" s="30"/>
      <c r="M165" s="30"/>
      <c r="N165" s="30"/>
      <c r="O165" s="30"/>
      <c r="P165" s="30"/>
      <c r="Q165" s="30"/>
      <c r="R165" s="30"/>
      <c r="S165" s="30"/>
      <c r="T165" s="30"/>
      <c r="U165" s="30"/>
      <c r="V165" s="30"/>
      <c r="W165" s="30"/>
    </row>
    <row r="166" spans="1:23" ht="13.5" customHeight="1">
      <c r="A166" s="29"/>
      <c r="B166" s="19"/>
      <c r="C166" s="19"/>
      <c r="D166" s="19"/>
      <c r="E166" s="19"/>
      <c r="F166" s="19"/>
      <c r="G166" s="19"/>
      <c r="I166" s="30"/>
      <c r="J166" s="30"/>
      <c r="K166" s="30"/>
      <c r="L166" s="30"/>
      <c r="M166" s="30"/>
      <c r="N166" s="30"/>
      <c r="O166" s="30"/>
      <c r="P166" s="30"/>
      <c r="Q166" s="30"/>
      <c r="R166" s="30"/>
      <c r="S166" s="30"/>
      <c r="T166" s="30"/>
      <c r="U166" s="30"/>
      <c r="V166" s="30"/>
      <c r="W166" s="30"/>
    </row>
    <row r="167" spans="1:23" ht="13.5" customHeight="1">
      <c r="A167" s="29"/>
      <c r="B167" s="19"/>
      <c r="C167" s="19"/>
      <c r="D167" s="19"/>
      <c r="E167" s="19"/>
      <c r="F167" s="19"/>
      <c r="G167" s="19"/>
      <c r="I167" s="30"/>
      <c r="J167" s="30"/>
      <c r="K167" s="30"/>
      <c r="L167" s="30"/>
      <c r="M167" s="30"/>
      <c r="N167" s="30"/>
      <c r="O167" s="30"/>
      <c r="P167" s="30"/>
      <c r="Q167" s="30"/>
      <c r="R167" s="30"/>
      <c r="S167" s="30"/>
      <c r="T167" s="30"/>
      <c r="U167" s="30"/>
      <c r="V167" s="30"/>
      <c r="W167" s="30"/>
    </row>
    <row r="168" spans="1:23" ht="13.5" customHeight="1">
      <c r="A168" s="29"/>
      <c r="B168" s="19"/>
      <c r="C168" s="19"/>
      <c r="D168" s="19"/>
      <c r="E168" s="19"/>
      <c r="F168" s="19"/>
      <c r="G168" s="19"/>
      <c r="I168" s="30"/>
      <c r="J168" s="30"/>
      <c r="K168" s="30"/>
      <c r="L168" s="30"/>
      <c r="M168" s="30"/>
      <c r="N168" s="30"/>
      <c r="O168" s="30"/>
      <c r="P168" s="30"/>
      <c r="Q168" s="30"/>
      <c r="R168" s="30"/>
      <c r="S168" s="30"/>
      <c r="T168" s="30"/>
      <c r="U168" s="30"/>
      <c r="V168" s="30"/>
      <c r="W168" s="30"/>
    </row>
    <row r="169" spans="1:23" ht="13.5" customHeight="1">
      <c r="A169" s="29"/>
      <c r="B169" s="19"/>
      <c r="C169" s="19"/>
      <c r="D169" s="19"/>
      <c r="E169" s="19"/>
      <c r="F169" s="19"/>
      <c r="G169" s="19"/>
      <c r="I169" s="30"/>
      <c r="J169" s="30"/>
      <c r="K169" s="30"/>
      <c r="L169" s="30"/>
      <c r="M169" s="30"/>
      <c r="N169" s="30"/>
      <c r="O169" s="30"/>
      <c r="P169" s="30"/>
      <c r="Q169" s="30"/>
      <c r="R169" s="30"/>
      <c r="S169" s="30"/>
      <c r="T169" s="30"/>
      <c r="U169" s="30"/>
      <c r="V169" s="30"/>
      <c r="W169" s="30"/>
    </row>
    <row r="170" spans="1:23" ht="13.5" customHeight="1">
      <c r="A170" s="29"/>
      <c r="B170" s="19"/>
      <c r="C170" s="19"/>
      <c r="D170" s="19"/>
      <c r="E170" s="19"/>
      <c r="F170" s="19"/>
      <c r="G170" s="19"/>
      <c r="I170" s="30"/>
      <c r="J170" s="30"/>
      <c r="K170" s="30"/>
      <c r="L170" s="30"/>
      <c r="M170" s="30"/>
      <c r="N170" s="30"/>
      <c r="O170" s="30"/>
      <c r="P170" s="30"/>
      <c r="Q170" s="30"/>
      <c r="R170" s="30"/>
      <c r="S170" s="30"/>
      <c r="T170" s="30"/>
      <c r="U170" s="30"/>
      <c r="V170" s="30"/>
      <c r="W170" s="30"/>
    </row>
    <row r="171" spans="1:23" ht="13.5" customHeight="1">
      <c r="A171" s="29"/>
      <c r="B171" s="19"/>
      <c r="C171" s="19"/>
      <c r="D171" s="19"/>
      <c r="E171" s="19"/>
      <c r="F171" s="19"/>
      <c r="G171" s="19"/>
      <c r="I171" s="30"/>
      <c r="J171" s="30"/>
      <c r="K171" s="30"/>
      <c r="L171" s="30"/>
      <c r="M171" s="30"/>
      <c r="N171" s="30"/>
      <c r="O171" s="30"/>
      <c r="P171" s="30"/>
      <c r="Q171" s="30"/>
      <c r="R171" s="30"/>
      <c r="S171" s="30"/>
      <c r="T171" s="30"/>
      <c r="U171" s="30"/>
      <c r="V171" s="30"/>
      <c r="W171" s="30"/>
    </row>
    <row r="172" spans="1:23" ht="13.5" customHeight="1">
      <c r="A172" s="29"/>
      <c r="B172" s="19"/>
      <c r="C172" s="19"/>
      <c r="D172" s="19"/>
      <c r="E172" s="19"/>
      <c r="F172" s="19"/>
      <c r="G172" s="19"/>
      <c r="I172" s="30"/>
      <c r="J172" s="30"/>
      <c r="K172" s="30"/>
      <c r="L172" s="30"/>
      <c r="M172" s="30"/>
      <c r="N172" s="30"/>
      <c r="O172" s="30"/>
      <c r="P172" s="30"/>
      <c r="Q172" s="30"/>
      <c r="R172" s="30"/>
      <c r="S172" s="30"/>
      <c r="T172" s="30"/>
      <c r="U172" s="30"/>
      <c r="V172" s="30"/>
      <c r="W172" s="30"/>
    </row>
    <row r="173" spans="1:23" ht="13.5" customHeight="1">
      <c r="A173" s="29"/>
      <c r="B173" s="19"/>
      <c r="C173" s="19"/>
      <c r="D173" s="19"/>
      <c r="E173" s="19"/>
      <c r="F173" s="19"/>
      <c r="G173" s="19"/>
      <c r="I173" s="30"/>
      <c r="J173" s="30"/>
      <c r="K173" s="30"/>
      <c r="L173" s="30"/>
      <c r="M173" s="30"/>
      <c r="N173" s="30"/>
      <c r="O173" s="30"/>
      <c r="P173" s="30"/>
      <c r="Q173" s="30"/>
      <c r="R173" s="30"/>
      <c r="S173" s="30"/>
      <c r="T173" s="30"/>
      <c r="U173" s="30"/>
      <c r="V173" s="30"/>
      <c r="W173" s="30"/>
    </row>
    <row r="174" spans="1:23" ht="13.5" customHeight="1">
      <c r="A174" s="29"/>
      <c r="B174" s="19"/>
      <c r="C174" s="19"/>
      <c r="D174" s="19"/>
      <c r="E174" s="19"/>
      <c r="F174" s="19"/>
      <c r="G174" s="19"/>
      <c r="I174" s="30"/>
      <c r="J174" s="30"/>
      <c r="K174" s="30"/>
      <c r="L174" s="30"/>
      <c r="M174" s="30"/>
      <c r="N174" s="30"/>
      <c r="O174" s="30"/>
      <c r="P174" s="30"/>
      <c r="Q174" s="30"/>
      <c r="R174" s="30"/>
      <c r="S174" s="30"/>
      <c r="T174" s="30"/>
      <c r="U174" s="30"/>
      <c r="V174" s="30"/>
      <c r="W174" s="30"/>
    </row>
    <row r="175" spans="1:23" ht="13.5" customHeight="1">
      <c r="A175" s="29"/>
      <c r="B175" s="19"/>
      <c r="C175" s="19"/>
      <c r="D175" s="19"/>
      <c r="E175" s="19"/>
      <c r="F175" s="19"/>
      <c r="G175" s="19"/>
      <c r="I175" s="30"/>
      <c r="J175" s="30"/>
      <c r="K175" s="30"/>
      <c r="L175" s="30"/>
      <c r="M175" s="30"/>
      <c r="N175" s="30"/>
      <c r="O175" s="30"/>
      <c r="P175" s="30"/>
      <c r="Q175" s="30"/>
      <c r="R175" s="30"/>
      <c r="S175" s="30"/>
      <c r="T175" s="30"/>
      <c r="U175" s="30"/>
      <c r="V175" s="30"/>
      <c r="W175" s="30"/>
    </row>
    <row r="176" spans="1:23" ht="13.5" customHeight="1">
      <c r="A176" s="29"/>
      <c r="B176" s="19"/>
      <c r="C176" s="19"/>
      <c r="D176" s="19"/>
      <c r="E176" s="19"/>
      <c r="F176" s="19"/>
      <c r="G176" s="19"/>
      <c r="I176" s="30"/>
      <c r="J176" s="30"/>
      <c r="K176" s="30"/>
      <c r="L176" s="30"/>
      <c r="M176" s="30"/>
      <c r="N176" s="30"/>
      <c r="O176" s="30"/>
      <c r="P176" s="30"/>
      <c r="Q176" s="30"/>
      <c r="R176" s="30"/>
      <c r="S176" s="30"/>
      <c r="T176" s="30"/>
      <c r="U176" s="30"/>
      <c r="V176" s="30"/>
      <c r="W176" s="30"/>
    </row>
    <row r="177" spans="1:23" ht="13.5" customHeight="1">
      <c r="A177" s="29"/>
      <c r="B177" s="19"/>
      <c r="C177" s="19"/>
      <c r="D177" s="19"/>
      <c r="E177" s="19"/>
      <c r="F177" s="19"/>
      <c r="G177" s="19"/>
      <c r="I177" s="30"/>
      <c r="J177" s="30"/>
      <c r="K177" s="30"/>
      <c r="L177" s="30"/>
      <c r="M177" s="30"/>
      <c r="N177" s="30"/>
      <c r="O177" s="30"/>
      <c r="P177" s="30"/>
      <c r="Q177" s="30"/>
      <c r="R177" s="30"/>
      <c r="S177" s="30"/>
      <c r="T177" s="30"/>
      <c r="U177" s="30"/>
      <c r="V177" s="30"/>
      <c r="W177" s="30"/>
    </row>
    <row r="178" spans="1:23" ht="13.5" customHeight="1">
      <c r="A178" s="29"/>
      <c r="B178" s="19"/>
      <c r="C178" s="19"/>
      <c r="D178" s="19"/>
      <c r="E178" s="19"/>
      <c r="F178" s="19"/>
      <c r="G178" s="19"/>
      <c r="I178" s="30"/>
      <c r="J178" s="30"/>
      <c r="K178" s="30"/>
      <c r="L178" s="30"/>
      <c r="M178" s="30"/>
      <c r="N178" s="30"/>
      <c r="O178" s="30"/>
      <c r="P178" s="30"/>
      <c r="Q178" s="30"/>
      <c r="R178" s="30"/>
      <c r="S178" s="30"/>
      <c r="T178" s="30"/>
      <c r="U178" s="30"/>
      <c r="V178" s="30"/>
      <c r="W178" s="30"/>
    </row>
    <row r="179" spans="1:23" ht="13.5" customHeight="1">
      <c r="A179" s="29"/>
      <c r="B179" s="19"/>
      <c r="C179" s="19"/>
      <c r="D179" s="19"/>
      <c r="E179" s="19"/>
      <c r="F179" s="19"/>
      <c r="G179" s="19"/>
      <c r="I179" s="30"/>
      <c r="J179" s="30"/>
      <c r="K179" s="30"/>
      <c r="L179" s="30"/>
      <c r="M179" s="30"/>
      <c r="N179" s="30"/>
      <c r="O179" s="30"/>
      <c r="P179" s="30"/>
      <c r="Q179" s="30"/>
      <c r="R179" s="30"/>
      <c r="S179" s="30"/>
      <c r="T179" s="30"/>
      <c r="U179" s="30"/>
      <c r="V179" s="30"/>
      <c r="W179" s="30"/>
    </row>
    <row r="180" spans="1:23" ht="13.5" customHeight="1">
      <c r="A180" s="29"/>
      <c r="B180" s="19"/>
      <c r="C180" s="19"/>
      <c r="D180" s="19"/>
      <c r="E180" s="19"/>
      <c r="F180" s="19"/>
      <c r="G180" s="19"/>
      <c r="I180" s="30"/>
      <c r="J180" s="30"/>
      <c r="K180" s="30"/>
      <c r="L180" s="30"/>
      <c r="M180" s="30"/>
      <c r="N180" s="30"/>
      <c r="O180" s="30"/>
      <c r="P180" s="30"/>
      <c r="Q180" s="30"/>
      <c r="R180" s="30"/>
      <c r="S180" s="30"/>
      <c r="T180" s="30"/>
      <c r="U180" s="30"/>
      <c r="V180" s="30"/>
      <c r="W180" s="30"/>
    </row>
    <row r="181" spans="1:23" ht="13.5" customHeight="1">
      <c r="A181" s="29"/>
      <c r="B181" s="19"/>
      <c r="C181" s="19"/>
      <c r="D181" s="19"/>
      <c r="E181" s="19"/>
      <c r="F181" s="19"/>
      <c r="G181" s="19"/>
      <c r="I181" s="30"/>
      <c r="J181" s="30"/>
      <c r="K181" s="30"/>
      <c r="L181" s="30"/>
      <c r="M181" s="30"/>
      <c r="N181" s="30"/>
      <c r="O181" s="30"/>
      <c r="P181" s="30"/>
      <c r="Q181" s="30"/>
      <c r="R181" s="30"/>
      <c r="S181" s="30"/>
      <c r="T181" s="30"/>
      <c r="U181" s="30"/>
      <c r="V181" s="30"/>
      <c r="W181" s="30"/>
    </row>
    <row r="182" spans="1:23" ht="13.5" customHeight="1">
      <c r="A182" s="29"/>
      <c r="B182" s="19"/>
      <c r="C182" s="19"/>
      <c r="D182" s="19"/>
      <c r="E182" s="19"/>
      <c r="F182" s="19"/>
      <c r="G182" s="19"/>
      <c r="I182" s="30"/>
      <c r="J182" s="30"/>
      <c r="K182" s="30"/>
      <c r="L182" s="30"/>
      <c r="M182" s="30"/>
      <c r="N182" s="30"/>
      <c r="O182" s="30"/>
      <c r="P182" s="30"/>
      <c r="Q182" s="30"/>
      <c r="R182" s="30"/>
      <c r="S182" s="30"/>
      <c r="T182" s="30"/>
      <c r="U182" s="30"/>
      <c r="V182" s="30"/>
      <c r="W182" s="30"/>
    </row>
    <row r="183" spans="1:23" ht="13.5" customHeight="1">
      <c r="A183" s="29"/>
      <c r="B183" s="19"/>
      <c r="C183" s="19"/>
      <c r="D183" s="19"/>
      <c r="E183" s="19"/>
      <c r="F183" s="19"/>
      <c r="G183" s="19"/>
      <c r="I183" s="30"/>
      <c r="J183" s="30"/>
      <c r="K183" s="30"/>
      <c r="L183" s="30"/>
      <c r="M183" s="30"/>
      <c r="N183" s="30"/>
      <c r="O183" s="30"/>
      <c r="P183" s="30"/>
      <c r="Q183" s="30"/>
      <c r="R183" s="30"/>
      <c r="S183" s="30"/>
      <c r="T183" s="30"/>
      <c r="U183" s="30"/>
      <c r="V183" s="30"/>
      <c r="W183" s="30"/>
    </row>
    <row r="184" spans="1:23" ht="13.5" customHeight="1">
      <c r="A184" s="29"/>
      <c r="B184" s="19"/>
      <c r="C184" s="19"/>
      <c r="D184" s="19"/>
      <c r="E184" s="19"/>
      <c r="F184" s="19"/>
      <c r="G184" s="19"/>
      <c r="I184" s="30"/>
      <c r="J184" s="30"/>
      <c r="K184" s="30"/>
      <c r="L184" s="30"/>
      <c r="M184" s="30"/>
      <c r="N184" s="30"/>
      <c r="O184" s="30"/>
      <c r="P184" s="30"/>
      <c r="Q184" s="30"/>
      <c r="R184" s="30"/>
      <c r="S184" s="30"/>
      <c r="T184" s="30"/>
      <c r="U184" s="30"/>
      <c r="V184" s="30"/>
      <c r="W184" s="30"/>
    </row>
    <row r="185" spans="1:23" ht="13.5" customHeight="1">
      <c r="A185" s="29"/>
      <c r="B185" s="19"/>
      <c r="C185" s="19"/>
      <c r="D185" s="19"/>
      <c r="E185" s="19"/>
      <c r="F185" s="19"/>
      <c r="G185" s="19"/>
      <c r="I185" s="30"/>
      <c r="J185" s="30"/>
      <c r="K185" s="30"/>
      <c r="L185" s="30"/>
      <c r="M185" s="30"/>
      <c r="N185" s="30"/>
      <c r="O185" s="30"/>
      <c r="P185" s="30"/>
      <c r="Q185" s="30"/>
      <c r="R185" s="30"/>
      <c r="S185" s="30"/>
      <c r="T185" s="30"/>
      <c r="U185" s="30"/>
      <c r="V185" s="30"/>
      <c r="W185" s="30"/>
    </row>
    <row r="186" spans="1:23" ht="13.5" customHeight="1">
      <c r="A186" s="29"/>
      <c r="B186" s="19"/>
      <c r="C186" s="19"/>
      <c r="D186" s="19"/>
      <c r="E186" s="19"/>
      <c r="F186" s="19"/>
      <c r="G186" s="19"/>
      <c r="I186" s="30"/>
      <c r="J186" s="30"/>
      <c r="K186" s="30"/>
      <c r="L186" s="30"/>
      <c r="M186" s="30"/>
      <c r="N186" s="30"/>
      <c r="O186" s="30"/>
      <c r="P186" s="30"/>
      <c r="Q186" s="30"/>
      <c r="R186" s="30"/>
      <c r="S186" s="30"/>
      <c r="T186" s="30"/>
      <c r="U186" s="30"/>
      <c r="V186" s="30"/>
      <c r="W186" s="30"/>
    </row>
    <row r="187" spans="1:23" ht="13.5" customHeight="1">
      <c r="A187" s="29"/>
      <c r="B187" s="19"/>
      <c r="C187" s="19"/>
      <c r="D187" s="19"/>
      <c r="E187" s="19"/>
      <c r="F187" s="19"/>
      <c r="G187" s="19"/>
      <c r="I187" s="30"/>
      <c r="J187" s="30"/>
      <c r="K187" s="30"/>
      <c r="L187" s="30"/>
      <c r="M187" s="30"/>
      <c r="N187" s="30"/>
      <c r="O187" s="30"/>
      <c r="P187" s="30"/>
      <c r="Q187" s="30"/>
      <c r="R187" s="30"/>
      <c r="S187" s="30"/>
      <c r="T187" s="30"/>
      <c r="U187" s="30"/>
      <c r="V187" s="30"/>
      <c r="W187" s="30"/>
    </row>
    <row r="188" spans="1:23" ht="13.5" customHeight="1">
      <c r="A188" s="29"/>
      <c r="B188" s="19"/>
      <c r="C188" s="19"/>
      <c r="D188" s="19"/>
      <c r="E188" s="19"/>
      <c r="F188" s="19"/>
      <c r="G188" s="19"/>
      <c r="I188" s="30"/>
      <c r="J188" s="30"/>
      <c r="K188" s="30"/>
      <c r="L188" s="30"/>
      <c r="M188" s="30"/>
      <c r="N188" s="30"/>
      <c r="O188" s="30"/>
      <c r="P188" s="30"/>
      <c r="Q188" s="30"/>
      <c r="R188" s="30"/>
      <c r="S188" s="30"/>
      <c r="T188" s="30"/>
      <c r="U188" s="30"/>
      <c r="V188" s="30"/>
      <c r="W188" s="30"/>
    </row>
    <row r="189" spans="1:23" ht="13.5" customHeight="1">
      <c r="A189" s="29"/>
      <c r="B189" s="19"/>
      <c r="C189" s="19"/>
      <c r="D189" s="19"/>
      <c r="E189" s="19"/>
      <c r="F189" s="19"/>
      <c r="G189" s="19"/>
      <c r="I189" s="30"/>
      <c r="J189" s="30"/>
      <c r="K189" s="30"/>
      <c r="L189" s="30"/>
      <c r="M189" s="30"/>
      <c r="N189" s="30"/>
      <c r="O189" s="30"/>
      <c r="P189" s="30"/>
      <c r="Q189" s="30"/>
      <c r="R189" s="30"/>
      <c r="S189" s="30"/>
      <c r="T189" s="30"/>
      <c r="U189" s="30"/>
      <c r="V189" s="30"/>
      <c r="W189" s="30"/>
    </row>
    <row r="190" spans="1:23" ht="13.5" customHeight="1">
      <c r="A190" s="29"/>
      <c r="B190" s="19"/>
      <c r="C190" s="19"/>
      <c r="D190" s="19"/>
      <c r="E190" s="19"/>
      <c r="F190" s="19"/>
      <c r="G190" s="19"/>
      <c r="I190" s="30"/>
      <c r="J190" s="30"/>
      <c r="K190" s="30"/>
      <c r="L190" s="30"/>
      <c r="M190" s="30"/>
      <c r="N190" s="30"/>
      <c r="O190" s="30"/>
      <c r="P190" s="30"/>
      <c r="Q190" s="30"/>
      <c r="R190" s="30"/>
      <c r="S190" s="30"/>
      <c r="T190" s="30"/>
      <c r="U190" s="30"/>
      <c r="V190" s="30"/>
      <c r="W190" s="30"/>
    </row>
    <row r="191" spans="1:23" ht="13.5" customHeight="1">
      <c r="A191" s="29"/>
      <c r="B191" s="19"/>
      <c r="C191" s="19"/>
      <c r="D191" s="19"/>
      <c r="E191" s="19"/>
      <c r="F191" s="19"/>
      <c r="G191" s="19"/>
      <c r="I191" s="30"/>
      <c r="J191" s="30"/>
      <c r="K191" s="30"/>
      <c r="L191" s="30"/>
      <c r="M191" s="30"/>
      <c r="N191" s="30"/>
      <c r="O191" s="30"/>
      <c r="P191" s="30"/>
      <c r="Q191" s="30"/>
      <c r="R191" s="30"/>
      <c r="S191" s="30"/>
      <c r="T191" s="30"/>
      <c r="U191" s="30"/>
      <c r="V191" s="30"/>
      <c r="W191" s="30"/>
    </row>
    <row r="192" spans="1:23" ht="13.5" customHeight="1">
      <c r="A192" s="29"/>
      <c r="B192" s="19"/>
      <c r="C192" s="19"/>
      <c r="D192" s="19"/>
      <c r="E192" s="19"/>
      <c r="F192" s="19"/>
      <c r="G192" s="19"/>
      <c r="I192" s="30"/>
      <c r="J192" s="30"/>
      <c r="K192" s="30"/>
      <c r="L192" s="30"/>
      <c r="M192" s="30"/>
      <c r="N192" s="30"/>
      <c r="O192" s="30"/>
      <c r="P192" s="30"/>
      <c r="Q192" s="30"/>
      <c r="R192" s="30"/>
      <c r="S192" s="30"/>
      <c r="T192" s="30"/>
      <c r="U192" s="30"/>
      <c r="V192" s="30"/>
      <c r="W192" s="30"/>
    </row>
    <row r="193" spans="1:23" ht="13.5" customHeight="1">
      <c r="A193" s="29"/>
      <c r="B193" s="19"/>
      <c r="C193" s="19"/>
      <c r="D193" s="19"/>
      <c r="E193" s="19"/>
      <c r="F193" s="19"/>
      <c r="G193" s="19"/>
      <c r="I193" s="30"/>
      <c r="J193" s="30"/>
      <c r="K193" s="30"/>
      <c r="L193" s="30"/>
      <c r="M193" s="30"/>
      <c r="N193" s="30"/>
      <c r="O193" s="30"/>
      <c r="P193" s="30"/>
      <c r="Q193" s="30"/>
      <c r="R193" s="30"/>
      <c r="S193" s="30"/>
      <c r="T193" s="30"/>
      <c r="U193" s="30"/>
      <c r="V193" s="30"/>
      <c r="W193" s="30"/>
    </row>
    <row r="194" spans="1:23" ht="13.5" customHeight="1">
      <c r="A194" s="29"/>
      <c r="B194" s="19"/>
      <c r="C194" s="19"/>
      <c r="D194" s="19"/>
      <c r="E194" s="19"/>
      <c r="F194" s="19"/>
      <c r="G194" s="19"/>
      <c r="I194" s="30"/>
      <c r="J194" s="30"/>
      <c r="K194" s="30"/>
      <c r="L194" s="30"/>
      <c r="M194" s="30"/>
      <c r="N194" s="30"/>
      <c r="O194" s="30"/>
      <c r="P194" s="30"/>
      <c r="Q194" s="30"/>
      <c r="R194" s="30"/>
      <c r="S194" s="30"/>
      <c r="T194" s="30"/>
      <c r="U194" s="30"/>
      <c r="V194" s="30"/>
      <c r="W194" s="30"/>
    </row>
    <row r="195" spans="1:23" ht="13.5" customHeight="1">
      <c r="A195" s="29"/>
      <c r="B195" s="19"/>
      <c r="C195" s="19"/>
      <c r="D195" s="19"/>
      <c r="E195" s="19"/>
      <c r="F195" s="19"/>
      <c r="G195" s="19"/>
      <c r="I195" s="30"/>
      <c r="J195" s="30"/>
      <c r="K195" s="30"/>
      <c r="L195" s="30"/>
      <c r="M195" s="30"/>
      <c r="N195" s="30"/>
      <c r="O195" s="30"/>
      <c r="P195" s="30"/>
      <c r="Q195" s="30"/>
      <c r="R195" s="30"/>
      <c r="S195" s="30"/>
      <c r="T195" s="30"/>
      <c r="U195" s="30"/>
      <c r="V195" s="30"/>
      <c r="W195" s="30"/>
    </row>
    <row r="196" spans="1:23" ht="13.5" customHeight="1">
      <c r="A196" s="29"/>
      <c r="B196" s="19"/>
      <c r="C196" s="19"/>
      <c r="D196" s="19"/>
      <c r="E196" s="19"/>
      <c r="F196" s="19"/>
      <c r="G196" s="19"/>
      <c r="I196" s="30"/>
      <c r="J196" s="30"/>
      <c r="K196" s="30"/>
      <c r="L196" s="30"/>
      <c r="M196" s="30"/>
      <c r="N196" s="30"/>
      <c r="O196" s="30"/>
      <c r="P196" s="30"/>
      <c r="Q196" s="30"/>
      <c r="R196" s="30"/>
      <c r="S196" s="30"/>
      <c r="T196" s="30"/>
      <c r="U196" s="30"/>
      <c r="V196" s="30"/>
      <c r="W196" s="30"/>
    </row>
    <row r="197" spans="1:23" ht="13.5" customHeight="1">
      <c r="A197" s="29"/>
      <c r="B197" s="19"/>
      <c r="C197" s="19"/>
      <c r="D197" s="19"/>
      <c r="E197" s="19"/>
      <c r="F197" s="19"/>
      <c r="G197" s="19"/>
      <c r="I197" s="30"/>
      <c r="J197" s="30"/>
      <c r="K197" s="30"/>
      <c r="L197" s="30"/>
      <c r="M197" s="30"/>
      <c r="N197" s="30"/>
      <c r="O197" s="30"/>
      <c r="P197" s="30"/>
      <c r="Q197" s="30"/>
      <c r="R197" s="30"/>
      <c r="S197" s="30"/>
      <c r="T197" s="30"/>
      <c r="U197" s="30"/>
      <c r="V197" s="30"/>
      <c r="W197" s="30"/>
    </row>
    <row r="198" spans="1:23" ht="13.5" customHeight="1">
      <c r="A198" s="29"/>
      <c r="B198" s="19"/>
      <c r="C198" s="19"/>
      <c r="D198" s="19"/>
      <c r="E198" s="19"/>
      <c r="F198" s="19"/>
      <c r="G198" s="19"/>
      <c r="I198" s="30"/>
      <c r="J198" s="30"/>
      <c r="K198" s="30"/>
      <c r="L198" s="30"/>
      <c r="M198" s="30"/>
      <c r="N198" s="30"/>
      <c r="O198" s="30"/>
      <c r="P198" s="30"/>
      <c r="Q198" s="30"/>
      <c r="R198" s="30"/>
      <c r="S198" s="30"/>
      <c r="T198" s="30"/>
      <c r="U198" s="30"/>
      <c r="V198" s="30"/>
      <c r="W198" s="30"/>
    </row>
    <row r="199" spans="1:23" ht="13.5" customHeight="1">
      <c r="A199" s="29"/>
      <c r="B199" s="19"/>
      <c r="C199" s="19"/>
      <c r="D199" s="19"/>
      <c r="E199" s="19"/>
      <c r="F199" s="19"/>
      <c r="G199" s="19"/>
      <c r="I199" s="30"/>
      <c r="J199" s="30"/>
      <c r="K199" s="30"/>
      <c r="L199" s="30"/>
      <c r="M199" s="30"/>
      <c r="N199" s="30"/>
      <c r="O199" s="30"/>
      <c r="P199" s="30"/>
      <c r="Q199" s="30"/>
      <c r="R199" s="30"/>
      <c r="S199" s="30"/>
      <c r="T199" s="30"/>
      <c r="U199" s="30"/>
      <c r="V199" s="30"/>
      <c r="W199" s="30"/>
    </row>
    <row r="200" spans="1:23" ht="13.5" customHeight="1">
      <c r="A200" s="29"/>
      <c r="B200" s="19"/>
      <c r="C200" s="19"/>
      <c r="D200" s="19"/>
      <c r="E200" s="19"/>
      <c r="F200" s="19"/>
      <c r="G200" s="19"/>
      <c r="I200" s="30"/>
      <c r="J200" s="30"/>
      <c r="K200" s="30"/>
      <c r="L200" s="30"/>
      <c r="M200" s="30"/>
      <c r="N200" s="30"/>
      <c r="O200" s="30"/>
      <c r="P200" s="30"/>
      <c r="Q200" s="30"/>
      <c r="R200" s="30"/>
      <c r="S200" s="30"/>
      <c r="T200" s="30"/>
      <c r="U200" s="30"/>
      <c r="V200" s="30"/>
      <c r="W200" s="30"/>
    </row>
    <row r="201" spans="1:23" ht="13.5" customHeight="1">
      <c r="A201" s="29"/>
      <c r="B201" s="19"/>
      <c r="C201" s="19"/>
      <c r="D201" s="19"/>
      <c r="E201" s="19"/>
      <c r="F201" s="19"/>
      <c r="G201" s="19"/>
      <c r="I201" s="30"/>
      <c r="J201" s="30"/>
      <c r="K201" s="30"/>
      <c r="L201" s="30"/>
      <c r="M201" s="30"/>
      <c r="N201" s="30"/>
      <c r="O201" s="30"/>
      <c r="P201" s="30"/>
      <c r="Q201" s="30"/>
      <c r="R201" s="30"/>
      <c r="S201" s="30"/>
      <c r="T201" s="30"/>
      <c r="U201" s="30"/>
      <c r="V201" s="30"/>
      <c r="W201" s="30"/>
    </row>
    <row r="202" spans="1:23" ht="13.5" customHeight="1">
      <c r="A202" s="29"/>
      <c r="B202" s="19"/>
      <c r="C202" s="19"/>
      <c r="D202" s="19"/>
      <c r="E202" s="19"/>
      <c r="F202" s="19"/>
      <c r="G202" s="19"/>
      <c r="I202" s="30"/>
      <c r="J202" s="30"/>
      <c r="K202" s="30"/>
      <c r="L202" s="30"/>
      <c r="M202" s="30"/>
      <c r="N202" s="30"/>
      <c r="O202" s="30"/>
      <c r="P202" s="30"/>
      <c r="Q202" s="30"/>
      <c r="R202" s="30"/>
      <c r="S202" s="30"/>
      <c r="T202" s="30"/>
      <c r="U202" s="30"/>
      <c r="V202" s="30"/>
      <c r="W202" s="30"/>
    </row>
    <row r="203" spans="1:23" ht="13.5" customHeight="1">
      <c r="A203" s="29"/>
      <c r="B203" s="19"/>
      <c r="C203" s="19"/>
      <c r="D203" s="19"/>
      <c r="E203" s="19"/>
      <c r="F203" s="19"/>
      <c r="G203" s="19"/>
      <c r="I203" s="30"/>
      <c r="J203" s="30"/>
      <c r="K203" s="30"/>
      <c r="L203" s="30"/>
      <c r="M203" s="30"/>
      <c r="N203" s="30"/>
      <c r="O203" s="30"/>
      <c r="P203" s="30"/>
      <c r="Q203" s="30"/>
      <c r="R203" s="30"/>
      <c r="S203" s="30"/>
      <c r="T203" s="30"/>
      <c r="U203" s="30"/>
      <c r="V203" s="30"/>
      <c r="W203" s="30"/>
    </row>
    <row r="204" spans="1:23" ht="13.5" customHeight="1">
      <c r="A204" s="29"/>
      <c r="B204" s="19"/>
      <c r="C204" s="19"/>
      <c r="D204" s="19"/>
      <c r="E204" s="19"/>
      <c r="F204" s="19"/>
      <c r="G204" s="19"/>
      <c r="I204" s="30"/>
      <c r="J204" s="30"/>
      <c r="K204" s="30"/>
      <c r="L204" s="30"/>
      <c r="M204" s="30"/>
      <c r="N204" s="30"/>
      <c r="O204" s="30"/>
      <c r="P204" s="30"/>
      <c r="Q204" s="30"/>
      <c r="R204" s="30"/>
      <c r="S204" s="30"/>
      <c r="T204" s="30"/>
      <c r="U204" s="30"/>
      <c r="V204" s="30"/>
      <c r="W204" s="30"/>
    </row>
    <row r="205" spans="1:23" ht="13.5" customHeight="1">
      <c r="A205" s="29"/>
      <c r="B205" s="19"/>
      <c r="C205" s="19"/>
      <c r="D205" s="19"/>
      <c r="E205" s="19"/>
      <c r="F205" s="19"/>
      <c r="G205" s="19"/>
      <c r="I205" s="30"/>
      <c r="J205" s="30"/>
      <c r="K205" s="30"/>
      <c r="L205" s="30"/>
      <c r="M205" s="30"/>
      <c r="N205" s="30"/>
      <c r="O205" s="30"/>
      <c r="P205" s="30"/>
      <c r="Q205" s="30"/>
      <c r="R205" s="30"/>
      <c r="S205" s="30"/>
      <c r="T205" s="30"/>
      <c r="U205" s="30"/>
      <c r="V205" s="30"/>
      <c r="W205" s="30"/>
    </row>
    <row r="206" spans="1:23" ht="13.5" customHeight="1">
      <c r="A206" s="29"/>
      <c r="B206" s="19"/>
      <c r="C206" s="19"/>
      <c r="D206" s="19"/>
      <c r="E206" s="19"/>
      <c r="F206" s="19"/>
      <c r="G206" s="19"/>
      <c r="I206" s="30"/>
      <c r="J206" s="30"/>
      <c r="K206" s="30"/>
      <c r="L206" s="30"/>
      <c r="M206" s="30"/>
      <c r="N206" s="30"/>
      <c r="O206" s="30"/>
      <c r="P206" s="30"/>
      <c r="Q206" s="30"/>
      <c r="R206" s="30"/>
      <c r="S206" s="30"/>
      <c r="T206" s="30"/>
      <c r="U206" s="30"/>
      <c r="V206" s="30"/>
      <c r="W206" s="30"/>
    </row>
    <row r="207" spans="1:23" ht="13.5" customHeight="1">
      <c r="A207" s="29"/>
      <c r="B207" s="19"/>
      <c r="C207" s="19"/>
      <c r="D207" s="19"/>
      <c r="E207" s="19"/>
      <c r="F207" s="19"/>
      <c r="G207" s="19"/>
      <c r="I207" s="30"/>
      <c r="J207" s="30"/>
      <c r="K207" s="30"/>
      <c r="L207" s="30"/>
      <c r="M207" s="30"/>
      <c r="N207" s="30"/>
      <c r="O207" s="30"/>
      <c r="P207" s="30"/>
      <c r="Q207" s="30"/>
      <c r="R207" s="30"/>
      <c r="S207" s="30"/>
      <c r="T207" s="30"/>
      <c r="U207" s="30"/>
      <c r="V207" s="30"/>
      <c r="W207" s="30"/>
    </row>
    <row r="208" spans="1:23" ht="13.5" customHeight="1">
      <c r="A208" s="29"/>
      <c r="B208" s="19"/>
      <c r="C208" s="19"/>
      <c r="D208" s="19"/>
      <c r="E208" s="19"/>
      <c r="F208" s="19"/>
      <c r="G208" s="19"/>
      <c r="I208" s="30"/>
      <c r="J208" s="30"/>
      <c r="K208" s="30"/>
      <c r="L208" s="30"/>
      <c r="M208" s="30"/>
      <c r="N208" s="30"/>
      <c r="O208" s="30"/>
      <c r="P208" s="30"/>
      <c r="Q208" s="30"/>
      <c r="R208" s="30"/>
      <c r="S208" s="30"/>
      <c r="T208" s="30"/>
      <c r="U208" s="30"/>
      <c r="V208" s="30"/>
      <c r="W208" s="30"/>
    </row>
    <row r="209" spans="1:23" ht="13.5" customHeight="1">
      <c r="A209" s="29"/>
      <c r="B209" s="19"/>
      <c r="C209" s="19"/>
      <c r="D209" s="19"/>
      <c r="E209" s="19"/>
      <c r="F209" s="19"/>
      <c r="G209" s="19"/>
      <c r="I209" s="30"/>
      <c r="J209" s="30"/>
      <c r="K209" s="30"/>
      <c r="L209" s="30"/>
      <c r="M209" s="30"/>
      <c r="N209" s="30"/>
      <c r="O209" s="30"/>
      <c r="P209" s="30"/>
      <c r="Q209" s="30"/>
      <c r="R209" s="30"/>
      <c r="S209" s="30"/>
      <c r="T209" s="30"/>
      <c r="U209" s="30"/>
      <c r="V209" s="30"/>
      <c r="W209" s="30"/>
    </row>
    <row r="210" spans="1:23" ht="13.5" customHeight="1">
      <c r="A210" s="29"/>
      <c r="B210" s="19"/>
      <c r="C210" s="19"/>
      <c r="D210" s="19"/>
      <c r="E210" s="19"/>
      <c r="F210" s="19"/>
      <c r="G210" s="19"/>
      <c r="I210" s="30"/>
      <c r="J210" s="30"/>
      <c r="K210" s="30"/>
      <c r="L210" s="30"/>
      <c r="M210" s="30"/>
      <c r="N210" s="30"/>
      <c r="O210" s="30"/>
      <c r="P210" s="30"/>
      <c r="Q210" s="30"/>
      <c r="R210" s="30"/>
      <c r="S210" s="30"/>
      <c r="T210" s="30"/>
      <c r="U210" s="30"/>
      <c r="V210" s="30"/>
      <c r="W210" s="30"/>
    </row>
    <row r="211" spans="1:23" ht="13.5" customHeight="1">
      <c r="A211" s="29"/>
      <c r="B211" s="19"/>
      <c r="C211" s="19"/>
      <c r="D211" s="19"/>
      <c r="E211" s="19"/>
      <c r="F211" s="19"/>
      <c r="G211" s="19"/>
      <c r="I211" s="30"/>
      <c r="J211" s="30"/>
      <c r="K211" s="30"/>
      <c r="L211" s="30"/>
      <c r="M211" s="30"/>
      <c r="N211" s="30"/>
      <c r="O211" s="30"/>
      <c r="P211" s="30"/>
      <c r="Q211" s="30"/>
      <c r="R211" s="30"/>
      <c r="S211" s="30"/>
      <c r="T211" s="30"/>
      <c r="U211" s="30"/>
      <c r="V211" s="30"/>
      <c r="W211" s="30"/>
    </row>
    <row r="212" spans="1:23" ht="13.5" customHeight="1">
      <c r="A212" s="29"/>
      <c r="B212" s="19"/>
      <c r="C212" s="19"/>
      <c r="D212" s="19"/>
      <c r="E212" s="19"/>
      <c r="F212" s="19"/>
      <c r="G212" s="19"/>
      <c r="I212" s="30"/>
      <c r="J212" s="30"/>
      <c r="K212" s="30"/>
      <c r="L212" s="30"/>
      <c r="M212" s="30"/>
      <c r="N212" s="30"/>
      <c r="O212" s="30"/>
      <c r="P212" s="30"/>
      <c r="Q212" s="30"/>
      <c r="R212" s="30"/>
      <c r="S212" s="30"/>
      <c r="T212" s="30"/>
      <c r="U212" s="30"/>
      <c r="V212" s="30"/>
      <c r="W212" s="30"/>
    </row>
    <row r="213" spans="1:23" ht="13.5" customHeight="1">
      <c r="A213" s="29"/>
      <c r="B213" s="19"/>
      <c r="C213" s="19"/>
      <c r="D213" s="19"/>
      <c r="E213" s="19"/>
      <c r="F213" s="19"/>
      <c r="G213" s="19"/>
      <c r="I213" s="30"/>
      <c r="J213" s="30"/>
      <c r="K213" s="30"/>
      <c r="L213" s="30"/>
      <c r="M213" s="30"/>
      <c r="N213" s="30"/>
      <c r="O213" s="30"/>
      <c r="P213" s="30"/>
      <c r="Q213" s="30"/>
      <c r="R213" s="30"/>
      <c r="S213" s="30"/>
      <c r="T213" s="30"/>
      <c r="U213" s="30"/>
      <c r="V213" s="30"/>
      <c r="W213" s="30"/>
    </row>
    <row r="214" spans="1:23" ht="13.5" customHeight="1">
      <c r="A214" s="29"/>
      <c r="B214" s="19"/>
      <c r="C214" s="19"/>
      <c r="D214" s="19"/>
      <c r="E214" s="19"/>
      <c r="F214" s="19"/>
      <c r="G214" s="19"/>
      <c r="I214" s="30"/>
      <c r="J214" s="30"/>
      <c r="K214" s="30"/>
      <c r="L214" s="30"/>
      <c r="M214" s="30"/>
      <c r="N214" s="30"/>
      <c r="O214" s="30"/>
      <c r="P214" s="30"/>
      <c r="Q214" s="30"/>
      <c r="R214" s="30"/>
      <c r="S214" s="30"/>
      <c r="T214" s="30"/>
      <c r="U214" s="30"/>
      <c r="V214" s="30"/>
      <c r="W214" s="30"/>
    </row>
    <row r="215" spans="1:23" ht="13.5" customHeight="1">
      <c r="A215" s="29"/>
      <c r="B215" s="19"/>
      <c r="C215" s="19"/>
      <c r="D215" s="19"/>
      <c r="E215" s="19"/>
      <c r="F215" s="19"/>
      <c r="G215" s="19"/>
      <c r="I215" s="30"/>
      <c r="J215" s="30"/>
      <c r="K215" s="30"/>
      <c r="L215" s="30"/>
      <c r="M215" s="30"/>
      <c r="N215" s="30"/>
      <c r="O215" s="30"/>
      <c r="P215" s="30"/>
      <c r="Q215" s="30"/>
      <c r="R215" s="30"/>
      <c r="S215" s="30"/>
      <c r="T215" s="30"/>
      <c r="U215" s="30"/>
      <c r="V215" s="30"/>
      <c r="W215" s="30"/>
    </row>
    <row r="216" spans="1:23" ht="13.5" customHeight="1">
      <c r="A216" s="29"/>
      <c r="B216" s="19"/>
      <c r="C216" s="19"/>
      <c r="D216" s="19"/>
      <c r="E216" s="19"/>
      <c r="F216" s="19"/>
      <c r="G216" s="19"/>
      <c r="I216" s="30"/>
      <c r="J216" s="30"/>
      <c r="K216" s="30"/>
      <c r="L216" s="30"/>
      <c r="M216" s="30"/>
      <c r="N216" s="30"/>
      <c r="O216" s="30"/>
      <c r="P216" s="30"/>
      <c r="Q216" s="30"/>
      <c r="R216" s="30"/>
      <c r="S216" s="30"/>
      <c r="T216" s="30"/>
      <c r="U216" s="30"/>
      <c r="V216" s="30"/>
      <c r="W216" s="30"/>
    </row>
    <row r="217" spans="1:23" ht="13.5" customHeight="1">
      <c r="A217" s="29"/>
      <c r="B217" s="19"/>
      <c r="C217" s="19"/>
      <c r="D217" s="19"/>
      <c r="E217" s="19"/>
      <c r="F217" s="19"/>
      <c r="G217" s="19"/>
      <c r="I217" s="30"/>
      <c r="J217" s="30"/>
      <c r="K217" s="30"/>
      <c r="L217" s="30"/>
      <c r="M217" s="30"/>
      <c r="N217" s="30"/>
      <c r="O217" s="30"/>
      <c r="P217" s="30"/>
      <c r="Q217" s="30"/>
      <c r="R217" s="30"/>
      <c r="S217" s="30"/>
      <c r="T217" s="30"/>
      <c r="U217" s="30"/>
      <c r="V217" s="30"/>
      <c r="W217" s="30"/>
    </row>
    <row r="218" spans="1:23" ht="13.5" customHeight="1">
      <c r="A218" s="29"/>
      <c r="B218" s="19"/>
      <c r="C218" s="19"/>
      <c r="D218" s="19"/>
      <c r="E218" s="19"/>
      <c r="F218" s="19"/>
      <c r="G218" s="19"/>
      <c r="I218" s="30"/>
      <c r="J218" s="30"/>
      <c r="K218" s="30"/>
      <c r="L218" s="30"/>
      <c r="M218" s="30"/>
      <c r="N218" s="30"/>
      <c r="O218" s="30"/>
      <c r="P218" s="30"/>
      <c r="Q218" s="30"/>
      <c r="R218" s="30"/>
      <c r="S218" s="30"/>
      <c r="T218" s="30"/>
      <c r="U218" s="30"/>
      <c r="V218" s="30"/>
      <c r="W218" s="30"/>
    </row>
    <row r="219" spans="1:23" ht="13.5" customHeight="1">
      <c r="A219" s="29"/>
      <c r="B219" s="19"/>
      <c r="C219" s="19"/>
      <c r="D219" s="19"/>
      <c r="E219" s="19"/>
      <c r="F219" s="19"/>
      <c r="G219" s="19"/>
      <c r="I219" s="30"/>
      <c r="J219" s="30"/>
      <c r="K219" s="30"/>
      <c r="L219" s="30"/>
      <c r="M219" s="30"/>
      <c r="N219" s="30"/>
      <c r="O219" s="30"/>
      <c r="P219" s="30"/>
      <c r="Q219" s="30"/>
      <c r="R219" s="30"/>
      <c r="S219" s="30"/>
      <c r="T219" s="30"/>
      <c r="U219" s="30"/>
      <c r="V219" s="30"/>
      <c r="W219" s="30"/>
    </row>
    <row r="220" spans="1:23" ht="13.5" customHeight="1">
      <c r="A220" s="29"/>
      <c r="B220" s="19"/>
      <c r="C220" s="19"/>
      <c r="D220" s="19"/>
      <c r="E220" s="19"/>
      <c r="F220" s="19"/>
      <c r="G220" s="19"/>
      <c r="I220" s="30"/>
      <c r="J220" s="30"/>
      <c r="K220" s="30"/>
      <c r="L220" s="30"/>
      <c r="M220" s="30"/>
      <c r="N220" s="30"/>
      <c r="O220" s="30"/>
      <c r="P220" s="30"/>
      <c r="Q220" s="30"/>
      <c r="R220" s="30"/>
      <c r="S220" s="30"/>
      <c r="T220" s="30"/>
      <c r="U220" s="30"/>
      <c r="V220" s="30"/>
      <c r="W220" s="30"/>
    </row>
    <row r="221" spans="1:23" ht="13.5" customHeight="1">
      <c r="A221" s="29"/>
      <c r="B221" s="19"/>
      <c r="C221" s="19"/>
      <c r="D221" s="19"/>
      <c r="E221" s="19"/>
      <c r="F221" s="19"/>
      <c r="G221" s="19"/>
      <c r="I221" s="30"/>
      <c r="J221" s="30"/>
      <c r="K221" s="30"/>
      <c r="L221" s="30"/>
      <c r="M221" s="30"/>
      <c r="N221" s="30"/>
      <c r="O221" s="30"/>
      <c r="P221" s="30"/>
      <c r="Q221" s="30"/>
      <c r="R221" s="30"/>
      <c r="S221" s="30"/>
      <c r="T221" s="30"/>
      <c r="U221" s="30"/>
      <c r="V221" s="30"/>
      <c r="W221" s="30"/>
    </row>
    <row r="222" spans="1:23" ht="13.5" customHeight="1">
      <c r="A222" s="29"/>
      <c r="B222" s="19"/>
      <c r="C222" s="19"/>
      <c r="D222" s="19"/>
      <c r="E222" s="19"/>
      <c r="F222" s="19"/>
      <c r="G222" s="19"/>
      <c r="I222" s="30"/>
      <c r="J222" s="30"/>
      <c r="K222" s="30"/>
      <c r="L222" s="30"/>
      <c r="M222" s="30"/>
      <c r="N222" s="30"/>
      <c r="O222" s="30"/>
      <c r="P222" s="30"/>
      <c r="Q222" s="30"/>
      <c r="R222" s="30"/>
      <c r="S222" s="30"/>
      <c r="T222" s="30"/>
      <c r="U222" s="30"/>
      <c r="V222" s="30"/>
      <c r="W222" s="30"/>
    </row>
    <row r="223" spans="1:23" ht="13.5" customHeight="1">
      <c r="A223" s="29"/>
      <c r="B223" s="19"/>
      <c r="C223" s="19"/>
      <c r="D223" s="19"/>
      <c r="E223" s="19"/>
      <c r="F223" s="19"/>
      <c r="G223" s="19"/>
      <c r="I223" s="30"/>
      <c r="J223" s="30"/>
      <c r="K223" s="30"/>
      <c r="L223" s="30"/>
      <c r="M223" s="30"/>
      <c r="N223" s="30"/>
      <c r="O223" s="30"/>
      <c r="P223" s="30"/>
      <c r="Q223" s="30"/>
      <c r="R223" s="30"/>
      <c r="S223" s="30"/>
      <c r="T223" s="30"/>
      <c r="U223" s="30"/>
      <c r="V223" s="30"/>
      <c r="W223" s="30"/>
    </row>
    <row r="224" spans="1:23" ht="13.5" customHeight="1">
      <c r="A224" s="29"/>
      <c r="B224" s="19"/>
      <c r="C224" s="19"/>
      <c r="D224" s="19"/>
      <c r="E224" s="19"/>
      <c r="F224" s="19"/>
      <c r="G224" s="19"/>
      <c r="I224" s="30"/>
      <c r="J224" s="30"/>
      <c r="K224" s="30"/>
      <c r="L224" s="30"/>
      <c r="M224" s="30"/>
      <c r="N224" s="30"/>
      <c r="O224" s="30"/>
      <c r="P224" s="30"/>
      <c r="Q224" s="30"/>
      <c r="R224" s="30"/>
      <c r="S224" s="30"/>
      <c r="T224" s="30"/>
      <c r="U224" s="30"/>
      <c r="V224" s="30"/>
      <c r="W224" s="30"/>
    </row>
    <row r="225" spans="1:23" ht="13.5" customHeight="1">
      <c r="A225" s="29"/>
      <c r="B225" s="19"/>
      <c r="C225" s="19"/>
      <c r="D225" s="19"/>
      <c r="E225" s="19"/>
      <c r="F225" s="19"/>
      <c r="G225" s="19"/>
      <c r="I225" s="30"/>
      <c r="J225" s="30"/>
      <c r="K225" s="30"/>
      <c r="L225" s="30"/>
      <c r="M225" s="30"/>
      <c r="N225" s="30"/>
      <c r="O225" s="30"/>
      <c r="P225" s="30"/>
      <c r="Q225" s="30"/>
      <c r="R225" s="30"/>
      <c r="S225" s="30"/>
      <c r="T225" s="30"/>
      <c r="U225" s="30"/>
      <c r="V225" s="30"/>
      <c r="W225" s="30"/>
    </row>
    <row r="226" spans="1:23" ht="13.5" customHeight="1">
      <c r="A226" s="29"/>
      <c r="B226" s="19"/>
      <c r="C226" s="19"/>
      <c r="D226" s="19"/>
      <c r="E226" s="19"/>
      <c r="F226" s="19"/>
      <c r="G226" s="19"/>
      <c r="I226" s="30"/>
      <c r="J226" s="30"/>
      <c r="K226" s="30"/>
      <c r="L226" s="30"/>
      <c r="M226" s="30"/>
      <c r="N226" s="30"/>
      <c r="O226" s="30"/>
      <c r="P226" s="30"/>
      <c r="Q226" s="30"/>
      <c r="R226" s="30"/>
      <c r="S226" s="30"/>
      <c r="T226" s="30"/>
      <c r="U226" s="30"/>
      <c r="V226" s="30"/>
      <c r="W226" s="30"/>
    </row>
    <row r="227" spans="1:23" ht="13.5" customHeight="1">
      <c r="A227" s="29"/>
      <c r="B227" s="19"/>
      <c r="C227" s="19"/>
      <c r="D227" s="19"/>
      <c r="E227" s="19"/>
      <c r="F227" s="19"/>
      <c r="G227" s="19"/>
      <c r="I227" s="30"/>
      <c r="J227" s="30"/>
      <c r="K227" s="30"/>
      <c r="L227" s="30"/>
      <c r="M227" s="30"/>
      <c r="N227" s="30"/>
      <c r="O227" s="30"/>
      <c r="P227" s="30"/>
      <c r="Q227" s="30"/>
      <c r="R227" s="30"/>
      <c r="S227" s="30"/>
      <c r="T227" s="30"/>
      <c r="U227" s="30"/>
      <c r="V227" s="30"/>
      <c r="W227" s="30"/>
    </row>
    <row r="228" spans="1:23" ht="13.5" customHeight="1">
      <c r="A228" s="29"/>
      <c r="B228" s="19"/>
      <c r="C228" s="19"/>
      <c r="D228" s="19"/>
      <c r="E228" s="19"/>
      <c r="F228" s="19"/>
      <c r="G228" s="19"/>
      <c r="I228" s="30"/>
      <c r="J228" s="30"/>
      <c r="K228" s="30"/>
      <c r="L228" s="30"/>
      <c r="M228" s="30"/>
      <c r="N228" s="30"/>
      <c r="O228" s="30"/>
      <c r="P228" s="30"/>
      <c r="Q228" s="30"/>
      <c r="R228" s="30"/>
      <c r="S228" s="30"/>
      <c r="T228" s="30"/>
      <c r="U228" s="30"/>
      <c r="V228" s="30"/>
      <c r="W228" s="30"/>
    </row>
    <row r="229" spans="1:23" ht="13.5" customHeight="1">
      <c r="A229" s="29"/>
      <c r="B229" s="19"/>
      <c r="C229" s="19"/>
      <c r="D229" s="19"/>
      <c r="E229" s="19"/>
      <c r="F229" s="19"/>
      <c r="G229" s="19"/>
      <c r="I229" s="30"/>
      <c r="J229" s="30"/>
      <c r="K229" s="30"/>
      <c r="L229" s="30"/>
      <c r="M229" s="30"/>
      <c r="N229" s="30"/>
      <c r="O229" s="30"/>
      <c r="P229" s="30"/>
      <c r="Q229" s="30"/>
      <c r="R229" s="30"/>
      <c r="S229" s="30"/>
      <c r="T229" s="30"/>
      <c r="U229" s="30"/>
      <c r="V229" s="30"/>
      <c r="W229" s="30"/>
    </row>
    <row r="230" spans="1:23" ht="13.5" customHeight="1">
      <c r="A230" s="29"/>
      <c r="B230" s="19"/>
      <c r="C230" s="19"/>
      <c r="D230" s="19"/>
      <c r="E230" s="19"/>
      <c r="F230" s="19"/>
      <c r="G230" s="19"/>
      <c r="I230" s="30"/>
      <c r="J230" s="30"/>
      <c r="K230" s="30"/>
      <c r="L230" s="30"/>
      <c r="M230" s="30"/>
      <c r="N230" s="30"/>
      <c r="O230" s="30"/>
      <c r="P230" s="30"/>
      <c r="Q230" s="30"/>
      <c r="R230" s="30"/>
      <c r="S230" s="30"/>
      <c r="T230" s="30"/>
      <c r="U230" s="30"/>
      <c r="V230" s="30"/>
      <c r="W230" s="30"/>
    </row>
    <row r="231" spans="1:23" ht="13.5" customHeight="1">
      <c r="A231" s="29"/>
      <c r="B231" s="19"/>
      <c r="C231" s="19"/>
      <c r="D231" s="19"/>
      <c r="E231" s="19"/>
      <c r="F231" s="19"/>
      <c r="G231" s="19"/>
      <c r="I231" s="30"/>
      <c r="J231" s="30"/>
      <c r="K231" s="30"/>
      <c r="L231" s="30"/>
      <c r="M231" s="30"/>
      <c r="N231" s="30"/>
      <c r="O231" s="30"/>
      <c r="P231" s="30"/>
      <c r="Q231" s="30"/>
      <c r="R231" s="30"/>
      <c r="S231" s="30"/>
      <c r="T231" s="30"/>
      <c r="U231" s="30"/>
      <c r="V231" s="30"/>
      <c r="W231" s="30"/>
    </row>
    <row r="232" spans="1:23" ht="13.5" customHeight="1">
      <c r="A232" s="29"/>
      <c r="B232" s="19"/>
      <c r="C232" s="19"/>
      <c r="D232" s="19"/>
      <c r="E232" s="19"/>
      <c r="F232" s="19"/>
      <c r="G232" s="19"/>
      <c r="I232" s="30"/>
      <c r="J232" s="30"/>
      <c r="K232" s="30"/>
      <c r="L232" s="30"/>
      <c r="M232" s="30"/>
      <c r="N232" s="30"/>
      <c r="O232" s="30"/>
      <c r="P232" s="30"/>
      <c r="Q232" s="30"/>
      <c r="R232" s="30"/>
      <c r="S232" s="30"/>
      <c r="T232" s="30"/>
      <c r="U232" s="30"/>
      <c r="V232" s="30"/>
      <c r="W232" s="30"/>
    </row>
    <row r="233" spans="1:23" ht="13.5" customHeight="1">
      <c r="A233" s="29"/>
      <c r="B233" s="19"/>
      <c r="C233" s="19"/>
      <c r="D233" s="19"/>
      <c r="E233" s="19"/>
      <c r="F233" s="19"/>
      <c r="G233" s="19"/>
      <c r="I233" s="30"/>
      <c r="J233" s="30"/>
      <c r="K233" s="30"/>
      <c r="L233" s="30"/>
      <c r="M233" s="30"/>
      <c r="N233" s="30"/>
      <c r="O233" s="30"/>
      <c r="P233" s="30"/>
      <c r="Q233" s="30"/>
      <c r="R233" s="30"/>
      <c r="S233" s="30"/>
      <c r="T233" s="30"/>
      <c r="U233" s="30"/>
      <c r="V233" s="30"/>
      <c r="W233" s="30"/>
    </row>
    <row r="234" spans="1:23" ht="13.5" customHeight="1">
      <c r="A234" s="29"/>
      <c r="B234" s="19"/>
      <c r="C234" s="19"/>
      <c r="D234" s="19"/>
      <c r="E234" s="19"/>
      <c r="F234" s="19"/>
      <c r="G234" s="19"/>
      <c r="I234" s="30"/>
      <c r="J234" s="30"/>
      <c r="K234" s="30"/>
      <c r="L234" s="30"/>
      <c r="M234" s="30"/>
      <c r="N234" s="30"/>
      <c r="O234" s="30"/>
      <c r="P234" s="30"/>
      <c r="Q234" s="30"/>
      <c r="R234" s="30"/>
      <c r="S234" s="30"/>
      <c r="T234" s="30"/>
      <c r="U234" s="30"/>
      <c r="V234" s="30"/>
      <c r="W234" s="30"/>
    </row>
    <row r="235" spans="1:23" ht="13.5" customHeight="1">
      <c r="A235" s="29"/>
      <c r="B235" s="19"/>
      <c r="C235" s="19"/>
      <c r="D235" s="19"/>
      <c r="E235" s="19"/>
      <c r="F235" s="19"/>
      <c r="G235" s="19"/>
      <c r="I235" s="30"/>
      <c r="J235" s="30"/>
      <c r="K235" s="30"/>
      <c r="L235" s="30"/>
      <c r="M235" s="30"/>
      <c r="N235" s="30"/>
      <c r="O235" s="30"/>
      <c r="P235" s="30"/>
      <c r="Q235" s="30"/>
      <c r="R235" s="30"/>
      <c r="S235" s="30"/>
      <c r="T235" s="30"/>
      <c r="U235" s="30"/>
      <c r="V235" s="30"/>
      <c r="W235" s="30"/>
    </row>
    <row r="236" spans="1:23" ht="13.5" customHeight="1">
      <c r="A236" s="29"/>
      <c r="B236" s="19"/>
      <c r="C236" s="19"/>
      <c r="D236" s="19"/>
      <c r="E236" s="19"/>
      <c r="F236" s="19"/>
      <c r="G236" s="19"/>
      <c r="I236" s="30"/>
      <c r="J236" s="30"/>
      <c r="K236" s="30"/>
      <c r="L236" s="30"/>
      <c r="M236" s="30"/>
      <c r="N236" s="30"/>
      <c r="O236" s="30"/>
      <c r="P236" s="30"/>
      <c r="Q236" s="30"/>
      <c r="R236" s="30"/>
      <c r="S236" s="30"/>
      <c r="T236" s="30"/>
      <c r="U236" s="30"/>
      <c r="V236" s="30"/>
      <c r="W236" s="30"/>
    </row>
    <row r="237" spans="1:23" ht="13.5" customHeight="1">
      <c r="A237" s="29"/>
      <c r="B237" s="19"/>
      <c r="C237" s="19"/>
      <c r="D237" s="19"/>
      <c r="E237" s="19"/>
      <c r="F237" s="19"/>
      <c r="G237" s="19"/>
      <c r="I237" s="30"/>
      <c r="J237" s="30"/>
      <c r="K237" s="30"/>
      <c r="L237" s="30"/>
      <c r="M237" s="30"/>
      <c r="N237" s="30"/>
      <c r="O237" s="30"/>
      <c r="P237" s="30"/>
      <c r="Q237" s="30"/>
      <c r="R237" s="30"/>
      <c r="S237" s="30"/>
      <c r="T237" s="30"/>
      <c r="U237" s="30"/>
      <c r="V237" s="30"/>
      <c r="W237" s="30"/>
    </row>
    <row r="238" spans="1:23" ht="13.5" customHeight="1">
      <c r="A238" s="29"/>
      <c r="B238" s="19"/>
      <c r="C238" s="19"/>
      <c r="D238" s="19"/>
      <c r="E238" s="19"/>
      <c r="F238" s="19"/>
      <c r="G238" s="19"/>
      <c r="I238" s="30"/>
      <c r="J238" s="30"/>
      <c r="K238" s="30"/>
      <c r="L238" s="30"/>
      <c r="M238" s="30"/>
      <c r="N238" s="30"/>
      <c r="O238" s="30"/>
      <c r="P238" s="30"/>
      <c r="Q238" s="30"/>
      <c r="R238" s="30"/>
      <c r="S238" s="30"/>
      <c r="T238" s="30"/>
      <c r="U238" s="30"/>
      <c r="V238" s="30"/>
      <c r="W238" s="30"/>
    </row>
    <row r="239" spans="1:23" ht="13.5" customHeight="1">
      <c r="A239" s="29"/>
      <c r="B239" s="19"/>
      <c r="C239" s="19"/>
      <c r="D239" s="19"/>
      <c r="E239" s="19"/>
      <c r="F239" s="19"/>
      <c r="G239" s="19"/>
      <c r="I239" s="30"/>
      <c r="J239" s="30"/>
      <c r="K239" s="30"/>
      <c r="L239" s="30"/>
      <c r="M239" s="30"/>
      <c r="N239" s="30"/>
      <c r="O239" s="30"/>
      <c r="P239" s="30"/>
      <c r="Q239" s="30"/>
      <c r="R239" s="30"/>
      <c r="S239" s="30"/>
      <c r="T239" s="30"/>
      <c r="U239" s="30"/>
      <c r="V239" s="30"/>
      <c r="W239" s="30"/>
    </row>
    <row r="240" spans="1:23" ht="13.5" customHeight="1">
      <c r="A240" s="29"/>
      <c r="B240" s="19"/>
      <c r="C240" s="19"/>
      <c r="D240" s="19"/>
      <c r="E240" s="19"/>
      <c r="F240" s="19"/>
      <c r="G240" s="19"/>
      <c r="I240" s="30"/>
      <c r="J240" s="30"/>
      <c r="K240" s="30"/>
      <c r="L240" s="30"/>
      <c r="M240" s="30"/>
      <c r="N240" s="30"/>
      <c r="O240" s="30"/>
      <c r="P240" s="30"/>
      <c r="Q240" s="30"/>
      <c r="R240" s="30"/>
      <c r="S240" s="30"/>
      <c r="T240" s="30"/>
      <c r="U240" s="30"/>
      <c r="V240" s="30"/>
      <c r="W240" s="30"/>
    </row>
    <row r="241" spans="1:23" ht="13.5" customHeight="1">
      <c r="A241" s="29"/>
      <c r="B241" s="19"/>
      <c r="C241" s="19"/>
      <c r="D241" s="19"/>
      <c r="E241" s="19"/>
      <c r="F241" s="19"/>
      <c r="G241" s="19"/>
      <c r="I241" s="30"/>
      <c r="J241" s="30"/>
      <c r="K241" s="30"/>
      <c r="L241" s="30"/>
      <c r="M241" s="30"/>
      <c r="N241" s="30"/>
      <c r="O241" s="30"/>
      <c r="P241" s="30"/>
      <c r="Q241" s="30"/>
      <c r="R241" s="30"/>
      <c r="S241" s="30"/>
      <c r="T241" s="30"/>
      <c r="U241" s="30"/>
      <c r="V241" s="30"/>
      <c r="W241" s="30"/>
    </row>
    <row r="242" spans="1:23" ht="13.5" customHeight="1">
      <c r="A242" s="29"/>
      <c r="B242" s="19"/>
      <c r="C242" s="19"/>
      <c r="D242" s="19"/>
      <c r="E242" s="19"/>
      <c r="F242" s="19"/>
      <c r="G242" s="19"/>
      <c r="I242" s="30"/>
      <c r="J242" s="30"/>
      <c r="K242" s="30"/>
      <c r="L242" s="30"/>
      <c r="M242" s="30"/>
      <c r="N242" s="30"/>
      <c r="O242" s="30"/>
      <c r="P242" s="30"/>
      <c r="Q242" s="30"/>
      <c r="R242" s="30"/>
      <c r="S242" s="30"/>
      <c r="T242" s="30"/>
      <c r="U242" s="30"/>
      <c r="V242" s="30"/>
      <c r="W242" s="30"/>
    </row>
    <row r="243" spans="1:23" ht="13.5" customHeight="1">
      <c r="A243" s="29"/>
      <c r="B243" s="19"/>
      <c r="C243" s="19"/>
      <c r="D243" s="19"/>
      <c r="E243" s="19"/>
      <c r="F243" s="19"/>
      <c r="G243" s="19"/>
      <c r="I243" s="30"/>
      <c r="J243" s="30"/>
      <c r="K243" s="30"/>
      <c r="L243" s="30"/>
      <c r="M243" s="30"/>
      <c r="N243" s="30"/>
      <c r="O243" s="30"/>
      <c r="P243" s="30"/>
      <c r="Q243" s="30"/>
      <c r="R243" s="30"/>
      <c r="S243" s="30"/>
      <c r="T243" s="30"/>
      <c r="U243" s="30"/>
      <c r="V243" s="30"/>
      <c r="W243" s="30"/>
    </row>
    <row r="244" spans="1:23" ht="13.5" customHeight="1">
      <c r="A244" s="29"/>
      <c r="B244" s="19"/>
      <c r="C244" s="19"/>
      <c r="D244" s="19"/>
      <c r="E244" s="19"/>
      <c r="F244" s="19"/>
      <c r="G244" s="19"/>
      <c r="I244" s="30"/>
      <c r="J244" s="30"/>
      <c r="K244" s="30"/>
      <c r="L244" s="30"/>
      <c r="M244" s="30"/>
      <c r="N244" s="30"/>
      <c r="O244" s="30"/>
      <c r="P244" s="30"/>
      <c r="Q244" s="30"/>
      <c r="R244" s="30"/>
      <c r="S244" s="30"/>
      <c r="T244" s="30"/>
      <c r="U244" s="30"/>
      <c r="V244" s="30"/>
      <c r="W244" s="30"/>
    </row>
    <row r="245" spans="1:23" ht="13.5" customHeight="1">
      <c r="A245" s="29"/>
      <c r="B245" s="19"/>
      <c r="C245" s="19"/>
      <c r="D245" s="19"/>
      <c r="E245" s="19"/>
      <c r="F245" s="19"/>
      <c r="G245" s="19"/>
      <c r="I245" s="30"/>
      <c r="J245" s="30"/>
      <c r="K245" s="30"/>
      <c r="L245" s="30"/>
      <c r="M245" s="30"/>
      <c r="N245" s="30"/>
      <c r="O245" s="30"/>
      <c r="P245" s="30"/>
      <c r="Q245" s="30"/>
      <c r="R245" s="30"/>
      <c r="S245" s="30"/>
      <c r="T245" s="30"/>
      <c r="U245" s="30"/>
      <c r="V245" s="30"/>
      <c r="W245" s="30"/>
    </row>
    <row r="246" spans="1:23" ht="13.5" customHeight="1">
      <c r="A246" s="29"/>
      <c r="B246" s="19"/>
      <c r="C246" s="19"/>
      <c r="D246" s="19"/>
      <c r="E246" s="19"/>
      <c r="F246" s="19"/>
      <c r="G246" s="19"/>
      <c r="I246" s="30"/>
      <c r="J246" s="30"/>
      <c r="K246" s="30"/>
      <c r="L246" s="30"/>
      <c r="M246" s="30"/>
      <c r="N246" s="30"/>
      <c r="O246" s="30"/>
      <c r="P246" s="30"/>
      <c r="Q246" s="30"/>
      <c r="R246" s="30"/>
      <c r="S246" s="30"/>
      <c r="T246" s="30"/>
      <c r="U246" s="30"/>
      <c r="V246" s="30"/>
      <c r="W246" s="30"/>
    </row>
    <row r="247" spans="1:23" ht="13.5" customHeight="1">
      <c r="A247" s="29"/>
      <c r="B247" s="19"/>
      <c r="C247" s="19"/>
      <c r="D247" s="19"/>
      <c r="E247" s="19"/>
      <c r="F247" s="19"/>
      <c r="G247" s="19"/>
      <c r="I247" s="30"/>
      <c r="J247" s="30"/>
      <c r="K247" s="30"/>
      <c r="L247" s="30"/>
      <c r="M247" s="30"/>
      <c r="N247" s="30"/>
      <c r="O247" s="30"/>
      <c r="P247" s="30"/>
      <c r="Q247" s="30"/>
      <c r="R247" s="30"/>
      <c r="S247" s="30"/>
      <c r="T247" s="30"/>
      <c r="U247" s="30"/>
      <c r="V247" s="30"/>
      <c r="W247" s="30"/>
    </row>
    <row r="248" spans="1:23" ht="13.5" customHeight="1">
      <c r="A248" s="29"/>
      <c r="B248" s="19"/>
      <c r="C248" s="19"/>
      <c r="D248" s="19"/>
      <c r="E248" s="19"/>
      <c r="F248" s="19"/>
      <c r="G248" s="19"/>
      <c r="I248" s="30"/>
      <c r="J248" s="30"/>
      <c r="K248" s="30"/>
      <c r="L248" s="30"/>
      <c r="M248" s="30"/>
      <c r="N248" s="30"/>
      <c r="O248" s="30"/>
      <c r="P248" s="30"/>
      <c r="Q248" s="30"/>
      <c r="R248" s="30"/>
      <c r="S248" s="30"/>
      <c r="T248" s="30"/>
      <c r="U248" s="30"/>
      <c r="V248" s="30"/>
      <c r="W248" s="30"/>
    </row>
    <row r="249" spans="1:23" ht="13.5" customHeight="1">
      <c r="A249" s="29"/>
      <c r="B249" s="19"/>
      <c r="C249" s="19"/>
      <c r="D249" s="19"/>
      <c r="E249" s="19"/>
      <c r="F249" s="19"/>
      <c r="G249" s="19"/>
      <c r="I249" s="30"/>
      <c r="J249" s="30"/>
      <c r="K249" s="30"/>
      <c r="L249" s="30"/>
      <c r="M249" s="30"/>
      <c r="N249" s="30"/>
      <c r="O249" s="30"/>
      <c r="P249" s="30"/>
      <c r="Q249" s="30"/>
      <c r="R249" s="30"/>
      <c r="S249" s="30"/>
      <c r="T249" s="30"/>
      <c r="U249" s="30"/>
      <c r="V249" s="30"/>
      <c r="W249" s="30"/>
    </row>
    <row r="250" spans="1:23" ht="13.5" customHeight="1">
      <c r="A250" s="29"/>
      <c r="B250" s="19"/>
      <c r="C250" s="19"/>
      <c r="D250" s="19"/>
      <c r="E250" s="19"/>
      <c r="F250" s="19"/>
      <c r="G250" s="19"/>
      <c r="I250" s="30"/>
      <c r="J250" s="30"/>
      <c r="K250" s="30"/>
      <c r="L250" s="30"/>
      <c r="M250" s="30"/>
      <c r="N250" s="30"/>
      <c r="O250" s="30"/>
      <c r="P250" s="30"/>
      <c r="Q250" s="30"/>
      <c r="R250" s="30"/>
      <c r="S250" s="30"/>
      <c r="T250" s="30"/>
      <c r="U250" s="30"/>
      <c r="V250" s="30"/>
      <c r="W250" s="30"/>
    </row>
    <row r="251" spans="1:23" ht="13.5" customHeight="1">
      <c r="A251" s="29"/>
      <c r="B251" s="19"/>
      <c r="C251" s="19"/>
      <c r="D251" s="19"/>
      <c r="E251" s="19"/>
      <c r="F251" s="19"/>
      <c r="G251" s="19"/>
      <c r="I251" s="30"/>
      <c r="J251" s="30"/>
      <c r="K251" s="30"/>
      <c r="L251" s="30"/>
      <c r="M251" s="30"/>
      <c r="N251" s="30"/>
      <c r="O251" s="30"/>
      <c r="P251" s="30"/>
      <c r="Q251" s="30"/>
      <c r="R251" s="30"/>
      <c r="S251" s="30"/>
      <c r="T251" s="30"/>
      <c r="U251" s="30"/>
      <c r="V251" s="30"/>
      <c r="W251" s="30"/>
    </row>
    <row r="252" spans="1:23" ht="13.5" customHeight="1">
      <c r="A252" s="29"/>
      <c r="B252" s="19"/>
      <c r="C252" s="19"/>
      <c r="D252" s="19"/>
      <c r="E252" s="19"/>
      <c r="F252" s="19"/>
      <c r="G252" s="19"/>
      <c r="I252" s="30"/>
      <c r="J252" s="30"/>
      <c r="K252" s="30"/>
      <c r="L252" s="30"/>
      <c r="M252" s="30"/>
      <c r="N252" s="30"/>
      <c r="O252" s="30"/>
      <c r="P252" s="30"/>
      <c r="Q252" s="30"/>
      <c r="R252" s="30"/>
      <c r="S252" s="30"/>
      <c r="T252" s="30"/>
      <c r="U252" s="30"/>
      <c r="V252" s="30"/>
      <c r="W252" s="30"/>
    </row>
    <row r="253" spans="1:23" ht="13.5" customHeight="1">
      <c r="A253" s="29"/>
      <c r="B253" s="19"/>
      <c r="C253" s="19"/>
      <c r="D253" s="19"/>
      <c r="E253" s="19"/>
      <c r="F253" s="19"/>
      <c r="G253" s="19"/>
      <c r="I253" s="30"/>
      <c r="J253" s="30"/>
      <c r="K253" s="30"/>
      <c r="L253" s="30"/>
      <c r="M253" s="30"/>
      <c r="N253" s="30"/>
      <c r="O253" s="30"/>
      <c r="P253" s="30"/>
      <c r="Q253" s="30"/>
      <c r="R253" s="30"/>
      <c r="S253" s="30"/>
      <c r="T253" s="30"/>
      <c r="U253" s="30"/>
      <c r="V253" s="30"/>
      <c r="W253" s="30"/>
    </row>
    <row r="254" spans="1:23" ht="13.5" customHeight="1">
      <c r="A254" s="29"/>
      <c r="B254" s="19"/>
      <c r="C254" s="19"/>
      <c r="D254" s="19"/>
      <c r="E254" s="19"/>
      <c r="F254" s="19"/>
      <c r="G254" s="19"/>
      <c r="I254" s="30"/>
      <c r="J254" s="30"/>
      <c r="K254" s="30"/>
      <c r="L254" s="30"/>
      <c r="M254" s="30"/>
      <c r="N254" s="30"/>
      <c r="O254" s="30"/>
      <c r="P254" s="30"/>
      <c r="Q254" s="30"/>
      <c r="R254" s="30"/>
      <c r="S254" s="30"/>
      <c r="T254" s="30"/>
      <c r="U254" s="30"/>
      <c r="V254" s="30"/>
      <c r="W254" s="30"/>
    </row>
    <row r="255" spans="1:23" ht="13.5" customHeight="1">
      <c r="A255" s="29"/>
      <c r="B255" s="19"/>
      <c r="C255" s="19"/>
      <c r="D255" s="19"/>
      <c r="E255" s="19"/>
      <c r="F255" s="19"/>
      <c r="G255" s="19"/>
      <c r="I255" s="30"/>
      <c r="J255" s="30"/>
      <c r="K255" s="30"/>
      <c r="L255" s="30"/>
      <c r="M255" s="30"/>
      <c r="N255" s="30"/>
      <c r="O255" s="30"/>
      <c r="P255" s="30"/>
      <c r="Q255" s="30"/>
      <c r="R255" s="30"/>
      <c r="S255" s="30"/>
      <c r="T255" s="30"/>
      <c r="U255" s="30"/>
      <c r="V255" s="30"/>
      <c r="W255" s="30"/>
    </row>
    <row r="256" spans="1:23" ht="13.5" customHeight="1">
      <c r="A256" s="29"/>
      <c r="B256" s="19"/>
      <c r="C256" s="19"/>
      <c r="D256" s="19"/>
      <c r="E256" s="19"/>
      <c r="F256" s="19"/>
      <c r="G256" s="19"/>
      <c r="I256" s="30"/>
      <c r="J256" s="30"/>
      <c r="K256" s="30"/>
      <c r="L256" s="30"/>
      <c r="M256" s="30"/>
      <c r="N256" s="30"/>
      <c r="O256" s="30"/>
      <c r="P256" s="30"/>
      <c r="Q256" s="30"/>
      <c r="R256" s="30"/>
      <c r="S256" s="30"/>
      <c r="T256" s="30"/>
      <c r="U256" s="30"/>
      <c r="V256" s="30"/>
      <c r="W256" s="30"/>
    </row>
    <row r="257" spans="1:23" ht="13.5" customHeight="1">
      <c r="A257" s="29"/>
      <c r="B257" s="19"/>
      <c r="C257" s="19"/>
      <c r="D257" s="19"/>
      <c r="E257" s="19"/>
      <c r="F257" s="19"/>
      <c r="G257" s="19"/>
      <c r="I257" s="30"/>
      <c r="J257" s="30"/>
      <c r="K257" s="30"/>
      <c r="L257" s="30"/>
      <c r="M257" s="30"/>
      <c r="N257" s="30"/>
      <c r="O257" s="30"/>
      <c r="P257" s="30"/>
      <c r="Q257" s="30"/>
      <c r="R257" s="30"/>
      <c r="S257" s="30"/>
      <c r="T257" s="30"/>
      <c r="U257" s="30"/>
      <c r="V257" s="30"/>
      <c r="W257" s="30"/>
    </row>
    <row r="258" spans="1:23" ht="13.5" customHeight="1">
      <c r="A258" s="29"/>
      <c r="B258" s="19"/>
      <c r="C258" s="19"/>
      <c r="D258" s="19"/>
      <c r="E258" s="19"/>
      <c r="F258" s="19"/>
      <c r="G258" s="19"/>
      <c r="I258" s="30"/>
      <c r="J258" s="30"/>
      <c r="K258" s="30"/>
      <c r="L258" s="30"/>
      <c r="M258" s="30"/>
      <c r="N258" s="30"/>
      <c r="O258" s="30"/>
      <c r="P258" s="30"/>
      <c r="Q258" s="30"/>
      <c r="R258" s="30"/>
      <c r="S258" s="30"/>
      <c r="T258" s="30"/>
      <c r="U258" s="30"/>
      <c r="V258" s="30"/>
      <c r="W258" s="30"/>
    </row>
    <row r="259" spans="1:23" ht="13.5" customHeight="1">
      <c r="A259" s="29"/>
      <c r="B259" s="19"/>
      <c r="C259" s="19"/>
      <c r="D259" s="19"/>
      <c r="E259" s="19"/>
      <c r="F259" s="19"/>
      <c r="G259" s="19"/>
      <c r="I259" s="30"/>
      <c r="J259" s="30"/>
      <c r="K259" s="30"/>
      <c r="L259" s="30"/>
      <c r="M259" s="30"/>
      <c r="N259" s="30"/>
      <c r="O259" s="30"/>
      <c r="P259" s="30"/>
      <c r="Q259" s="30"/>
      <c r="R259" s="30"/>
      <c r="S259" s="30"/>
      <c r="T259" s="30"/>
      <c r="U259" s="30"/>
      <c r="V259" s="30"/>
      <c r="W259" s="30"/>
    </row>
    <row r="260" spans="1:23" ht="13.5" customHeight="1">
      <c r="A260" s="29"/>
      <c r="B260" s="19"/>
      <c r="C260" s="19"/>
      <c r="D260" s="19"/>
      <c r="E260" s="19"/>
      <c r="F260" s="19"/>
      <c r="G260" s="19"/>
      <c r="I260" s="30"/>
      <c r="J260" s="30"/>
      <c r="K260" s="30"/>
      <c r="L260" s="30"/>
      <c r="M260" s="30"/>
      <c r="N260" s="30"/>
      <c r="O260" s="30"/>
      <c r="P260" s="30"/>
      <c r="Q260" s="30"/>
      <c r="R260" s="30"/>
      <c r="S260" s="30"/>
      <c r="T260" s="30"/>
      <c r="U260" s="30"/>
      <c r="V260" s="30"/>
      <c r="W260" s="30"/>
    </row>
    <row r="261" spans="1:23" ht="13.5" customHeight="1">
      <c r="A261" s="29"/>
      <c r="B261" s="19"/>
      <c r="C261" s="19"/>
      <c r="D261" s="19"/>
      <c r="E261" s="19"/>
      <c r="F261" s="19"/>
      <c r="G261" s="19"/>
      <c r="I261" s="30"/>
      <c r="J261" s="30"/>
      <c r="K261" s="30"/>
      <c r="L261" s="30"/>
      <c r="M261" s="30"/>
      <c r="N261" s="30"/>
      <c r="O261" s="30"/>
      <c r="P261" s="30"/>
      <c r="Q261" s="30"/>
      <c r="R261" s="30"/>
      <c r="S261" s="30"/>
      <c r="T261" s="30"/>
      <c r="U261" s="30"/>
      <c r="V261" s="30"/>
      <c r="W261" s="30"/>
    </row>
    <row r="262" spans="1:23" ht="13.5" customHeight="1">
      <c r="A262" s="29"/>
      <c r="B262" s="19"/>
      <c r="C262" s="19"/>
      <c r="D262" s="19"/>
      <c r="E262" s="19"/>
      <c r="F262" s="19"/>
      <c r="G262" s="19"/>
      <c r="I262" s="30"/>
      <c r="J262" s="30"/>
      <c r="K262" s="30"/>
      <c r="L262" s="30"/>
      <c r="M262" s="30"/>
      <c r="N262" s="30"/>
      <c r="O262" s="30"/>
      <c r="P262" s="30"/>
      <c r="Q262" s="30"/>
      <c r="R262" s="30"/>
      <c r="S262" s="30"/>
      <c r="T262" s="30"/>
      <c r="U262" s="30"/>
      <c r="V262" s="30"/>
      <c r="W262" s="30"/>
    </row>
    <row r="263" spans="1:23" ht="13.5" customHeight="1">
      <c r="A263" s="29"/>
      <c r="B263" s="19"/>
      <c r="C263" s="19"/>
      <c r="D263" s="19"/>
      <c r="E263" s="19"/>
      <c r="F263" s="19"/>
      <c r="G263" s="19"/>
      <c r="I263" s="30"/>
      <c r="J263" s="30"/>
      <c r="K263" s="30"/>
      <c r="L263" s="30"/>
      <c r="M263" s="30"/>
      <c r="N263" s="30"/>
      <c r="O263" s="30"/>
      <c r="P263" s="30"/>
      <c r="Q263" s="30"/>
      <c r="R263" s="30"/>
      <c r="S263" s="30"/>
      <c r="T263" s="30"/>
      <c r="U263" s="30"/>
      <c r="V263" s="30"/>
      <c r="W263" s="30"/>
    </row>
    <row r="264" spans="1:23" ht="13.5" customHeight="1">
      <c r="A264" s="29"/>
      <c r="B264" s="19"/>
      <c r="C264" s="19"/>
      <c r="D264" s="19"/>
      <c r="E264" s="19"/>
      <c r="F264" s="19"/>
      <c r="G264" s="19"/>
      <c r="I264" s="30"/>
      <c r="J264" s="30"/>
      <c r="K264" s="30"/>
      <c r="L264" s="30"/>
      <c r="M264" s="30"/>
      <c r="N264" s="30"/>
      <c r="O264" s="30"/>
      <c r="P264" s="30"/>
      <c r="Q264" s="30"/>
      <c r="R264" s="30"/>
      <c r="S264" s="30"/>
      <c r="T264" s="30"/>
      <c r="U264" s="30"/>
      <c r="V264" s="30"/>
      <c r="W264" s="30"/>
    </row>
    <row r="265" spans="1:23" ht="13.5" customHeight="1">
      <c r="A265" s="29"/>
      <c r="B265" s="19"/>
      <c r="C265" s="19"/>
      <c r="D265" s="19"/>
      <c r="E265" s="19"/>
      <c r="F265" s="19"/>
      <c r="G265" s="19"/>
      <c r="I265" s="30"/>
      <c r="J265" s="30"/>
      <c r="K265" s="30"/>
      <c r="L265" s="30"/>
      <c r="M265" s="30"/>
      <c r="N265" s="30"/>
      <c r="O265" s="30"/>
      <c r="P265" s="30"/>
      <c r="Q265" s="30"/>
      <c r="R265" s="30"/>
      <c r="S265" s="30"/>
      <c r="T265" s="30"/>
      <c r="U265" s="30"/>
      <c r="V265" s="30"/>
      <c r="W265" s="30"/>
    </row>
    <row r="266" spans="1:23" ht="13.5" customHeight="1">
      <c r="A266" s="29"/>
      <c r="B266" s="19"/>
      <c r="C266" s="19"/>
      <c r="D266" s="19"/>
      <c r="E266" s="19"/>
      <c r="F266" s="19"/>
      <c r="G266" s="19"/>
      <c r="I266" s="30"/>
      <c r="J266" s="30"/>
      <c r="K266" s="30"/>
      <c r="L266" s="30"/>
      <c r="M266" s="30"/>
      <c r="N266" s="30"/>
      <c r="O266" s="30"/>
      <c r="P266" s="30"/>
      <c r="Q266" s="30"/>
      <c r="R266" s="30"/>
      <c r="S266" s="30"/>
      <c r="T266" s="30"/>
      <c r="U266" s="30"/>
      <c r="V266" s="30"/>
      <c r="W266" s="30"/>
    </row>
    <row r="267" spans="1:23" ht="13.5" customHeight="1">
      <c r="A267" s="29"/>
      <c r="B267" s="19"/>
      <c r="C267" s="19"/>
      <c r="D267" s="19"/>
      <c r="E267" s="19"/>
      <c r="F267" s="19"/>
      <c r="G267" s="19"/>
      <c r="I267" s="30"/>
      <c r="J267" s="30"/>
      <c r="K267" s="30"/>
      <c r="L267" s="30"/>
      <c r="M267" s="30"/>
      <c r="N267" s="30"/>
      <c r="O267" s="30"/>
      <c r="P267" s="30"/>
      <c r="Q267" s="30"/>
      <c r="R267" s="30"/>
      <c r="S267" s="30"/>
      <c r="T267" s="30"/>
      <c r="U267" s="30"/>
      <c r="V267" s="30"/>
      <c r="W267" s="30"/>
    </row>
    <row r="268" spans="1:23" ht="13.5" customHeight="1">
      <c r="A268" s="29"/>
      <c r="B268" s="19"/>
      <c r="C268" s="19"/>
      <c r="D268" s="19"/>
      <c r="E268" s="19"/>
      <c r="F268" s="19"/>
      <c r="G268" s="19"/>
      <c r="I268" s="30"/>
      <c r="J268" s="30"/>
      <c r="K268" s="30"/>
      <c r="L268" s="30"/>
      <c r="M268" s="30"/>
      <c r="N268" s="30"/>
      <c r="O268" s="30"/>
      <c r="P268" s="30"/>
      <c r="Q268" s="30"/>
      <c r="R268" s="30"/>
      <c r="S268" s="30"/>
      <c r="T268" s="30"/>
      <c r="U268" s="30"/>
      <c r="V268" s="30"/>
      <c r="W268" s="30"/>
    </row>
    <row r="269" spans="1:23" ht="13.5" customHeight="1">
      <c r="A269" s="29"/>
      <c r="B269" s="19"/>
      <c r="C269" s="19"/>
      <c r="D269" s="19"/>
      <c r="E269" s="19"/>
      <c r="F269" s="19"/>
      <c r="G269" s="19"/>
      <c r="I269" s="30"/>
      <c r="J269" s="30"/>
      <c r="K269" s="30"/>
      <c r="L269" s="30"/>
      <c r="M269" s="30"/>
      <c r="N269" s="30"/>
      <c r="O269" s="30"/>
      <c r="P269" s="30"/>
      <c r="Q269" s="30"/>
      <c r="R269" s="30"/>
      <c r="S269" s="30"/>
      <c r="T269" s="30"/>
      <c r="U269" s="30"/>
      <c r="V269" s="30"/>
      <c r="W269" s="30"/>
    </row>
    <row r="270" spans="1:23" ht="13.5" customHeight="1">
      <c r="A270" s="29"/>
      <c r="B270" s="19"/>
      <c r="C270" s="19"/>
      <c r="D270" s="19"/>
      <c r="E270" s="19"/>
      <c r="F270" s="19"/>
      <c r="G270" s="19"/>
      <c r="I270" s="30"/>
      <c r="J270" s="30"/>
      <c r="K270" s="30"/>
      <c r="L270" s="30"/>
      <c r="M270" s="30"/>
      <c r="N270" s="30"/>
      <c r="O270" s="30"/>
      <c r="P270" s="30"/>
      <c r="Q270" s="30"/>
      <c r="R270" s="30"/>
      <c r="S270" s="30"/>
      <c r="T270" s="30"/>
      <c r="U270" s="30"/>
      <c r="V270" s="30"/>
      <c r="W270" s="30"/>
    </row>
    <row r="271" spans="1:23" ht="13.5" customHeight="1">
      <c r="A271" s="29"/>
      <c r="B271" s="19"/>
      <c r="C271" s="19"/>
      <c r="D271" s="19"/>
      <c r="E271" s="19"/>
      <c r="F271" s="19"/>
      <c r="G271" s="19"/>
      <c r="I271" s="30"/>
      <c r="J271" s="30"/>
      <c r="K271" s="30"/>
      <c r="L271" s="30"/>
      <c r="M271" s="30"/>
      <c r="N271" s="30"/>
      <c r="O271" s="30"/>
      <c r="P271" s="30"/>
      <c r="Q271" s="30"/>
      <c r="R271" s="30"/>
      <c r="S271" s="30"/>
      <c r="T271" s="30"/>
      <c r="U271" s="30"/>
      <c r="V271" s="30"/>
      <c r="W271" s="30"/>
    </row>
    <row r="272" spans="1:23" ht="13.5" customHeight="1">
      <c r="A272" s="29"/>
      <c r="B272" s="19"/>
      <c r="C272" s="19"/>
      <c r="D272" s="19"/>
      <c r="E272" s="19"/>
      <c r="F272" s="19"/>
      <c r="G272" s="19"/>
      <c r="I272" s="30"/>
      <c r="J272" s="30"/>
      <c r="K272" s="30"/>
      <c r="L272" s="30"/>
      <c r="M272" s="30"/>
      <c r="N272" s="30"/>
      <c r="O272" s="30"/>
      <c r="P272" s="30"/>
      <c r="Q272" s="30"/>
      <c r="R272" s="30"/>
      <c r="S272" s="30"/>
      <c r="T272" s="30"/>
      <c r="U272" s="30"/>
      <c r="V272" s="30"/>
      <c r="W272" s="30"/>
    </row>
    <row r="273" spans="1:23" ht="13.5" customHeight="1">
      <c r="A273" s="29"/>
      <c r="B273" s="19"/>
      <c r="C273" s="19"/>
      <c r="D273" s="19"/>
      <c r="E273" s="19"/>
      <c r="F273" s="19"/>
      <c r="G273" s="19"/>
      <c r="I273" s="30"/>
      <c r="J273" s="30"/>
      <c r="K273" s="30"/>
      <c r="L273" s="30"/>
      <c r="M273" s="30"/>
      <c r="N273" s="30"/>
      <c r="O273" s="30"/>
      <c r="P273" s="30"/>
      <c r="Q273" s="30"/>
      <c r="R273" s="30"/>
      <c r="S273" s="30"/>
      <c r="T273" s="30"/>
      <c r="U273" s="30"/>
      <c r="V273" s="30"/>
      <c r="W273" s="30"/>
    </row>
    <row r="274" spans="1:23" ht="13.5" customHeight="1">
      <c r="A274" s="29"/>
      <c r="B274" s="19"/>
      <c r="C274" s="19"/>
      <c r="D274" s="19"/>
      <c r="E274" s="19"/>
      <c r="F274" s="19"/>
      <c r="G274" s="19"/>
      <c r="I274" s="30"/>
      <c r="J274" s="30"/>
      <c r="K274" s="30"/>
      <c r="L274" s="30"/>
      <c r="M274" s="30"/>
      <c r="N274" s="30"/>
      <c r="O274" s="30"/>
      <c r="P274" s="30"/>
      <c r="Q274" s="30"/>
      <c r="R274" s="30"/>
      <c r="S274" s="30"/>
      <c r="T274" s="30"/>
      <c r="U274" s="30"/>
      <c r="V274" s="30"/>
      <c r="W274" s="30"/>
    </row>
    <row r="275" spans="1:23" ht="13.5" customHeight="1">
      <c r="A275" s="29"/>
      <c r="B275" s="19"/>
      <c r="C275" s="19"/>
      <c r="D275" s="19"/>
      <c r="E275" s="19"/>
      <c r="F275" s="19"/>
      <c r="G275" s="19"/>
      <c r="I275" s="30"/>
      <c r="J275" s="30"/>
      <c r="K275" s="30"/>
      <c r="L275" s="30"/>
      <c r="M275" s="30"/>
      <c r="N275" s="30"/>
      <c r="O275" s="30"/>
      <c r="P275" s="30"/>
      <c r="Q275" s="30"/>
      <c r="R275" s="30"/>
      <c r="S275" s="30"/>
      <c r="T275" s="30"/>
      <c r="U275" s="30"/>
      <c r="V275" s="30"/>
      <c r="W275" s="30"/>
    </row>
    <row r="276" spans="1:23" ht="13.5" customHeight="1">
      <c r="A276" s="29"/>
      <c r="B276" s="19"/>
      <c r="C276" s="19"/>
      <c r="D276" s="19"/>
      <c r="E276" s="19"/>
      <c r="F276" s="19"/>
      <c r="G276" s="19"/>
      <c r="I276" s="30"/>
      <c r="J276" s="30"/>
      <c r="K276" s="30"/>
      <c r="L276" s="30"/>
      <c r="M276" s="30"/>
      <c r="N276" s="30"/>
      <c r="O276" s="30"/>
      <c r="P276" s="30"/>
      <c r="Q276" s="30"/>
      <c r="R276" s="30"/>
      <c r="S276" s="30"/>
      <c r="T276" s="30"/>
      <c r="U276" s="30"/>
      <c r="V276" s="30"/>
      <c r="W276" s="30"/>
    </row>
    <row r="277" spans="1:23" ht="13.5" customHeight="1">
      <c r="A277" s="29"/>
      <c r="B277" s="19"/>
      <c r="C277" s="19"/>
      <c r="D277" s="19"/>
      <c r="E277" s="19"/>
      <c r="F277" s="19"/>
      <c r="G277" s="19"/>
      <c r="I277" s="30"/>
      <c r="J277" s="30"/>
      <c r="K277" s="30"/>
      <c r="L277" s="30"/>
      <c r="M277" s="30"/>
      <c r="N277" s="30"/>
      <c r="O277" s="30"/>
      <c r="P277" s="30"/>
      <c r="Q277" s="30"/>
      <c r="R277" s="30"/>
      <c r="S277" s="30"/>
      <c r="T277" s="30"/>
      <c r="U277" s="30"/>
      <c r="V277" s="30"/>
      <c r="W277" s="30"/>
    </row>
    <row r="278" spans="1:23" ht="13.5" customHeight="1">
      <c r="A278" s="29"/>
      <c r="B278" s="19"/>
      <c r="C278" s="19"/>
      <c r="D278" s="19"/>
      <c r="E278" s="19"/>
      <c r="F278" s="19"/>
      <c r="G278" s="19"/>
      <c r="I278" s="30"/>
      <c r="J278" s="30"/>
      <c r="K278" s="30"/>
      <c r="L278" s="30"/>
      <c r="M278" s="30"/>
      <c r="N278" s="30"/>
      <c r="O278" s="30"/>
      <c r="P278" s="30"/>
      <c r="Q278" s="30"/>
      <c r="R278" s="30"/>
      <c r="S278" s="30"/>
      <c r="T278" s="30"/>
      <c r="U278" s="30"/>
      <c r="V278" s="30"/>
      <c r="W278" s="30"/>
    </row>
    <row r="279" spans="1:23" ht="13.5" customHeight="1">
      <c r="A279" s="29"/>
      <c r="B279" s="19"/>
      <c r="C279" s="19"/>
      <c r="D279" s="19"/>
      <c r="E279" s="19"/>
      <c r="F279" s="19"/>
      <c r="G279" s="19"/>
      <c r="I279" s="30"/>
      <c r="J279" s="30"/>
      <c r="K279" s="30"/>
      <c r="L279" s="30"/>
      <c r="M279" s="30"/>
      <c r="N279" s="30"/>
      <c r="O279" s="30"/>
      <c r="P279" s="30"/>
      <c r="Q279" s="30"/>
      <c r="R279" s="30"/>
      <c r="S279" s="30"/>
      <c r="T279" s="30"/>
      <c r="U279" s="30"/>
      <c r="V279" s="30"/>
      <c r="W279" s="30"/>
    </row>
    <row r="280" spans="1:23" ht="13.5" customHeight="1">
      <c r="A280" s="29"/>
      <c r="B280" s="19"/>
      <c r="C280" s="19"/>
      <c r="D280" s="19"/>
      <c r="E280" s="19"/>
      <c r="F280" s="19"/>
      <c r="G280" s="19"/>
      <c r="I280" s="30"/>
      <c r="J280" s="30"/>
      <c r="K280" s="30"/>
      <c r="L280" s="30"/>
      <c r="M280" s="30"/>
      <c r="N280" s="30"/>
      <c r="O280" s="30"/>
      <c r="P280" s="30"/>
      <c r="Q280" s="30"/>
      <c r="R280" s="30"/>
      <c r="S280" s="30"/>
      <c r="T280" s="30"/>
      <c r="U280" s="30"/>
      <c r="V280" s="30"/>
      <c r="W280" s="30"/>
    </row>
    <row r="281" spans="1:23" ht="13.5" customHeight="1">
      <c r="A281" s="29"/>
      <c r="B281" s="19"/>
      <c r="C281" s="19"/>
      <c r="D281" s="19"/>
      <c r="E281" s="19"/>
      <c r="F281" s="19"/>
      <c r="G281" s="19"/>
      <c r="I281" s="30"/>
      <c r="J281" s="30"/>
      <c r="K281" s="30"/>
      <c r="L281" s="30"/>
      <c r="M281" s="30"/>
      <c r="N281" s="30"/>
      <c r="O281" s="30"/>
      <c r="P281" s="30"/>
      <c r="Q281" s="30"/>
      <c r="R281" s="30"/>
      <c r="S281" s="30"/>
      <c r="T281" s="30"/>
      <c r="U281" s="30"/>
      <c r="V281" s="30"/>
      <c r="W281" s="30"/>
    </row>
    <row r="282" spans="1:23" ht="13.5" customHeight="1">
      <c r="A282" s="29"/>
      <c r="B282" s="19"/>
      <c r="C282" s="19"/>
      <c r="D282" s="19"/>
      <c r="E282" s="19"/>
      <c r="F282" s="19"/>
      <c r="G282" s="19"/>
      <c r="I282" s="30"/>
      <c r="J282" s="30"/>
      <c r="K282" s="30"/>
      <c r="L282" s="30"/>
      <c r="M282" s="30"/>
      <c r="N282" s="30"/>
      <c r="O282" s="30"/>
      <c r="P282" s="30"/>
      <c r="Q282" s="30"/>
      <c r="R282" s="30"/>
      <c r="S282" s="30"/>
      <c r="T282" s="30"/>
      <c r="U282" s="30"/>
      <c r="V282" s="30"/>
      <c r="W282" s="30"/>
    </row>
    <row r="283" spans="1:23" ht="13.5" customHeight="1">
      <c r="A283" s="29"/>
      <c r="B283" s="19"/>
      <c r="C283" s="19"/>
      <c r="D283" s="19"/>
      <c r="E283" s="19"/>
      <c r="F283" s="19"/>
      <c r="G283" s="19"/>
      <c r="I283" s="30"/>
      <c r="J283" s="30"/>
      <c r="K283" s="30"/>
      <c r="L283" s="30"/>
      <c r="M283" s="30"/>
      <c r="N283" s="30"/>
      <c r="O283" s="30"/>
      <c r="P283" s="30"/>
      <c r="Q283" s="30"/>
      <c r="R283" s="30"/>
      <c r="S283" s="30"/>
      <c r="T283" s="30"/>
      <c r="U283" s="30"/>
      <c r="V283" s="30"/>
      <c r="W283" s="30"/>
    </row>
    <row r="284" spans="1:23" ht="13.5" customHeight="1">
      <c r="A284" s="29"/>
      <c r="B284" s="19"/>
      <c r="C284" s="19"/>
      <c r="D284" s="19"/>
      <c r="E284" s="19"/>
      <c r="F284" s="19"/>
      <c r="G284" s="19"/>
      <c r="I284" s="30"/>
      <c r="J284" s="30"/>
      <c r="K284" s="30"/>
      <c r="L284" s="30"/>
      <c r="M284" s="30"/>
      <c r="N284" s="30"/>
      <c r="O284" s="30"/>
      <c r="P284" s="30"/>
      <c r="Q284" s="30"/>
      <c r="R284" s="30"/>
      <c r="S284" s="30"/>
      <c r="T284" s="30"/>
      <c r="U284" s="30"/>
      <c r="V284" s="30"/>
      <c r="W284" s="30"/>
    </row>
    <row r="285" spans="1:23" ht="13.5" customHeight="1">
      <c r="A285" s="29"/>
      <c r="B285" s="19"/>
      <c r="C285" s="19"/>
      <c r="D285" s="19"/>
      <c r="E285" s="19"/>
      <c r="F285" s="19"/>
      <c r="G285" s="19"/>
      <c r="I285" s="30"/>
      <c r="J285" s="30"/>
      <c r="K285" s="30"/>
      <c r="L285" s="30"/>
      <c r="M285" s="30"/>
      <c r="N285" s="30"/>
      <c r="O285" s="30"/>
      <c r="P285" s="30"/>
      <c r="Q285" s="30"/>
      <c r="R285" s="30"/>
      <c r="S285" s="30"/>
      <c r="T285" s="30"/>
      <c r="U285" s="30"/>
      <c r="V285" s="30"/>
      <c r="W285" s="30"/>
    </row>
    <row r="286" spans="1:23" ht="13.5" customHeight="1">
      <c r="A286" s="29"/>
      <c r="B286" s="19"/>
      <c r="C286" s="19"/>
      <c r="D286" s="19"/>
      <c r="E286" s="19"/>
      <c r="F286" s="19"/>
      <c r="G286" s="19"/>
      <c r="I286" s="30"/>
      <c r="J286" s="30"/>
      <c r="K286" s="30"/>
      <c r="L286" s="30"/>
      <c r="M286" s="30"/>
      <c r="N286" s="30"/>
      <c r="O286" s="30"/>
      <c r="P286" s="30"/>
      <c r="Q286" s="30"/>
      <c r="R286" s="30"/>
      <c r="S286" s="30"/>
      <c r="T286" s="30"/>
      <c r="U286" s="30"/>
      <c r="V286" s="30"/>
      <c r="W286" s="30"/>
    </row>
    <row r="287" spans="1:23" ht="13.5" customHeight="1">
      <c r="A287" s="29"/>
      <c r="B287" s="19"/>
      <c r="C287" s="19"/>
      <c r="D287" s="19"/>
      <c r="E287" s="19"/>
      <c r="F287" s="19"/>
      <c r="G287" s="19"/>
      <c r="I287" s="30"/>
      <c r="J287" s="30"/>
      <c r="K287" s="30"/>
      <c r="L287" s="30"/>
      <c r="M287" s="30"/>
      <c r="N287" s="30"/>
      <c r="O287" s="30"/>
      <c r="P287" s="30"/>
      <c r="Q287" s="30"/>
      <c r="R287" s="30"/>
      <c r="S287" s="30"/>
      <c r="T287" s="30"/>
      <c r="U287" s="30"/>
      <c r="V287" s="30"/>
      <c r="W287" s="30"/>
    </row>
    <row r="288" spans="1:23" ht="13.5" customHeight="1">
      <c r="A288" s="29"/>
      <c r="B288" s="19"/>
      <c r="C288" s="19"/>
      <c r="D288" s="19"/>
      <c r="E288" s="19"/>
      <c r="F288" s="19"/>
      <c r="G288" s="19"/>
      <c r="I288" s="30"/>
      <c r="J288" s="30"/>
      <c r="K288" s="30"/>
      <c r="L288" s="30"/>
      <c r="M288" s="30"/>
      <c r="N288" s="30"/>
      <c r="O288" s="30"/>
      <c r="P288" s="30"/>
      <c r="Q288" s="30"/>
      <c r="R288" s="30"/>
      <c r="S288" s="30"/>
      <c r="T288" s="30"/>
      <c r="U288" s="30"/>
      <c r="V288" s="30"/>
      <c r="W288" s="30"/>
    </row>
    <row r="289" spans="1:23" ht="13.5" customHeight="1">
      <c r="A289" s="29"/>
      <c r="B289" s="19"/>
      <c r="C289" s="19"/>
      <c r="D289" s="19"/>
      <c r="E289" s="19"/>
      <c r="F289" s="19"/>
      <c r="G289" s="19"/>
      <c r="I289" s="30"/>
      <c r="J289" s="30"/>
      <c r="K289" s="30"/>
      <c r="L289" s="30"/>
      <c r="M289" s="30"/>
      <c r="N289" s="30"/>
      <c r="O289" s="30"/>
      <c r="P289" s="30"/>
      <c r="Q289" s="30"/>
      <c r="R289" s="30"/>
      <c r="S289" s="30"/>
      <c r="T289" s="30"/>
      <c r="U289" s="30"/>
      <c r="V289" s="30"/>
      <c r="W289" s="30"/>
    </row>
    <row r="290" spans="1:23" ht="13.5" customHeight="1">
      <c r="A290" s="29"/>
      <c r="B290" s="19"/>
      <c r="C290" s="19"/>
      <c r="D290" s="19"/>
      <c r="E290" s="19"/>
      <c r="F290" s="19"/>
      <c r="G290" s="19"/>
      <c r="I290" s="30"/>
      <c r="J290" s="30"/>
      <c r="K290" s="30"/>
      <c r="L290" s="30"/>
      <c r="M290" s="30"/>
      <c r="N290" s="30"/>
      <c r="O290" s="30"/>
      <c r="P290" s="30"/>
      <c r="Q290" s="30"/>
      <c r="R290" s="30"/>
      <c r="S290" s="30"/>
      <c r="T290" s="30"/>
      <c r="U290" s="30"/>
      <c r="V290" s="30"/>
      <c r="W290" s="30"/>
    </row>
    <row r="291" spans="1:23" ht="13.5" customHeight="1">
      <c r="A291" s="29"/>
      <c r="B291" s="19"/>
      <c r="C291" s="19"/>
      <c r="D291" s="19"/>
      <c r="E291" s="19"/>
      <c r="F291" s="19"/>
      <c r="G291" s="19"/>
      <c r="I291" s="30"/>
      <c r="J291" s="30"/>
      <c r="K291" s="30"/>
      <c r="L291" s="30"/>
      <c r="M291" s="30"/>
      <c r="N291" s="30"/>
      <c r="O291" s="30"/>
      <c r="P291" s="30"/>
      <c r="Q291" s="30"/>
      <c r="R291" s="30"/>
      <c r="S291" s="30"/>
      <c r="T291" s="30"/>
      <c r="U291" s="30"/>
      <c r="V291" s="30"/>
      <c r="W291" s="30"/>
    </row>
    <row r="292" spans="1:23" ht="13.5" customHeight="1">
      <c r="A292" s="29"/>
      <c r="B292" s="19"/>
      <c r="C292" s="19"/>
      <c r="D292" s="19"/>
      <c r="E292" s="19"/>
      <c r="F292" s="19"/>
      <c r="G292" s="19"/>
      <c r="I292" s="30"/>
      <c r="J292" s="30"/>
      <c r="K292" s="30"/>
      <c r="L292" s="30"/>
      <c r="M292" s="30"/>
      <c r="N292" s="30"/>
      <c r="O292" s="30"/>
      <c r="P292" s="30"/>
      <c r="Q292" s="30"/>
      <c r="R292" s="30"/>
      <c r="S292" s="30"/>
      <c r="T292" s="30"/>
      <c r="U292" s="30"/>
      <c r="V292" s="30"/>
      <c r="W292" s="30"/>
    </row>
    <row r="293" spans="1:23" ht="13.5" customHeight="1">
      <c r="A293" s="29"/>
      <c r="B293" s="19"/>
      <c r="C293" s="19"/>
      <c r="D293" s="19"/>
      <c r="E293" s="19"/>
      <c r="F293" s="19"/>
      <c r="G293" s="19"/>
      <c r="I293" s="30"/>
      <c r="J293" s="30"/>
      <c r="K293" s="30"/>
      <c r="L293" s="30"/>
      <c r="M293" s="30"/>
      <c r="N293" s="30"/>
      <c r="O293" s="30"/>
      <c r="P293" s="30"/>
      <c r="Q293" s="30"/>
      <c r="R293" s="30"/>
      <c r="S293" s="30"/>
      <c r="T293" s="30"/>
      <c r="U293" s="30"/>
      <c r="V293" s="30"/>
      <c r="W293" s="30"/>
    </row>
    <row r="294" spans="1:23" ht="13.5" customHeight="1">
      <c r="A294" s="29"/>
      <c r="B294" s="19"/>
      <c r="C294" s="19"/>
      <c r="D294" s="19"/>
      <c r="E294" s="19"/>
      <c r="F294" s="19"/>
      <c r="G294" s="19"/>
      <c r="I294" s="30"/>
      <c r="J294" s="30"/>
      <c r="K294" s="30"/>
      <c r="L294" s="30"/>
      <c r="M294" s="30"/>
      <c r="N294" s="30"/>
      <c r="O294" s="30"/>
      <c r="P294" s="30"/>
      <c r="Q294" s="30"/>
      <c r="R294" s="30"/>
      <c r="S294" s="30"/>
      <c r="T294" s="30"/>
      <c r="U294" s="30"/>
      <c r="V294" s="30"/>
      <c r="W294" s="30"/>
    </row>
    <row r="295" spans="1:23" ht="13.5" customHeight="1">
      <c r="A295" s="29"/>
      <c r="B295" s="19"/>
      <c r="C295" s="19"/>
      <c r="D295" s="19"/>
      <c r="E295" s="19"/>
      <c r="F295" s="19"/>
      <c r="G295" s="19"/>
      <c r="I295" s="30"/>
      <c r="J295" s="30"/>
      <c r="K295" s="30"/>
      <c r="L295" s="30"/>
      <c r="M295" s="30"/>
      <c r="N295" s="30"/>
      <c r="O295" s="30"/>
      <c r="P295" s="30"/>
      <c r="Q295" s="30"/>
      <c r="R295" s="30"/>
      <c r="S295" s="30"/>
      <c r="T295" s="30"/>
      <c r="U295" s="30"/>
      <c r="V295" s="30"/>
      <c r="W295" s="30"/>
    </row>
    <row r="296" spans="1:23" ht="13.5" customHeight="1">
      <c r="A296" s="29"/>
      <c r="B296" s="19"/>
      <c r="C296" s="19"/>
      <c r="D296" s="19"/>
      <c r="E296" s="19"/>
      <c r="F296" s="19"/>
      <c r="G296" s="19"/>
      <c r="I296" s="30"/>
      <c r="J296" s="30"/>
      <c r="K296" s="30"/>
      <c r="L296" s="30"/>
      <c r="M296" s="30"/>
      <c r="N296" s="30"/>
      <c r="O296" s="30"/>
      <c r="P296" s="30"/>
      <c r="Q296" s="30"/>
      <c r="R296" s="30"/>
      <c r="S296" s="30"/>
      <c r="T296" s="30"/>
      <c r="U296" s="30"/>
      <c r="V296" s="30"/>
      <c r="W296" s="30"/>
    </row>
    <row r="297" spans="1:23" ht="13.5" customHeight="1">
      <c r="A297" s="29"/>
      <c r="B297" s="19"/>
      <c r="C297" s="19"/>
      <c r="D297" s="19"/>
      <c r="E297" s="19"/>
      <c r="F297" s="19"/>
      <c r="G297" s="19"/>
      <c r="I297" s="30"/>
      <c r="J297" s="30"/>
      <c r="K297" s="30"/>
      <c r="L297" s="30"/>
      <c r="M297" s="30"/>
      <c r="N297" s="30"/>
      <c r="O297" s="30"/>
      <c r="P297" s="30"/>
      <c r="Q297" s="30"/>
      <c r="R297" s="30"/>
      <c r="S297" s="30"/>
      <c r="T297" s="30"/>
      <c r="U297" s="30"/>
      <c r="V297" s="30"/>
      <c r="W297" s="30"/>
    </row>
    <row r="298" spans="1:23" ht="13.5" customHeight="1">
      <c r="A298" s="29"/>
      <c r="B298" s="19"/>
      <c r="C298" s="19"/>
      <c r="D298" s="19"/>
      <c r="E298" s="19"/>
      <c r="F298" s="19"/>
      <c r="G298" s="19"/>
      <c r="I298" s="30"/>
      <c r="J298" s="30"/>
      <c r="K298" s="30"/>
      <c r="L298" s="30"/>
      <c r="M298" s="30"/>
      <c r="N298" s="30"/>
      <c r="O298" s="30"/>
      <c r="P298" s="30"/>
      <c r="Q298" s="30"/>
      <c r="R298" s="30"/>
      <c r="S298" s="30"/>
      <c r="T298" s="30"/>
      <c r="U298" s="30"/>
      <c r="V298" s="30"/>
      <c r="W298" s="30"/>
    </row>
    <row r="299" spans="1:23" ht="13.5" customHeight="1">
      <c r="A299" s="29"/>
      <c r="B299" s="19"/>
      <c r="C299" s="19"/>
      <c r="D299" s="19"/>
      <c r="E299" s="19"/>
      <c r="F299" s="19"/>
      <c r="G299" s="19"/>
      <c r="I299" s="30"/>
      <c r="J299" s="30"/>
      <c r="K299" s="30"/>
      <c r="L299" s="30"/>
      <c r="M299" s="30"/>
      <c r="N299" s="30"/>
      <c r="O299" s="30"/>
      <c r="P299" s="30"/>
      <c r="Q299" s="30"/>
      <c r="R299" s="30"/>
      <c r="S299" s="30"/>
      <c r="T299" s="30"/>
      <c r="U299" s="30"/>
      <c r="V299" s="30"/>
      <c r="W299" s="30"/>
    </row>
    <row r="300" spans="1:23" ht="13.5" customHeight="1">
      <c r="A300" s="29"/>
      <c r="B300" s="19"/>
      <c r="C300" s="19"/>
      <c r="D300" s="19"/>
      <c r="E300" s="19"/>
      <c r="F300" s="19"/>
      <c r="G300" s="19"/>
      <c r="I300" s="30"/>
      <c r="J300" s="30"/>
      <c r="K300" s="30"/>
      <c r="L300" s="30"/>
      <c r="M300" s="30"/>
      <c r="N300" s="30"/>
      <c r="O300" s="30"/>
      <c r="P300" s="30"/>
      <c r="Q300" s="30"/>
      <c r="R300" s="30"/>
      <c r="S300" s="30"/>
      <c r="T300" s="30"/>
      <c r="U300" s="30"/>
      <c r="V300" s="30"/>
      <c r="W300" s="30"/>
    </row>
    <row r="301" spans="1:23" ht="13.5" customHeight="1">
      <c r="A301" s="29"/>
      <c r="B301" s="19"/>
      <c r="C301" s="19"/>
      <c r="D301" s="19"/>
      <c r="E301" s="19"/>
      <c r="F301" s="19"/>
      <c r="G301" s="19"/>
      <c r="I301" s="30"/>
      <c r="J301" s="30"/>
      <c r="K301" s="30"/>
      <c r="L301" s="30"/>
      <c r="M301" s="30"/>
      <c r="N301" s="30"/>
      <c r="O301" s="30"/>
      <c r="P301" s="30"/>
      <c r="Q301" s="30"/>
      <c r="R301" s="30"/>
      <c r="S301" s="30"/>
      <c r="T301" s="30"/>
      <c r="U301" s="30"/>
      <c r="V301" s="30"/>
      <c r="W301" s="30"/>
    </row>
    <row r="302" spans="1:23" ht="13.5" customHeight="1">
      <c r="A302" s="29"/>
      <c r="B302" s="19"/>
      <c r="C302" s="19"/>
      <c r="D302" s="19"/>
      <c r="E302" s="19"/>
      <c r="F302" s="19"/>
      <c r="G302" s="19"/>
      <c r="I302" s="30"/>
      <c r="J302" s="30"/>
      <c r="K302" s="30"/>
      <c r="L302" s="30"/>
      <c r="M302" s="30"/>
      <c r="N302" s="30"/>
      <c r="O302" s="30"/>
      <c r="P302" s="30"/>
      <c r="Q302" s="30"/>
      <c r="R302" s="30"/>
      <c r="S302" s="30"/>
      <c r="T302" s="30"/>
      <c r="U302" s="30"/>
      <c r="V302" s="30"/>
      <c r="W302" s="30"/>
    </row>
    <row r="303" spans="1:23" ht="13.5" customHeight="1">
      <c r="A303" s="29"/>
      <c r="B303" s="19"/>
      <c r="C303" s="19"/>
      <c r="D303" s="19"/>
      <c r="E303" s="19"/>
      <c r="F303" s="19"/>
      <c r="G303" s="19"/>
      <c r="I303" s="30"/>
      <c r="J303" s="30"/>
      <c r="K303" s="30"/>
      <c r="L303" s="30"/>
      <c r="M303" s="30"/>
      <c r="N303" s="30"/>
      <c r="O303" s="30"/>
      <c r="P303" s="30"/>
      <c r="Q303" s="30"/>
      <c r="R303" s="30"/>
      <c r="S303" s="30"/>
      <c r="T303" s="30"/>
      <c r="U303" s="30"/>
      <c r="V303" s="30"/>
      <c r="W303" s="30"/>
    </row>
    <row r="304" spans="1:23" ht="13.5" customHeight="1">
      <c r="A304" s="29"/>
      <c r="B304" s="19"/>
      <c r="C304" s="19"/>
      <c r="D304" s="19"/>
      <c r="E304" s="19"/>
      <c r="F304" s="19"/>
      <c r="G304" s="19"/>
      <c r="I304" s="30"/>
      <c r="J304" s="30"/>
      <c r="K304" s="30"/>
      <c r="L304" s="30"/>
      <c r="M304" s="30"/>
      <c r="N304" s="30"/>
      <c r="O304" s="30"/>
      <c r="P304" s="30"/>
      <c r="Q304" s="30"/>
      <c r="R304" s="30"/>
      <c r="S304" s="30"/>
      <c r="T304" s="30"/>
      <c r="U304" s="30"/>
      <c r="V304" s="30"/>
      <c r="W304" s="30"/>
    </row>
    <row r="305" spans="1:23" ht="13.5" customHeight="1">
      <c r="A305" s="29"/>
      <c r="B305" s="19"/>
      <c r="C305" s="19"/>
      <c r="D305" s="19"/>
      <c r="E305" s="19"/>
      <c r="F305" s="19"/>
      <c r="G305" s="19"/>
      <c r="I305" s="30"/>
      <c r="J305" s="30"/>
      <c r="K305" s="30"/>
      <c r="L305" s="30"/>
      <c r="M305" s="30"/>
      <c r="N305" s="30"/>
      <c r="O305" s="30"/>
      <c r="P305" s="30"/>
      <c r="Q305" s="30"/>
      <c r="R305" s="30"/>
      <c r="S305" s="30"/>
      <c r="T305" s="30"/>
      <c r="U305" s="30"/>
      <c r="V305" s="30"/>
      <c r="W305" s="30"/>
    </row>
    <row r="306" spans="1:23" ht="13.5" customHeight="1">
      <c r="A306" s="29"/>
      <c r="B306" s="19"/>
      <c r="C306" s="19"/>
      <c r="D306" s="19"/>
      <c r="E306" s="19"/>
      <c r="F306" s="19"/>
      <c r="G306" s="19"/>
      <c r="I306" s="30"/>
      <c r="J306" s="30"/>
      <c r="K306" s="30"/>
      <c r="L306" s="30"/>
      <c r="M306" s="30"/>
      <c r="N306" s="30"/>
      <c r="O306" s="30"/>
      <c r="P306" s="30"/>
      <c r="Q306" s="30"/>
      <c r="R306" s="30"/>
      <c r="S306" s="30"/>
      <c r="T306" s="30"/>
      <c r="U306" s="30"/>
      <c r="V306" s="30"/>
      <c r="W306" s="30"/>
    </row>
    <row r="307" spans="1:23" ht="13.5" customHeight="1">
      <c r="A307" s="29"/>
      <c r="B307" s="19"/>
      <c r="C307" s="19"/>
      <c r="D307" s="19"/>
      <c r="E307" s="19"/>
      <c r="F307" s="19"/>
      <c r="G307" s="19"/>
      <c r="I307" s="30"/>
      <c r="J307" s="30"/>
      <c r="K307" s="30"/>
      <c r="L307" s="30"/>
      <c r="M307" s="30"/>
      <c r="N307" s="30"/>
      <c r="O307" s="30"/>
      <c r="P307" s="30"/>
      <c r="Q307" s="30"/>
      <c r="R307" s="30"/>
      <c r="S307" s="30"/>
      <c r="T307" s="30"/>
      <c r="U307" s="30"/>
      <c r="V307" s="30"/>
      <c r="W307" s="30"/>
    </row>
    <row r="308" spans="1:23" ht="13.5" customHeight="1">
      <c r="A308" s="29"/>
      <c r="B308" s="19"/>
      <c r="C308" s="19"/>
      <c r="D308" s="19"/>
      <c r="E308" s="19"/>
      <c r="F308" s="19"/>
      <c r="G308" s="19"/>
      <c r="I308" s="30"/>
      <c r="J308" s="30"/>
      <c r="K308" s="30"/>
      <c r="L308" s="30"/>
      <c r="M308" s="30"/>
      <c r="N308" s="30"/>
      <c r="O308" s="30"/>
      <c r="P308" s="30"/>
      <c r="Q308" s="30"/>
      <c r="R308" s="30"/>
      <c r="S308" s="30"/>
      <c r="T308" s="30"/>
      <c r="U308" s="30"/>
      <c r="V308" s="30"/>
      <c r="W308" s="30"/>
    </row>
    <row r="309" spans="1:23" ht="13.5" customHeight="1">
      <c r="A309" s="29"/>
      <c r="B309" s="19"/>
      <c r="C309" s="19"/>
      <c r="D309" s="19"/>
      <c r="E309" s="19"/>
      <c r="F309" s="19"/>
      <c r="G309" s="19"/>
      <c r="I309" s="30"/>
      <c r="J309" s="30"/>
      <c r="K309" s="30"/>
      <c r="L309" s="30"/>
      <c r="M309" s="30"/>
      <c r="N309" s="30"/>
      <c r="O309" s="30"/>
      <c r="P309" s="30"/>
      <c r="Q309" s="30"/>
      <c r="R309" s="30"/>
      <c r="S309" s="30"/>
      <c r="T309" s="30"/>
      <c r="U309" s="30"/>
      <c r="V309" s="30"/>
      <c r="W309" s="30"/>
    </row>
    <row r="310" spans="1:23" ht="13.5" customHeight="1">
      <c r="A310" s="29"/>
      <c r="B310" s="19"/>
      <c r="C310" s="19"/>
      <c r="D310" s="19"/>
      <c r="E310" s="19"/>
      <c r="F310" s="19"/>
      <c r="G310" s="19"/>
      <c r="I310" s="30"/>
      <c r="J310" s="30"/>
      <c r="K310" s="30"/>
      <c r="L310" s="30"/>
      <c r="M310" s="30"/>
      <c r="N310" s="30"/>
      <c r="O310" s="30"/>
      <c r="P310" s="30"/>
      <c r="Q310" s="30"/>
      <c r="R310" s="30"/>
      <c r="S310" s="30"/>
      <c r="T310" s="30"/>
      <c r="U310" s="30"/>
      <c r="V310" s="30"/>
      <c r="W310" s="30"/>
    </row>
    <row r="311" spans="1:23" ht="13.5" customHeight="1">
      <c r="A311" s="29"/>
      <c r="B311" s="19"/>
      <c r="C311" s="19"/>
      <c r="D311" s="19"/>
      <c r="E311" s="19"/>
      <c r="F311" s="19"/>
      <c r="G311" s="19"/>
      <c r="I311" s="30"/>
      <c r="J311" s="30"/>
      <c r="K311" s="30"/>
      <c r="L311" s="30"/>
      <c r="M311" s="30"/>
      <c r="N311" s="30"/>
      <c r="O311" s="30"/>
      <c r="P311" s="30"/>
      <c r="Q311" s="30"/>
      <c r="R311" s="30"/>
      <c r="S311" s="30"/>
      <c r="T311" s="30"/>
      <c r="U311" s="30"/>
      <c r="V311" s="30"/>
      <c r="W311" s="30"/>
    </row>
    <row r="312" spans="1:23" ht="13.5" customHeight="1">
      <c r="A312" s="29"/>
      <c r="B312" s="19"/>
      <c r="C312" s="19"/>
      <c r="D312" s="19"/>
      <c r="E312" s="19"/>
      <c r="F312" s="19"/>
      <c r="G312" s="19"/>
      <c r="I312" s="30"/>
      <c r="J312" s="30"/>
      <c r="K312" s="30"/>
      <c r="L312" s="30"/>
      <c r="M312" s="30"/>
      <c r="N312" s="30"/>
      <c r="O312" s="30"/>
      <c r="P312" s="30"/>
      <c r="Q312" s="30"/>
      <c r="R312" s="30"/>
      <c r="S312" s="30"/>
      <c r="T312" s="30"/>
      <c r="U312" s="30"/>
      <c r="V312" s="30"/>
      <c r="W312" s="30"/>
    </row>
    <row r="313" spans="1:23" ht="13.5" customHeight="1">
      <c r="A313" s="29"/>
      <c r="B313" s="19"/>
      <c r="C313" s="19"/>
      <c r="D313" s="19"/>
      <c r="E313" s="19"/>
      <c r="F313" s="19"/>
      <c r="G313" s="19"/>
      <c r="I313" s="30"/>
      <c r="J313" s="30"/>
      <c r="K313" s="30"/>
      <c r="L313" s="30"/>
      <c r="M313" s="30"/>
      <c r="N313" s="30"/>
      <c r="O313" s="30"/>
      <c r="P313" s="30"/>
      <c r="Q313" s="30"/>
      <c r="R313" s="30"/>
      <c r="S313" s="30"/>
      <c r="T313" s="30"/>
      <c r="U313" s="30"/>
      <c r="V313" s="30"/>
      <c r="W313" s="30"/>
    </row>
    <row r="314" spans="1:23" ht="13.5" customHeight="1">
      <c r="A314" s="29"/>
      <c r="B314" s="19"/>
      <c r="C314" s="19"/>
      <c r="D314" s="19"/>
      <c r="E314" s="19"/>
      <c r="F314" s="19"/>
      <c r="G314" s="19"/>
      <c r="I314" s="30"/>
      <c r="J314" s="30"/>
      <c r="K314" s="30"/>
      <c r="L314" s="30"/>
      <c r="M314" s="30"/>
      <c r="N314" s="30"/>
      <c r="O314" s="30"/>
      <c r="P314" s="30"/>
      <c r="Q314" s="30"/>
      <c r="R314" s="30"/>
      <c r="S314" s="30"/>
      <c r="T314" s="30"/>
      <c r="U314" s="30"/>
      <c r="V314" s="30"/>
      <c r="W314" s="30"/>
    </row>
    <row r="315" spans="1:23" ht="13.5" customHeight="1">
      <c r="A315" s="29"/>
      <c r="B315" s="19"/>
      <c r="C315" s="19"/>
      <c r="D315" s="19"/>
      <c r="E315" s="19"/>
      <c r="F315" s="19"/>
      <c r="G315" s="19"/>
      <c r="I315" s="30"/>
      <c r="J315" s="30"/>
      <c r="K315" s="30"/>
      <c r="L315" s="30"/>
      <c r="M315" s="30"/>
      <c r="N315" s="30"/>
      <c r="O315" s="30"/>
      <c r="P315" s="30"/>
      <c r="Q315" s="30"/>
      <c r="R315" s="30"/>
      <c r="S315" s="30"/>
      <c r="T315" s="30"/>
      <c r="U315" s="30"/>
      <c r="V315" s="30"/>
      <c r="W315" s="30"/>
    </row>
    <row r="316" spans="1:23" ht="13.5" customHeight="1">
      <c r="A316" s="29"/>
      <c r="B316" s="19"/>
      <c r="C316" s="19"/>
      <c r="D316" s="19"/>
      <c r="E316" s="19"/>
      <c r="F316" s="19"/>
      <c r="G316" s="19"/>
      <c r="I316" s="30"/>
      <c r="J316" s="30"/>
      <c r="K316" s="30"/>
      <c r="L316" s="30"/>
      <c r="M316" s="30"/>
      <c r="N316" s="30"/>
      <c r="O316" s="30"/>
      <c r="P316" s="30"/>
      <c r="Q316" s="30"/>
      <c r="R316" s="30"/>
      <c r="S316" s="30"/>
      <c r="T316" s="30"/>
      <c r="U316" s="30"/>
      <c r="V316" s="30"/>
      <c r="W316" s="30"/>
    </row>
    <row r="317" spans="1:23" ht="13.5" customHeight="1">
      <c r="A317" s="29"/>
      <c r="B317" s="19"/>
      <c r="C317" s="19"/>
      <c r="D317" s="19"/>
      <c r="E317" s="19"/>
      <c r="F317" s="19"/>
      <c r="G317" s="19"/>
      <c r="I317" s="30"/>
      <c r="J317" s="30"/>
      <c r="K317" s="30"/>
      <c r="L317" s="30"/>
      <c r="M317" s="30"/>
      <c r="N317" s="30"/>
      <c r="O317" s="30"/>
      <c r="P317" s="30"/>
      <c r="Q317" s="30"/>
      <c r="R317" s="30"/>
      <c r="S317" s="30"/>
      <c r="T317" s="30"/>
      <c r="U317" s="30"/>
      <c r="V317" s="30"/>
      <c r="W317" s="30"/>
    </row>
    <row r="318" spans="1:23" ht="13.5" customHeight="1">
      <c r="A318" s="29"/>
      <c r="B318" s="19"/>
      <c r="C318" s="19"/>
      <c r="D318" s="19"/>
      <c r="E318" s="19"/>
      <c r="F318" s="19"/>
      <c r="G318" s="19"/>
      <c r="I318" s="30"/>
      <c r="J318" s="30"/>
      <c r="K318" s="30"/>
      <c r="L318" s="30"/>
      <c r="M318" s="30"/>
      <c r="N318" s="30"/>
      <c r="O318" s="30"/>
      <c r="P318" s="30"/>
      <c r="Q318" s="30"/>
      <c r="R318" s="30"/>
      <c r="S318" s="30"/>
      <c r="T318" s="30"/>
      <c r="U318" s="30"/>
      <c r="V318" s="30"/>
      <c r="W318" s="30"/>
    </row>
    <row r="319" spans="1:23" ht="13.5" customHeight="1">
      <c r="A319" s="29"/>
      <c r="B319" s="19"/>
      <c r="C319" s="19"/>
      <c r="D319" s="19"/>
      <c r="E319" s="19"/>
      <c r="F319" s="19"/>
      <c r="G319" s="19"/>
      <c r="I319" s="30"/>
      <c r="J319" s="30"/>
      <c r="K319" s="30"/>
      <c r="L319" s="30"/>
      <c r="M319" s="30"/>
      <c r="N319" s="30"/>
      <c r="O319" s="30"/>
      <c r="P319" s="30"/>
      <c r="Q319" s="30"/>
      <c r="R319" s="30"/>
      <c r="S319" s="30"/>
      <c r="T319" s="30"/>
      <c r="U319" s="30"/>
      <c r="V319" s="30"/>
      <c r="W319" s="30"/>
    </row>
    <row r="320" spans="1:23" ht="13.5" customHeight="1">
      <c r="A320" s="29"/>
      <c r="B320" s="19"/>
      <c r="C320" s="19"/>
      <c r="D320" s="19"/>
      <c r="E320" s="19"/>
      <c r="F320" s="19"/>
      <c r="G320" s="19"/>
      <c r="I320" s="30"/>
      <c r="J320" s="30"/>
      <c r="K320" s="30"/>
      <c r="L320" s="30"/>
      <c r="M320" s="30"/>
      <c r="N320" s="30"/>
      <c r="O320" s="30"/>
      <c r="P320" s="30"/>
      <c r="Q320" s="30"/>
      <c r="R320" s="30"/>
      <c r="S320" s="30"/>
      <c r="T320" s="30"/>
      <c r="U320" s="30"/>
      <c r="V320" s="30"/>
      <c r="W320" s="30"/>
    </row>
    <row r="321" spans="1:23" ht="13.5" customHeight="1">
      <c r="A321" s="29"/>
      <c r="B321" s="19"/>
      <c r="C321" s="19"/>
      <c r="D321" s="19"/>
      <c r="E321" s="19"/>
      <c r="F321" s="19"/>
      <c r="G321" s="19"/>
      <c r="I321" s="30"/>
      <c r="J321" s="30"/>
      <c r="K321" s="30"/>
      <c r="L321" s="30"/>
      <c r="M321" s="30"/>
      <c r="N321" s="30"/>
      <c r="O321" s="30"/>
      <c r="P321" s="30"/>
      <c r="Q321" s="30"/>
      <c r="R321" s="30"/>
      <c r="S321" s="30"/>
      <c r="T321" s="30"/>
      <c r="U321" s="30"/>
      <c r="V321" s="30"/>
      <c r="W321" s="30"/>
    </row>
    <row r="322" spans="1:23" ht="13.5" customHeight="1">
      <c r="A322" s="29"/>
      <c r="B322" s="19"/>
      <c r="C322" s="19"/>
      <c r="D322" s="19"/>
      <c r="E322" s="19"/>
      <c r="F322" s="19"/>
      <c r="G322" s="19"/>
      <c r="I322" s="30"/>
      <c r="J322" s="30"/>
      <c r="K322" s="30"/>
      <c r="L322" s="30"/>
      <c r="M322" s="30"/>
      <c r="N322" s="30"/>
      <c r="O322" s="30"/>
      <c r="P322" s="30"/>
      <c r="Q322" s="30"/>
      <c r="R322" s="30"/>
      <c r="S322" s="30"/>
      <c r="T322" s="30"/>
      <c r="U322" s="30"/>
      <c r="V322" s="30"/>
      <c r="W322" s="30"/>
    </row>
    <row r="323" spans="1:23" ht="13.5" customHeight="1">
      <c r="A323" s="29"/>
      <c r="B323" s="19"/>
      <c r="C323" s="19"/>
      <c r="D323" s="19"/>
      <c r="E323" s="19"/>
      <c r="F323" s="19"/>
      <c r="G323" s="19"/>
      <c r="I323" s="30"/>
      <c r="J323" s="30"/>
      <c r="K323" s="30"/>
      <c r="L323" s="30"/>
      <c r="M323" s="30"/>
      <c r="N323" s="30"/>
      <c r="O323" s="30"/>
      <c r="P323" s="30"/>
      <c r="Q323" s="30"/>
      <c r="R323" s="30"/>
      <c r="S323" s="30"/>
      <c r="T323" s="30"/>
      <c r="U323" s="30"/>
      <c r="V323" s="30"/>
      <c r="W323" s="30"/>
    </row>
    <row r="324" spans="1:23" ht="13.5" customHeight="1">
      <c r="A324" s="29"/>
      <c r="B324" s="19"/>
      <c r="C324" s="19"/>
      <c r="D324" s="19"/>
      <c r="E324" s="19"/>
      <c r="F324" s="19"/>
      <c r="G324" s="19"/>
      <c r="I324" s="30"/>
      <c r="J324" s="30"/>
      <c r="K324" s="30"/>
      <c r="L324" s="30"/>
      <c r="M324" s="30"/>
      <c r="N324" s="30"/>
      <c r="O324" s="30"/>
      <c r="P324" s="30"/>
      <c r="Q324" s="30"/>
      <c r="R324" s="30"/>
      <c r="S324" s="30"/>
      <c r="T324" s="30"/>
      <c r="U324" s="30"/>
      <c r="V324" s="30"/>
      <c r="W324" s="30"/>
    </row>
    <row r="325" spans="1:23" ht="13.5" customHeight="1">
      <c r="A325" s="29"/>
      <c r="B325" s="19"/>
      <c r="C325" s="19"/>
      <c r="D325" s="19"/>
      <c r="E325" s="19"/>
      <c r="F325" s="19"/>
      <c r="G325" s="19"/>
      <c r="I325" s="30"/>
      <c r="J325" s="30"/>
      <c r="K325" s="30"/>
      <c r="L325" s="30"/>
      <c r="M325" s="30"/>
      <c r="N325" s="30"/>
      <c r="O325" s="30"/>
      <c r="P325" s="30"/>
      <c r="Q325" s="30"/>
      <c r="R325" s="30"/>
      <c r="S325" s="30"/>
      <c r="T325" s="30"/>
      <c r="U325" s="30"/>
      <c r="V325" s="30"/>
      <c r="W325" s="30"/>
    </row>
    <row r="326" spans="1:23" ht="13.5" customHeight="1">
      <c r="A326" s="29"/>
      <c r="B326" s="19"/>
      <c r="C326" s="19"/>
      <c r="D326" s="19"/>
      <c r="E326" s="19"/>
      <c r="F326" s="19"/>
      <c r="G326" s="19"/>
      <c r="I326" s="30"/>
      <c r="J326" s="30"/>
      <c r="K326" s="30"/>
      <c r="L326" s="30"/>
      <c r="M326" s="30"/>
      <c r="N326" s="30"/>
      <c r="O326" s="30"/>
      <c r="P326" s="30"/>
      <c r="Q326" s="30"/>
      <c r="R326" s="30"/>
      <c r="S326" s="30"/>
      <c r="T326" s="30"/>
      <c r="U326" s="30"/>
      <c r="V326" s="30"/>
      <c r="W326" s="30"/>
    </row>
    <row r="327" spans="1:23" ht="13.5" customHeight="1">
      <c r="A327" s="29"/>
      <c r="B327" s="19"/>
      <c r="C327" s="19"/>
      <c r="D327" s="19"/>
      <c r="E327" s="19"/>
      <c r="F327" s="19"/>
      <c r="G327" s="19"/>
      <c r="I327" s="30"/>
      <c r="J327" s="30"/>
      <c r="K327" s="30"/>
      <c r="L327" s="30"/>
      <c r="M327" s="30"/>
      <c r="N327" s="30"/>
      <c r="O327" s="30"/>
      <c r="P327" s="30"/>
      <c r="Q327" s="30"/>
      <c r="R327" s="30"/>
      <c r="S327" s="30"/>
      <c r="T327" s="30"/>
      <c r="U327" s="30"/>
      <c r="V327" s="30"/>
      <c r="W327" s="30"/>
    </row>
    <row r="328" spans="1:23" ht="13.5" customHeight="1">
      <c r="A328" s="29"/>
      <c r="B328" s="19"/>
      <c r="C328" s="19"/>
      <c r="D328" s="19"/>
      <c r="E328" s="19"/>
      <c r="F328" s="19"/>
      <c r="G328" s="19"/>
      <c r="I328" s="30"/>
      <c r="J328" s="30"/>
      <c r="K328" s="30"/>
      <c r="L328" s="30"/>
      <c r="M328" s="30"/>
      <c r="N328" s="30"/>
      <c r="O328" s="30"/>
      <c r="P328" s="30"/>
      <c r="Q328" s="30"/>
      <c r="R328" s="30"/>
      <c r="S328" s="30"/>
      <c r="T328" s="30"/>
      <c r="U328" s="30"/>
      <c r="V328" s="30"/>
      <c r="W328" s="30"/>
    </row>
    <row r="329" spans="1:23" ht="13.5" customHeight="1">
      <c r="A329" s="29"/>
      <c r="B329" s="19"/>
      <c r="C329" s="19"/>
      <c r="D329" s="19"/>
      <c r="E329" s="19"/>
      <c r="F329" s="19"/>
      <c r="G329" s="19"/>
      <c r="I329" s="30"/>
      <c r="J329" s="30"/>
      <c r="K329" s="30"/>
      <c r="L329" s="30"/>
      <c r="M329" s="30"/>
      <c r="N329" s="30"/>
      <c r="O329" s="30"/>
      <c r="P329" s="30"/>
      <c r="Q329" s="30"/>
      <c r="R329" s="30"/>
      <c r="S329" s="30"/>
      <c r="T329" s="30"/>
      <c r="U329" s="30"/>
      <c r="V329" s="30"/>
      <c r="W329" s="30"/>
    </row>
    <row r="330" spans="1:23" ht="13.5" customHeight="1">
      <c r="A330" s="29"/>
      <c r="B330" s="19"/>
      <c r="C330" s="19"/>
      <c r="D330" s="19"/>
      <c r="E330" s="19"/>
      <c r="F330" s="19"/>
      <c r="G330" s="19"/>
      <c r="I330" s="30"/>
      <c r="J330" s="30"/>
      <c r="K330" s="30"/>
      <c r="L330" s="30"/>
      <c r="M330" s="30"/>
      <c r="N330" s="30"/>
      <c r="O330" s="30"/>
      <c r="P330" s="30"/>
      <c r="Q330" s="30"/>
      <c r="R330" s="30"/>
      <c r="S330" s="30"/>
      <c r="T330" s="30"/>
      <c r="U330" s="30"/>
      <c r="V330" s="30"/>
      <c r="W330" s="30"/>
    </row>
    <row r="331" spans="1:23" ht="13.5" customHeight="1">
      <c r="A331" s="29"/>
      <c r="B331" s="19"/>
      <c r="C331" s="19"/>
      <c r="D331" s="19"/>
      <c r="E331" s="19"/>
      <c r="F331" s="19"/>
      <c r="G331" s="19"/>
      <c r="I331" s="30"/>
      <c r="J331" s="30"/>
      <c r="K331" s="30"/>
      <c r="L331" s="30"/>
      <c r="M331" s="30"/>
      <c r="N331" s="30"/>
      <c r="O331" s="30"/>
      <c r="P331" s="30"/>
      <c r="Q331" s="30"/>
      <c r="R331" s="30"/>
      <c r="S331" s="30"/>
      <c r="T331" s="30"/>
      <c r="U331" s="30"/>
      <c r="V331" s="30"/>
      <c r="W331" s="30"/>
    </row>
    <row r="332" spans="1:23" ht="13.5" customHeight="1">
      <c r="A332" s="29"/>
      <c r="B332" s="19"/>
      <c r="C332" s="19"/>
      <c r="D332" s="19"/>
      <c r="E332" s="19"/>
      <c r="F332" s="19"/>
      <c r="G332" s="19"/>
      <c r="I332" s="30"/>
      <c r="J332" s="30"/>
      <c r="K332" s="30"/>
      <c r="L332" s="30"/>
      <c r="M332" s="30"/>
      <c r="N332" s="30"/>
      <c r="O332" s="30"/>
      <c r="P332" s="30"/>
      <c r="Q332" s="30"/>
      <c r="R332" s="30"/>
      <c r="S332" s="30"/>
      <c r="T332" s="30"/>
      <c r="U332" s="30"/>
      <c r="V332" s="30"/>
      <c r="W332" s="30"/>
    </row>
    <row r="333" spans="1:23" ht="13.5" customHeight="1">
      <c r="A333" s="29"/>
      <c r="B333" s="19"/>
      <c r="C333" s="19"/>
      <c r="D333" s="19"/>
      <c r="E333" s="19"/>
      <c r="F333" s="19"/>
      <c r="G333" s="19"/>
      <c r="I333" s="30"/>
      <c r="J333" s="30"/>
      <c r="K333" s="30"/>
      <c r="L333" s="30"/>
      <c r="M333" s="30"/>
      <c r="N333" s="30"/>
      <c r="O333" s="30"/>
      <c r="P333" s="30"/>
      <c r="Q333" s="30"/>
      <c r="R333" s="30"/>
      <c r="S333" s="30"/>
      <c r="T333" s="30"/>
      <c r="U333" s="30"/>
      <c r="V333" s="30"/>
      <c r="W333" s="30"/>
    </row>
    <row r="334" spans="1:23" ht="13.5" customHeight="1">
      <c r="A334" s="29"/>
      <c r="B334" s="19"/>
      <c r="C334" s="19"/>
      <c r="D334" s="19"/>
      <c r="E334" s="19"/>
      <c r="F334" s="19"/>
      <c r="G334" s="19"/>
      <c r="I334" s="30"/>
      <c r="J334" s="30"/>
      <c r="K334" s="30"/>
      <c r="L334" s="30"/>
      <c r="M334" s="30"/>
      <c r="N334" s="30"/>
      <c r="O334" s="30"/>
      <c r="P334" s="30"/>
      <c r="Q334" s="30"/>
      <c r="R334" s="30"/>
      <c r="S334" s="30"/>
      <c r="T334" s="30"/>
      <c r="U334" s="30"/>
      <c r="V334" s="30"/>
      <c r="W334" s="30"/>
    </row>
    <row r="335" spans="1:23" ht="13.5" customHeight="1">
      <c r="A335" s="29"/>
      <c r="B335" s="19"/>
      <c r="C335" s="19"/>
      <c r="D335" s="19"/>
      <c r="E335" s="19"/>
      <c r="F335" s="19"/>
      <c r="G335" s="19"/>
      <c r="I335" s="30"/>
      <c r="J335" s="30"/>
      <c r="K335" s="30"/>
      <c r="L335" s="30"/>
      <c r="M335" s="30"/>
      <c r="N335" s="30"/>
      <c r="O335" s="30"/>
      <c r="P335" s="30"/>
      <c r="Q335" s="30"/>
      <c r="R335" s="30"/>
      <c r="S335" s="30"/>
      <c r="T335" s="30"/>
      <c r="U335" s="30"/>
      <c r="V335" s="30"/>
      <c r="W335" s="30"/>
    </row>
    <row r="336" spans="1:23" ht="13.5" customHeight="1">
      <c r="A336" s="29"/>
      <c r="B336" s="19"/>
      <c r="C336" s="19"/>
      <c r="D336" s="19"/>
      <c r="E336" s="19"/>
      <c r="F336" s="19"/>
      <c r="G336" s="19"/>
      <c r="I336" s="30"/>
      <c r="J336" s="30"/>
      <c r="K336" s="30"/>
      <c r="L336" s="30"/>
      <c r="M336" s="30"/>
      <c r="N336" s="30"/>
      <c r="O336" s="30"/>
      <c r="P336" s="30"/>
      <c r="Q336" s="30"/>
      <c r="R336" s="30"/>
      <c r="S336" s="30"/>
      <c r="T336" s="30"/>
      <c r="U336" s="30"/>
      <c r="V336" s="30"/>
      <c r="W336" s="30"/>
    </row>
    <row r="337" spans="1:23" ht="13.5" customHeight="1">
      <c r="A337" s="29"/>
      <c r="B337" s="19"/>
      <c r="C337" s="19"/>
      <c r="D337" s="19"/>
      <c r="E337" s="19"/>
      <c r="F337" s="19"/>
      <c r="G337" s="19"/>
      <c r="I337" s="30"/>
      <c r="J337" s="30"/>
      <c r="K337" s="30"/>
      <c r="L337" s="30"/>
      <c r="M337" s="30"/>
      <c r="N337" s="30"/>
      <c r="O337" s="30"/>
      <c r="P337" s="30"/>
      <c r="Q337" s="30"/>
      <c r="R337" s="30"/>
      <c r="S337" s="30"/>
      <c r="T337" s="30"/>
      <c r="U337" s="30"/>
      <c r="V337" s="30"/>
      <c r="W337" s="30"/>
    </row>
    <row r="338" spans="1:23" ht="13.5" customHeight="1">
      <c r="A338" s="29"/>
      <c r="B338" s="19"/>
      <c r="C338" s="19"/>
      <c r="D338" s="19"/>
      <c r="E338" s="19"/>
      <c r="F338" s="19"/>
      <c r="G338" s="19"/>
      <c r="I338" s="30"/>
      <c r="J338" s="30"/>
      <c r="K338" s="30"/>
      <c r="L338" s="30"/>
      <c r="M338" s="30"/>
      <c r="N338" s="30"/>
      <c r="O338" s="30"/>
      <c r="P338" s="30"/>
      <c r="Q338" s="30"/>
      <c r="R338" s="30"/>
      <c r="S338" s="30"/>
      <c r="T338" s="30"/>
      <c r="U338" s="30"/>
      <c r="V338" s="30"/>
      <c r="W338" s="30"/>
    </row>
    <row r="339" spans="1:23" ht="13.5" customHeight="1">
      <c r="A339" s="29"/>
      <c r="B339" s="19"/>
      <c r="C339" s="19"/>
      <c r="D339" s="19"/>
      <c r="E339" s="19"/>
      <c r="F339" s="19"/>
      <c r="G339" s="19"/>
      <c r="I339" s="30"/>
      <c r="J339" s="30"/>
      <c r="K339" s="30"/>
      <c r="L339" s="30"/>
      <c r="M339" s="30"/>
      <c r="N339" s="30"/>
      <c r="O339" s="30"/>
      <c r="P339" s="30"/>
      <c r="Q339" s="30"/>
      <c r="R339" s="30"/>
      <c r="S339" s="30"/>
      <c r="T339" s="30"/>
      <c r="U339" s="30"/>
      <c r="V339" s="30"/>
      <c r="W339" s="30"/>
    </row>
    <row r="340" spans="1:23" ht="13.5" customHeight="1">
      <c r="A340" s="29"/>
      <c r="B340" s="19"/>
      <c r="C340" s="19"/>
      <c r="D340" s="19"/>
      <c r="E340" s="19"/>
      <c r="F340" s="19"/>
      <c r="G340" s="19"/>
      <c r="I340" s="30"/>
      <c r="J340" s="30"/>
      <c r="K340" s="30"/>
      <c r="L340" s="30"/>
      <c r="M340" s="30"/>
      <c r="N340" s="30"/>
      <c r="O340" s="30"/>
      <c r="P340" s="30"/>
      <c r="Q340" s="30"/>
      <c r="R340" s="30"/>
      <c r="S340" s="30"/>
      <c r="T340" s="30"/>
      <c r="U340" s="30"/>
      <c r="V340" s="30"/>
      <c r="W340" s="30"/>
    </row>
    <row r="341" spans="1:23" ht="13.5" customHeight="1">
      <c r="A341" s="29"/>
      <c r="B341" s="19"/>
      <c r="C341" s="19"/>
      <c r="D341" s="19"/>
      <c r="E341" s="19"/>
      <c r="F341" s="19"/>
      <c r="G341" s="19"/>
      <c r="I341" s="30"/>
      <c r="J341" s="30"/>
      <c r="K341" s="30"/>
      <c r="L341" s="30"/>
      <c r="M341" s="30"/>
      <c r="N341" s="30"/>
      <c r="O341" s="30"/>
      <c r="P341" s="30"/>
      <c r="Q341" s="30"/>
      <c r="R341" s="30"/>
      <c r="S341" s="30"/>
      <c r="T341" s="30"/>
      <c r="U341" s="30"/>
      <c r="V341" s="30"/>
      <c r="W341" s="30"/>
    </row>
    <row r="342" spans="1:23" ht="13.5" customHeight="1">
      <c r="A342" s="29"/>
      <c r="B342" s="19"/>
      <c r="C342" s="19"/>
      <c r="D342" s="19"/>
      <c r="E342" s="19"/>
      <c r="F342" s="19"/>
      <c r="G342" s="19"/>
      <c r="I342" s="30"/>
      <c r="J342" s="30"/>
      <c r="K342" s="30"/>
      <c r="L342" s="30"/>
      <c r="M342" s="30"/>
      <c r="N342" s="30"/>
      <c r="O342" s="30"/>
      <c r="P342" s="30"/>
      <c r="Q342" s="30"/>
      <c r="R342" s="30"/>
      <c r="S342" s="30"/>
      <c r="T342" s="30"/>
      <c r="U342" s="30"/>
      <c r="V342" s="30"/>
      <c r="W342" s="30"/>
    </row>
    <row r="343" spans="1:23" ht="13.5" customHeight="1">
      <c r="A343" s="29"/>
      <c r="B343" s="19"/>
      <c r="C343" s="19"/>
      <c r="D343" s="19"/>
      <c r="E343" s="19"/>
      <c r="F343" s="19"/>
      <c r="G343" s="19"/>
      <c r="I343" s="30"/>
      <c r="J343" s="30"/>
      <c r="K343" s="30"/>
      <c r="L343" s="30"/>
      <c r="M343" s="30"/>
      <c r="N343" s="30"/>
      <c r="O343" s="30"/>
      <c r="P343" s="30"/>
      <c r="Q343" s="30"/>
      <c r="R343" s="30"/>
      <c r="S343" s="30"/>
      <c r="T343" s="30"/>
      <c r="U343" s="30"/>
      <c r="V343" s="30"/>
      <c r="W343" s="30"/>
    </row>
    <row r="344" spans="1:23" ht="13.5" customHeight="1">
      <c r="A344" s="29"/>
      <c r="B344" s="19"/>
      <c r="C344" s="19"/>
      <c r="D344" s="19"/>
      <c r="E344" s="19"/>
      <c r="F344" s="19"/>
      <c r="G344" s="19"/>
      <c r="I344" s="30"/>
      <c r="J344" s="30"/>
      <c r="K344" s="30"/>
      <c r="L344" s="30"/>
      <c r="M344" s="30"/>
      <c r="N344" s="30"/>
      <c r="O344" s="30"/>
      <c r="P344" s="30"/>
      <c r="Q344" s="30"/>
      <c r="R344" s="30"/>
      <c r="S344" s="30"/>
      <c r="T344" s="30"/>
      <c r="U344" s="30"/>
      <c r="V344" s="30"/>
      <c r="W344" s="30"/>
    </row>
    <row r="345" spans="1:23" ht="13.5" customHeight="1">
      <c r="A345" s="29"/>
      <c r="B345" s="19"/>
      <c r="C345" s="19"/>
      <c r="D345" s="19"/>
      <c r="E345" s="19"/>
      <c r="F345" s="19"/>
      <c r="G345" s="19"/>
      <c r="I345" s="30"/>
      <c r="J345" s="30"/>
      <c r="K345" s="30"/>
      <c r="L345" s="30"/>
      <c r="M345" s="30"/>
      <c r="N345" s="30"/>
      <c r="O345" s="30"/>
      <c r="P345" s="30"/>
      <c r="Q345" s="30"/>
      <c r="R345" s="30"/>
      <c r="S345" s="30"/>
      <c r="T345" s="30"/>
      <c r="U345" s="30"/>
      <c r="V345" s="30"/>
      <c r="W345" s="30"/>
    </row>
    <row r="346" spans="1:23" ht="13.5" customHeight="1">
      <c r="A346" s="29"/>
      <c r="B346" s="19"/>
      <c r="C346" s="19"/>
      <c r="D346" s="19"/>
      <c r="E346" s="19"/>
      <c r="F346" s="19"/>
      <c r="G346" s="19"/>
      <c r="I346" s="30"/>
      <c r="J346" s="30"/>
      <c r="K346" s="30"/>
      <c r="L346" s="30"/>
      <c r="M346" s="30"/>
      <c r="N346" s="30"/>
      <c r="O346" s="30"/>
      <c r="P346" s="30"/>
      <c r="Q346" s="30"/>
      <c r="R346" s="30"/>
      <c r="S346" s="30"/>
      <c r="T346" s="30"/>
      <c r="U346" s="30"/>
      <c r="V346" s="30"/>
      <c r="W346" s="30"/>
    </row>
    <row r="347" spans="1:23" ht="13.5" customHeight="1">
      <c r="A347" s="29"/>
      <c r="B347" s="19"/>
      <c r="C347" s="19"/>
      <c r="D347" s="19"/>
      <c r="E347" s="19"/>
      <c r="F347" s="19"/>
      <c r="G347" s="19"/>
      <c r="I347" s="30"/>
      <c r="J347" s="30"/>
      <c r="K347" s="30"/>
      <c r="L347" s="30"/>
      <c r="M347" s="30"/>
      <c r="N347" s="30"/>
      <c r="O347" s="30"/>
      <c r="P347" s="30"/>
      <c r="Q347" s="30"/>
      <c r="R347" s="30"/>
      <c r="S347" s="30"/>
      <c r="T347" s="30"/>
      <c r="U347" s="30"/>
      <c r="V347" s="30"/>
      <c r="W347" s="30"/>
    </row>
    <row r="348" spans="1:23" ht="13.5" customHeight="1">
      <c r="A348" s="29"/>
      <c r="B348" s="19"/>
      <c r="C348" s="19"/>
      <c r="D348" s="19"/>
      <c r="E348" s="19"/>
      <c r="F348" s="19"/>
      <c r="G348" s="19"/>
      <c r="I348" s="30"/>
      <c r="J348" s="30"/>
      <c r="K348" s="30"/>
      <c r="L348" s="30"/>
      <c r="M348" s="30"/>
      <c r="N348" s="30"/>
      <c r="O348" s="30"/>
      <c r="P348" s="30"/>
      <c r="Q348" s="30"/>
      <c r="R348" s="30"/>
      <c r="S348" s="30"/>
      <c r="T348" s="30"/>
      <c r="U348" s="30"/>
      <c r="V348" s="30"/>
      <c r="W348" s="30"/>
    </row>
    <row r="349" spans="1:23" ht="13.5" customHeight="1">
      <c r="A349" s="29"/>
      <c r="B349" s="19"/>
      <c r="C349" s="19"/>
      <c r="D349" s="19"/>
      <c r="E349" s="19"/>
      <c r="F349" s="19"/>
      <c r="G349" s="19"/>
      <c r="I349" s="30"/>
      <c r="J349" s="30"/>
      <c r="K349" s="30"/>
      <c r="L349" s="30"/>
      <c r="M349" s="30"/>
      <c r="N349" s="30"/>
      <c r="O349" s="30"/>
      <c r="P349" s="30"/>
      <c r="Q349" s="30"/>
      <c r="R349" s="30"/>
      <c r="S349" s="30"/>
      <c r="T349" s="30"/>
      <c r="U349" s="30"/>
      <c r="V349" s="30"/>
      <c r="W349" s="30"/>
    </row>
    <row r="350" spans="1:23" ht="13.5" customHeight="1">
      <c r="A350" s="29"/>
      <c r="B350" s="19"/>
      <c r="C350" s="19"/>
      <c r="D350" s="19"/>
      <c r="E350" s="19"/>
      <c r="F350" s="19"/>
      <c r="G350" s="19"/>
      <c r="I350" s="30"/>
      <c r="J350" s="30"/>
      <c r="K350" s="30"/>
      <c r="L350" s="30"/>
      <c r="M350" s="30"/>
      <c r="N350" s="30"/>
      <c r="O350" s="30"/>
      <c r="P350" s="30"/>
      <c r="Q350" s="30"/>
      <c r="R350" s="30"/>
      <c r="S350" s="30"/>
      <c r="T350" s="30"/>
      <c r="U350" s="30"/>
      <c r="V350" s="30"/>
      <c r="W350" s="30"/>
    </row>
    <row r="351" spans="1:23" ht="13.5" customHeight="1">
      <c r="A351" s="29"/>
      <c r="B351" s="19"/>
      <c r="C351" s="19"/>
      <c r="D351" s="19"/>
      <c r="E351" s="19"/>
      <c r="F351" s="19"/>
      <c r="G351" s="19"/>
      <c r="I351" s="30"/>
      <c r="J351" s="30"/>
      <c r="K351" s="30"/>
      <c r="L351" s="30"/>
      <c r="M351" s="30"/>
      <c r="N351" s="30"/>
      <c r="O351" s="30"/>
      <c r="P351" s="30"/>
      <c r="Q351" s="30"/>
      <c r="R351" s="30"/>
      <c r="S351" s="30"/>
      <c r="T351" s="30"/>
      <c r="U351" s="30"/>
      <c r="V351" s="30"/>
      <c r="W351" s="30"/>
    </row>
    <row r="352" spans="1:23" ht="13.5" customHeight="1">
      <c r="A352" s="29"/>
      <c r="B352" s="19"/>
      <c r="C352" s="19"/>
      <c r="D352" s="19"/>
      <c r="E352" s="19"/>
      <c r="F352" s="19"/>
      <c r="G352" s="19"/>
      <c r="I352" s="30"/>
      <c r="J352" s="30"/>
      <c r="K352" s="30"/>
      <c r="L352" s="30"/>
      <c r="M352" s="30"/>
      <c r="N352" s="30"/>
      <c r="O352" s="30"/>
      <c r="P352" s="30"/>
      <c r="Q352" s="30"/>
      <c r="R352" s="30"/>
      <c r="S352" s="30"/>
      <c r="T352" s="30"/>
      <c r="U352" s="30"/>
      <c r="V352" s="30"/>
      <c r="W352" s="30"/>
    </row>
    <row r="353" spans="1:23" ht="13.5" customHeight="1">
      <c r="A353" s="29"/>
      <c r="B353" s="19"/>
      <c r="C353" s="19"/>
      <c r="D353" s="19"/>
      <c r="E353" s="19"/>
      <c r="F353" s="19"/>
      <c r="G353" s="19"/>
      <c r="I353" s="30"/>
      <c r="J353" s="30"/>
      <c r="K353" s="30"/>
      <c r="L353" s="30"/>
      <c r="M353" s="30"/>
      <c r="N353" s="30"/>
      <c r="O353" s="30"/>
      <c r="P353" s="30"/>
      <c r="Q353" s="30"/>
      <c r="R353" s="30"/>
      <c r="S353" s="30"/>
      <c r="T353" s="30"/>
      <c r="U353" s="30"/>
      <c r="V353" s="30"/>
      <c r="W353" s="30"/>
    </row>
    <row r="354" spans="1:23" ht="13.5" customHeight="1">
      <c r="A354" s="29"/>
      <c r="B354" s="19"/>
      <c r="C354" s="19"/>
      <c r="D354" s="19"/>
      <c r="E354" s="19"/>
      <c r="F354" s="19"/>
      <c r="G354" s="19"/>
      <c r="I354" s="30"/>
      <c r="J354" s="30"/>
      <c r="K354" s="30"/>
      <c r="L354" s="30"/>
      <c r="M354" s="30"/>
      <c r="N354" s="30"/>
      <c r="O354" s="30"/>
      <c r="P354" s="30"/>
      <c r="Q354" s="30"/>
      <c r="R354" s="30"/>
      <c r="S354" s="30"/>
      <c r="T354" s="30"/>
      <c r="U354" s="30"/>
      <c r="V354" s="30"/>
      <c r="W354" s="30"/>
    </row>
    <row r="355" spans="1:23" ht="13.5" customHeight="1">
      <c r="A355" s="29"/>
      <c r="B355" s="19"/>
      <c r="C355" s="19"/>
      <c r="D355" s="19"/>
      <c r="E355" s="19"/>
      <c r="F355" s="19"/>
      <c r="G355" s="19"/>
      <c r="I355" s="30"/>
      <c r="J355" s="30"/>
      <c r="K355" s="30"/>
      <c r="L355" s="30"/>
      <c r="M355" s="30"/>
      <c r="N355" s="30"/>
      <c r="O355" s="30"/>
      <c r="P355" s="30"/>
      <c r="Q355" s="30"/>
      <c r="R355" s="30"/>
      <c r="S355" s="30"/>
      <c r="T355" s="30"/>
      <c r="U355" s="30"/>
      <c r="V355" s="30"/>
      <c r="W355" s="30"/>
    </row>
    <row r="356" spans="1:23" ht="13.5" customHeight="1">
      <c r="A356" s="29"/>
      <c r="B356" s="19"/>
      <c r="C356" s="19"/>
      <c r="D356" s="19"/>
      <c r="E356" s="19"/>
      <c r="F356" s="19"/>
      <c r="G356" s="19"/>
      <c r="I356" s="30"/>
      <c r="J356" s="30"/>
      <c r="K356" s="30"/>
      <c r="L356" s="30"/>
      <c r="M356" s="30"/>
      <c r="N356" s="30"/>
      <c r="O356" s="30"/>
      <c r="P356" s="30"/>
      <c r="Q356" s="30"/>
      <c r="R356" s="30"/>
      <c r="S356" s="30"/>
      <c r="T356" s="30"/>
      <c r="U356" s="30"/>
      <c r="V356" s="30"/>
      <c r="W356" s="30"/>
    </row>
    <row r="357" spans="1:23" ht="13.5" customHeight="1">
      <c r="A357" s="29"/>
      <c r="B357" s="19"/>
      <c r="C357" s="19"/>
      <c r="D357" s="19"/>
      <c r="E357" s="19"/>
      <c r="F357" s="19"/>
      <c r="G357" s="19"/>
      <c r="I357" s="30"/>
      <c r="J357" s="30"/>
      <c r="K357" s="30"/>
      <c r="L357" s="30"/>
      <c r="M357" s="30"/>
      <c r="N357" s="30"/>
      <c r="O357" s="30"/>
      <c r="P357" s="30"/>
      <c r="Q357" s="30"/>
      <c r="R357" s="30"/>
      <c r="S357" s="30"/>
      <c r="T357" s="30"/>
      <c r="U357" s="30"/>
      <c r="V357" s="30"/>
      <c r="W357" s="30"/>
    </row>
    <row r="358" spans="1:23" ht="13.5" customHeight="1">
      <c r="A358" s="29"/>
      <c r="B358" s="19"/>
      <c r="C358" s="19"/>
      <c r="D358" s="19"/>
      <c r="E358" s="19"/>
      <c r="F358" s="19"/>
      <c r="G358" s="19"/>
      <c r="I358" s="30"/>
      <c r="J358" s="30"/>
      <c r="K358" s="30"/>
      <c r="L358" s="30"/>
      <c r="M358" s="30"/>
      <c r="N358" s="30"/>
      <c r="O358" s="30"/>
      <c r="P358" s="30"/>
      <c r="Q358" s="30"/>
      <c r="R358" s="30"/>
      <c r="S358" s="30"/>
      <c r="T358" s="30"/>
      <c r="U358" s="30"/>
      <c r="V358" s="30"/>
      <c r="W358" s="30"/>
    </row>
    <row r="359" spans="1:23" ht="13.5" customHeight="1">
      <c r="A359" s="29"/>
      <c r="B359" s="19"/>
      <c r="C359" s="19"/>
      <c r="D359" s="19"/>
      <c r="E359" s="19"/>
      <c r="F359" s="19"/>
      <c r="G359" s="19"/>
      <c r="I359" s="30"/>
      <c r="J359" s="30"/>
      <c r="K359" s="30"/>
      <c r="L359" s="30"/>
      <c r="M359" s="30"/>
      <c r="N359" s="30"/>
      <c r="O359" s="30"/>
      <c r="P359" s="30"/>
      <c r="Q359" s="30"/>
      <c r="R359" s="30"/>
      <c r="S359" s="30"/>
      <c r="T359" s="30"/>
      <c r="U359" s="30"/>
      <c r="V359" s="30"/>
      <c r="W359" s="30"/>
    </row>
    <row r="360" spans="1:23" ht="13.5" customHeight="1">
      <c r="A360" s="29"/>
      <c r="B360" s="19"/>
      <c r="C360" s="19"/>
      <c r="D360" s="19"/>
      <c r="E360" s="19"/>
      <c r="F360" s="19"/>
      <c r="G360" s="19"/>
      <c r="I360" s="30"/>
      <c r="J360" s="30"/>
      <c r="K360" s="30"/>
      <c r="L360" s="30"/>
      <c r="M360" s="30"/>
      <c r="N360" s="30"/>
      <c r="O360" s="30"/>
      <c r="P360" s="30"/>
      <c r="Q360" s="30"/>
      <c r="R360" s="30"/>
      <c r="S360" s="30"/>
      <c r="T360" s="30"/>
      <c r="U360" s="30"/>
      <c r="V360" s="30"/>
      <c r="W360" s="30"/>
    </row>
    <row r="361" spans="1:23" ht="13.5" customHeight="1">
      <c r="A361" s="29"/>
      <c r="B361" s="19"/>
      <c r="C361" s="19"/>
      <c r="D361" s="19"/>
      <c r="E361" s="19"/>
      <c r="F361" s="19"/>
      <c r="G361" s="19"/>
      <c r="I361" s="30"/>
      <c r="J361" s="30"/>
      <c r="K361" s="30"/>
      <c r="L361" s="30"/>
      <c r="M361" s="30"/>
      <c r="N361" s="30"/>
      <c r="O361" s="30"/>
      <c r="P361" s="30"/>
      <c r="Q361" s="30"/>
      <c r="R361" s="30"/>
      <c r="S361" s="30"/>
      <c r="T361" s="30"/>
      <c r="U361" s="30"/>
      <c r="V361" s="30"/>
      <c r="W361" s="30"/>
    </row>
    <row r="362" spans="1:23" ht="13.5" customHeight="1">
      <c r="A362" s="29"/>
      <c r="B362" s="19"/>
      <c r="C362" s="19"/>
      <c r="D362" s="19"/>
      <c r="E362" s="19"/>
      <c r="F362" s="19"/>
      <c r="G362" s="19"/>
      <c r="I362" s="30"/>
      <c r="J362" s="30"/>
      <c r="K362" s="30"/>
      <c r="L362" s="30"/>
      <c r="M362" s="30"/>
      <c r="N362" s="30"/>
      <c r="O362" s="30"/>
      <c r="P362" s="30"/>
      <c r="Q362" s="30"/>
      <c r="R362" s="30"/>
      <c r="S362" s="30"/>
      <c r="T362" s="30"/>
      <c r="U362" s="30"/>
      <c r="V362" s="30"/>
      <c r="W362" s="30"/>
    </row>
    <row r="363" spans="1:23" ht="13.5" customHeight="1">
      <c r="A363" s="29"/>
      <c r="B363" s="19"/>
      <c r="C363" s="19"/>
      <c r="D363" s="19"/>
      <c r="E363" s="19"/>
      <c r="F363" s="19"/>
      <c r="G363" s="19"/>
      <c r="I363" s="30"/>
      <c r="J363" s="30"/>
      <c r="K363" s="30"/>
      <c r="L363" s="30"/>
      <c r="M363" s="30"/>
      <c r="N363" s="30"/>
      <c r="O363" s="30"/>
      <c r="P363" s="30"/>
      <c r="Q363" s="30"/>
      <c r="R363" s="30"/>
      <c r="S363" s="30"/>
      <c r="T363" s="30"/>
      <c r="U363" s="30"/>
      <c r="V363" s="30"/>
      <c r="W363" s="30"/>
    </row>
    <row r="364" spans="1:23" ht="13.5" customHeight="1">
      <c r="A364" s="29"/>
      <c r="B364" s="19"/>
      <c r="C364" s="19"/>
      <c r="D364" s="19"/>
      <c r="E364" s="19"/>
      <c r="F364" s="19"/>
      <c r="G364" s="19"/>
      <c r="I364" s="30"/>
      <c r="J364" s="30"/>
      <c r="K364" s="30"/>
      <c r="L364" s="30"/>
      <c r="M364" s="30"/>
      <c r="N364" s="30"/>
      <c r="O364" s="30"/>
      <c r="P364" s="30"/>
      <c r="Q364" s="30"/>
      <c r="R364" s="30"/>
      <c r="S364" s="30"/>
      <c r="T364" s="30"/>
      <c r="U364" s="30"/>
      <c r="V364" s="30"/>
      <c r="W364" s="30"/>
    </row>
    <row r="365" spans="1:23" ht="13.5" customHeight="1">
      <c r="A365" s="29"/>
      <c r="B365" s="19"/>
      <c r="C365" s="19"/>
      <c r="D365" s="19"/>
      <c r="E365" s="19"/>
      <c r="F365" s="19"/>
      <c r="G365" s="19"/>
      <c r="I365" s="30"/>
      <c r="J365" s="30"/>
      <c r="K365" s="30"/>
      <c r="L365" s="30"/>
      <c r="M365" s="30"/>
      <c r="N365" s="30"/>
      <c r="O365" s="30"/>
      <c r="P365" s="30"/>
      <c r="Q365" s="30"/>
      <c r="R365" s="30"/>
      <c r="S365" s="30"/>
      <c r="T365" s="30"/>
      <c r="U365" s="30"/>
      <c r="V365" s="30"/>
      <c r="W365" s="30"/>
    </row>
    <row r="366" spans="1:23" ht="13.5" customHeight="1">
      <c r="A366" s="29"/>
      <c r="B366" s="19"/>
      <c r="C366" s="19"/>
      <c r="D366" s="19"/>
      <c r="E366" s="19"/>
      <c r="F366" s="19"/>
      <c r="G366" s="19"/>
      <c r="I366" s="30"/>
      <c r="J366" s="30"/>
      <c r="K366" s="30"/>
      <c r="L366" s="30"/>
      <c r="M366" s="30"/>
      <c r="N366" s="30"/>
      <c r="O366" s="30"/>
      <c r="P366" s="30"/>
      <c r="Q366" s="30"/>
      <c r="R366" s="30"/>
      <c r="S366" s="30"/>
      <c r="T366" s="30"/>
      <c r="U366" s="30"/>
      <c r="V366" s="30"/>
      <c r="W366" s="30"/>
    </row>
    <row r="367" spans="1:23" ht="13.5" customHeight="1">
      <c r="A367" s="29"/>
      <c r="B367" s="19"/>
      <c r="C367" s="19"/>
      <c r="D367" s="19"/>
      <c r="E367" s="19"/>
      <c r="F367" s="19"/>
      <c r="G367" s="19"/>
      <c r="I367" s="30"/>
      <c r="J367" s="30"/>
      <c r="K367" s="30"/>
      <c r="L367" s="30"/>
      <c r="M367" s="30"/>
      <c r="N367" s="30"/>
      <c r="O367" s="30"/>
      <c r="P367" s="30"/>
      <c r="Q367" s="30"/>
      <c r="R367" s="30"/>
      <c r="S367" s="30"/>
      <c r="T367" s="30"/>
      <c r="U367" s="30"/>
      <c r="V367" s="30"/>
      <c r="W367" s="30"/>
    </row>
    <row r="368" spans="1:23" ht="13.5" customHeight="1">
      <c r="A368" s="29"/>
      <c r="B368" s="19"/>
      <c r="C368" s="19"/>
      <c r="D368" s="19"/>
      <c r="E368" s="19"/>
      <c r="F368" s="19"/>
      <c r="G368" s="19"/>
      <c r="I368" s="30"/>
      <c r="J368" s="30"/>
      <c r="K368" s="30"/>
      <c r="L368" s="30"/>
      <c r="M368" s="30"/>
      <c r="N368" s="30"/>
      <c r="O368" s="30"/>
      <c r="P368" s="30"/>
      <c r="Q368" s="30"/>
      <c r="R368" s="30"/>
      <c r="S368" s="30"/>
      <c r="T368" s="30"/>
      <c r="U368" s="30"/>
      <c r="V368" s="30"/>
      <c r="W368" s="30"/>
    </row>
    <row r="369" spans="1:23" ht="13.5" customHeight="1">
      <c r="A369" s="29"/>
      <c r="B369" s="19"/>
      <c r="C369" s="19"/>
      <c r="D369" s="19"/>
      <c r="E369" s="19"/>
      <c r="F369" s="19"/>
      <c r="G369" s="19"/>
      <c r="I369" s="30"/>
      <c r="J369" s="30"/>
      <c r="K369" s="30"/>
      <c r="L369" s="30"/>
      <c r="M369" s="30"/>
      <c r="N369" s="30"/>
      <c r="O369" s="30"/>
      <c r="P369" s="30"/>
      <c r="Q369" s="30"/>
      <c r="R369" s="30"/>
      <c r="S369" s="30"/>
      <c r="T369" s="30"/>
      <c r="U369" s="30"/>
      <c r="V369" s="30"/>
      <c r="W369" s="30"/>
    </row>
    <row r="370" spans="1:23" ht="13.5" customHeight="1">
      <c r="A370" s="29"/>
      <c r="B370" s="19"/>
      <c r="C370" s="19"/>
      <c r="D370" s="19"/>
      <c r="E370" s="19"/>
      <c r="F370" s="19"/>
      <c r="G370" s="19"/>
      <c r="I370" s="30"/>
      <c r="J370" s="30"/>
      <c r="K370" s="30"/>
      <c r="L370" s="30"/>
      <c r="M370" s="30"/>
      <c r="N370" s="30"/>
      <c r="O370" s="30"/>
      <c r="P370" s="30"/>
      <c r="Q370" s="30"/>
      <c r="R370" s="30"/>
      <c r="S370" s="30"/>
      <c r="T370" s="30"/>
      <c r="U370" s="30"/>
      <c r="V370" s="30"/>
      <c r="W370" s="30"/>
    </row>
    <row r="371" spans="1:23" ht="13.5" customHeight="1">
      <c r="A371" s="29"/>
      <c r="B371" s="19"/>
      <c r="C371" s="19"/>
      <c r="D371" s="19"/>
      <c r="E371" s="19"/>
      <c r="F371" s="19"/>
      <c r="G371" s="19"/>
      <c r="I371" s="30"/>
      <c r="J371" s="30"/>
      <c r="K371" s="30"/>
      <c r="L371" s="30"/>
      <c r="M371" s="30"/>
      <c r="N371" s="30"/>
      <c r="O371" s="30"/>
      <c r="P371" s="30"/>
      <c r="Q371" s="30"/>
      <c r="R371" s="30"/>
      <c r="S371" s="30"/>
      <c r="T371" s="30"/>
      <c r="U371" s="30"/>
      <c r="V371" s="30"/>
      <c r="W371" s="30"/>
    </row>
    <row r="372" spans="1:23" ht="13.5" customHeight="1">
      <c r="A372" s="29"/>
      <c r="B372" s="19"/>
      <c r="C372" s="19"/>
      <c r="D372" s="19"/>
      <c r="E372" s="19"/>
      <c r="F372" s="19"/>
      <c r="G372" s="19"/>
      <c r="I372" s="30"/>
      <c r="J372" s="30"/>
      <c r="K372" s="30"/>
      <c r="L372" s="30"/>
      <c r="M372" s="30"/>
      <c r="N372" s="30"/>
      <c r="O372" s="30"/>
      <c r="P372" s="30"/>
      <c r="Q372" s="30"/>
      <c r="R372" s="30"/>
      <c r="S372" s="30"/>
      <c r="T372" s="30"/>
      <c r="U372" s="30"/>
      <c r="V372" s="30"/>
      <c r="W372" s="30"/>
    </row>
    <row r="373" spans="1:23" ht="13.5" customHeight="1">
      <c r="A373" s="29"/>
      <c r="B373" s="19"/>
      <c r="C373" s="19"/>
      <c r="D373" s="19"/>
      <c r="E373" s="19"/>
      <c r="F373" s="19"/>
      <c r="G373" s="19"/>
      <c r="I373" s="30"/>
      <c r="J373" s="30"/>
      <c r="K373" s="30"/>
      <c r="L373" s="30"/>
      <c r="M373" s="30"/>
      <c r="N373" s="30"/>
      <c r="O373" s="30"/>
      <c r="P373" s="30"/>
      <c r="Q373" s="30"/>
      <c r="R373" s="30"/>
      <c r="S373" s="30"/>
      <c r="T373" s="30"/>
      <c r="U373" s="30"/>
      <c r="V373" s="30"/>
      <c r="W373" s="30"/>
    </row>
    <row r="374" spans="1:23" ht="13.5" customHeight="1">
      <c r="A374" s="29"/>
      <c r="B374" s="19"/>
      <c r="C374" s="19"/>
      <c r="D374" s="19"/>
      <c r="E374" s="19"/>
      <c r="F374" s="19"/>
      <c r="G374" s="19"/>
      <c r="I374" s="30"/>
      <c r="J374" s="30"/>
      <c r="K374" s="30"/>
      <c r="L374" s="30"/>
      <c r="M374" s="30"/>
      <c r="N374" s="30"/>
      <c r="O374" s="30"/>
      <c r="P374" s="30"/>
      <c r="Q374" s="30"/>
      <c r="R374" s="30"/>
      <c r="S374" s="30"/>
      <c r="T374" s="30"/>
      <c r="U374" s="30"/>
      <c r="V374" s="30"/>
      <c r="W374" s="30"/>
    </row>
    <row r="375" spans="1:23" ht="13.5" customHeight="1">
      <c r="A375" s="29"/>
      <c r="B375" s="19"/>
      <c r="C375" s="19"/>
      <c r="D375" s="19"/>
      <c r="E375" s="19"/>
      <c r="F375" s="19"/>
      <c r="G375" s="19"/>
      <c r="I375" s="30"/>
      <c r="J375" s="30"/>
      <c r="K375" s="30"/>
      <c r="L375" s="30"/>
      <c r="M375" s="30"/>
      <c r="N375" s="30"/>
      <c r="O375" s="30"/>
      <c r="P375" s="30"/>
      <c r="Q375" s="30"/>
      <c r="R375" s="30"/>
      <c r="S375" s="30"/>
      <c r="T375" s="30"/>
      <c r="U375" s="30"/>
      <c r="V375" s="30"/>
      <c r="W375" s="30"/>
    </row>
    <row r="376" spans="1:23" ht="13.5" customHeight="1">
      <c r="A376" s="29"/>
      <c r="B376" s="19"/>
      <c r="C376" s="19"/>
      <c r="D376" s="19"/>
      <c r="E376" s="19"/>
      <c r="F376" s="19"/>
      <c r="G376" s="19"/>
      <c r="I376" s="30"/>
      <c r="J376" s="30"/>
      <c r="K376" s="30"/>
      <c r="L376" s="30"/>
      <c r="M376" s="30"/>
      <c r="N376" s="30"/>
      <c r="O376" s="30"/>
      <c r="P376" s="30"/>
      <c r="Q376" s="30"/>
      <c r="R376" s="30"/>
      <c r="S376" s="30"/>
      <c r="T376" s="30"/>
      <c r="U376" s="30"/>
      <c r="V376" s="30"/>
      <c r="W376" s="30"/>
    </row>
    <row r="377" spans="1:23" ht="13.5" customHeight="1">
      <c r="A377" s="29"/>
      <c r="B377" s="19"/>
      <c r="C377" s="19"/>
      <c r="D377" s="19"/>
      <c r="E377" s="19"/>
      <c r="F377" s="19"/>
      <c r="G377" s="19"/>
      <c r="I377" s="30"/>
      <c r="J377" s="30"/>
      <c r="K377" s="30"/>
      <c r="L377" s="30"/>
      <c r="M377" s="30"/>
      <c r="N377" s="30"/>
      <c r="O377" s="30"/>
      <c r="P377" s="30"/>
      <c r="Q377" s="30"/>
      <c r="R377" s="30"/>
      <c r="S377" s="30"/>
      <c r="T377" s="30"/>
      <c r="U377" s="30"/>
      <c r="V377" s="30"/>
      <c r="W377" s="30"/>
    </row>
    <row r="378" spans="1:23" ht="13.5" customHeight="1">
      <c r="A378" s="29"/>
      <c r="B378" s="19"/>
      <c r="C378" s="19"/>
      <c r="D378" s="19"/>
      <c r="E378" s="19"/>
      <c r="F378" s="19"/>
      <c r="G378" s="19"/>
      <c r="I378" s="30"/>
      <c r="J378" s="30"/>
      <c r="K378" s="30"/>
      <c r="L378" s="30"/>
      <c r="M378" s="30"/>
      <c r="N378" s="30"/>
      <c r="O378" s="30"/>
      <c r="P378" s="30"/>
      <c r="Q378" s="30"/>
      <c r="R378" s="30"/>
      <c r="S378" s="30"/>
      <c r="T378" s="30"/>
      <c r="U378" s="30"/>
      <c r="V378" s="30"/>
      <c r="W378" s="30"/>
    </row>
    <row r="379" spans="1:23" ht="13.5" customHeight="1">
      <c r="A379" s="29"/>
      <c r="B379" s="19"/>
      <c r="C379" s="19"/>
      <c r="D379" s="19"/>
      <c r="E379" s="19"/>
      <c r="F379" s="19"/>
      <c r="G379" s="19"/>
      <c r="I379" s="30"/>
      <c r="J379" s="30"/>
      <c r="K379" s="30"/>
      <c r="L379" s="30"/>
      <c r="M379" s="30"/>
      <c r="N379" s="30"/>
      <c r="O379" s="30"/>
      <c r="P379" s="30"/>
      <c r="Q379" s="30"/>
      <c r="R379" s="30"/>
      <c r="S379" s="30"/>
      <c r="T379" s="30"/>
      <c r="U379" s="30"/>
      <c r="V379" s="30"/>
      <c r="W379" s="30"/>
    </row>
    <row r="380" spans="1:23" ht="13.5" customHeight="1">
      <c r="A380" s="29"/>
      <c r="B380" s="19"/>
      <c r="C380" s="19"/>
      <c r="D380" s="19"/>
      <c r="E380" s="19"/>
      <c r="F380" s="19"/>
      <c r="G380" s="19"/>
      <c r="I380" s="30"/>
      <c r="J380" s="30"/>
      <c r="K380" s="30"/>
      <c r="L380" s="30"/>
      <c r="M380" s="30"/>
      <c r="N380" s="30"/>
      <c r="O380" s="30"/>
      <c r="P380" s="30"/>
      <c r="Q380" s="30"/>
      <c r="R380" s="30"/>
      <c r="S380" s="30"/>
      <c r="T380" s="30"/>
      <c r="U380" s="30"/>
      <c r="V380" s="30"/>
      <c r="W380" s="30"/>
    </row>
    <row r="381" spans="1:23" ht="13.5" customHeight="1">
      <c r="A381" s="29"/>
      <c r="B381" s="19"/>
      <c r="C381" s="19"/>
      <c r="D381" s="19"/>
      <c r="E381" s="19"/>
      <c r="F381" s="19"/>
      <c r="G381" s="19"/>
      <c r="I381" s="30"/>
      <c r="J381" s="30"/>
      <c r="K381" s="30"/>
      <c r="L381" s="30"/>
      <c r="M381" s="30"/>
      <c r="N381" s="30"/>
      <c r="O381" s="30"/>
      <c r="P381" s="30"/>
      <c r="Q381" s="30"/>
      <c r="R381" s="30"/>
      <c r="S381" s="30"/>
      <c r="T381" s="30"/>
      <c r="U381" s="30"/>
      <c r="V381" s="30"/>
      <c r="W381" s="30"/>
    </row>
    <row r="382" spans="1:23" ht="13.5" customHeight="1">
      <c r="A382" s="29"/>
      <c r="B382" s="19"/>
      <c r="C382" s="19"/>
      <c r="D382" s="19"/>
      <c r="E382" s="19"/>
      <c r="F382" s="19"/>
      <c r="G382" s="19"/>
      <c r="I382" s="30"/>
      <c r="J382" s="30"/>
      <c r="K382" s="30"/>
      <c r="L382" s="30"/>
      <c r="M382" s="30"/>
      <c r="N382" s="30"/>
      <c r="O382" s="30"/>
      <c r="P382" s="30"/>
      <c r="Q382" s="30"/>
      <c r="R382" s="30"/>
      <c r="S382" s="30"/>
      <c r="T382" s="30"/>
      <c r="U382" s="30"/>
      <c r="V382" s="30"/>
      <c r="W382" s="30"/>
    </row>
    <row r="383" spans="1:23" ht="13.5" customHeight="1">
      <c r="A383" s="29"/>
      <c r="B383" s="19"/>
      <c r="C383" s="19"/>
      <c r="D383" s="19"/>
      <c r="E383" s="19"/>
      <c r="F383" s="19"/>
      <c r="G383" s="19"/>
      <c r="I383" s="30"/>
      <c r="J383" s="30"/>
      <c r="K383" s="30"/>
      <c r="L383" s="30"/>
      <c r="M383" s="30"/>
      <c r="N383" s="30"/>
      <c r="O383" s="30"/>
      <c r="P383" s="30"/>
      <c r="Q383" s="30"/>
      <c r="R383" s="30"/>
      <c r="S383" s="30"/>
      <c r="T383" s="30"/>
      <c r="U383" s="30"/>
      <c r="V383" s="30"/>
      <c r="W383" s="30"/>
    </row>
    <row r="384" spans="1:23" ht="13.5" customHeight="1">
      <c r="A384" s="29"/>
      <c r="B384" s="19"/>
      <c r="C384" s="19"/>
      <c r="D384" s="19"/>
      <c r="E384" s="19"/>
      <c r="F384" s="19"/>
      <c r="G384" s="19"/>
      <c r="I384" s="30"/>
      <c r="J384" s="30"/>
      <c r="K384" s="30"/>
      <c r="L384" s="30"/>
      <c r="M384" s="30"/>
      <c r="N384" s="30"/>
      <c r="O384" s="30"/>
      <c r="P384" s="30"/>
      <c r="Q384" s="30"/>
      <c r="R384" s="30"/>
      <c r="S384" s="30"/>
      <c r="T384" s="30"/>
      <c r="U384" s="30"/>
      <c r="V384" s="30"/>
      <c r="W384" s="30"/>
    </row>
    <row r="385" spans="1:23" ht="13.5" customHeight="1">
      <c r="A385" s="29"/>
      <c r="B385" s="19"/>
      <c r="C385" s="19"/>
      <c r="D385" s="19"/>
      <c r="E385" s="19"/>
      <c r="F385" s="19"/>
      <c r="G385" s="19"/>
      <c r="I385" s="30"/>
      <c r="J385" s="30"/>
      <c r="K385" s="30"/>
      <c r="L385" s="30"/>
      <c r="M385" s="30"/>
      <c r="N385" s="30"/>
      <c r="O385" s="30"/>
      <c r="P385" s="30"/>
      <c r="Q385" s="30"/>
      <c r="R385" s="30"/>
      <c r="S385" s="30"/>
      <c r="T385" s="30"/>
      <c r="U385" s="30"/>
      <c r="V385" s="30"/>
      <c r="W385" s="30"/>
    </row>
    <row r="386" spans="1:23" ht="13.5" customHeight="1">
      <c r="A386" s="29"/>
      <c r="B386" s="19"/>
      <c r="C386" s="19"/>
      <c r="D386" s="19"/>
      <c r="E386" s="19"/>
      <c r="F386" s="19"/>
      <c r="G386" s="19"/>
      <c r="I386" s="30"/>
      <c r="J386" s="30"/>
      <c r="K386" s="30"/>
      <c r="L386" s="30"/>
      <c r="M386" s="30"/>
      <c r="N386" s="30"/>
      <c r="O386" s="30"/>
      <c r="P386" s="30"/>
      <c r="Q386" s="30"/>
      <c r="R386" s="30"/>
      <c r="S386" s="30"/>
      <c r="T386" s="30"/>
      <c r="U386" s="30"/>
      <c r="V386" s="30"/>
      <c r="W386" s="30"/>
    </row>
    <row r="387" spans="1:23" ht="13.5" customHeight="1">
      <c r="A387" s="29"/>
      <c r="B387" s="19"/>
      <c r="C387" s="19"/>
      <c r="D387" s="19"/>
      <c r="E387" s="19"/>
      <c r="F387" s="19"/>
      <c r="G387" s="19"/>
      <c r="I387" s="30"/>
      <c r="J387" s="30"/>
      <c r="K387" s="30"/>
      <c r="L387" s="30"/>
      <c r="M387" s="30"/>
      <c r="N387" s="30"/>
      <c r="O387" s="30"/>
      <c r="P387" s="30"/>
      <c r="Q387" s="30"/>
      <c r="R387" s="30"/>
      <c r="S387" s="30"/>
      <c r="T387" s="30"/>
      <c r="U387" s="30"/>
      <c r="V387" s="30"/>
      <c r="W387" s="30"/>
    </row>
    <row r="388" spans="1:23" ht="13.5" customHeight="1">
      <c r="A388" s="29"/>
      <c r="B388" s="19"/>
      <c r="C388" s="19"/>
      <c r="D388" s="19"/>
      <c r="E388" s="19"/>
      <c r="F388" s="19"/>
      <c r="G388" s="19"/>
      <c r="I388" s="30"/>
      <c r="J388" s="30"/>
      <c r="K388" s="30"/>
      <c r="L388" s="30"/>
      <c r="M388" s="30"/>
      <c r="N388" s="30"/>
      <c r="O388" s="30"/>
      <c r="P388" s="30"/>
      <c r="Q388" s="30"/>
      <c r="R388" s="30"/>
      <c r="S388" s="30"/>
      <c r="T388" s="30"/>
      <c r="U388" s="30"/>
      <c r="V388" s="30"/>
      <c r="W388" s="30"/>
    </row>
    <row r="389" spans="1:23" ht="13.5" customHeight="1">
      <c r="A389" s="29"/>
      <c r="B389" s="19"/>
      <c r="C389" s="19"/>
      <c r="D389" s="19"/>
      <c r="E389" s="19"/>
      <c r="F389" s="19"/>
      <c r="G389" s="19"/>
      <c r="I389" s="30"/>
      <c r="J389" s="30"/>
      <c r="K389" s="30"/>
      <c r="L389" s="30"/>
      <c r="M389" s="30"/>
      <c r="N389" s="30"/>
      <c r="O389" s="30"/>
      <c r="P389" s="30"/>
      <c r="Q389" s="30"/>
      <c r="R389" s="30"/>
      <c r="S389" s="30"/>
      <c r="T389" s="30"/>
      <c r="U389" s="30"/>
      <c r="V389" s="30"/>
      <c r="W389" s="30"/>
    </row>
    <row r="390" spans="1:23" ht="13.5" customHeight="1">
      <c r="A390" s="29"/>
      <c r="B390" s="19"/>
      <c r="C390" s="19"/>
      <c r="D390" s="19"/>
      <c r="E390" s="19"/>
      <c r="F390" s="19"/>
      <c r="G390" s="19"/>
      <c r="I390" s="30"/>
      <c r="J390" s="30"/>
      <c r="K390" s="30"/>
      <c r="L390" s="30"/>
      <c r="M390" s="30"/>
      <c r="N390" s="30"/>
      <c r="O390" s="30"/>
      <c r="P390" s="30"/>
      <c r="Q390" s="30"/>
      <c r="R390" s="30"/>
      <c r="S390" s="30"/>
      <c r="T390" s="30"/>
      <c r="U390" s="30"/>
      <c r="V390" s="30"/>
      <c r="W390" s="30"/>
    </row>
    <row r="391" spans="1:23" ht="13.5" customHeight="1">
      <c r="A391" s="29"/>
      <c r="B391" s="19"/>
      <c r="C391" s="19"/>
      <c r="D391" s="19"/>
      <c r="E391" s="19"/>
      <c r="F391" s="19"/>
      <c r="G391" s="19"/>
      <c r="I391" s="30"/>
      <c r="J391" s="30"/>
      <c r="K391" s="30"/>
      <c r="L391" s="30"/>
      <c r="M391" s="30"/>
      <c r="N391" s="30"/>
      <c r="O391" s="30"/>
      <c r="P391" s="30"/>
      <c r="Q391" s="30"/>
      <c r="R391" s="30"/>
      <c r="S391" s="30"/>
      <c r="T391" s="30"/>
      <c r="U391" s="30"/>
      <c r="V391" s="30"/>
      <c r="W391" s="30"/>
    </row>
    <row r="392" spans="1:23" ht="13.5" customHeight="1">
      <c r="A392" s="29"/>
      <c r="B392" s="19"/>
      <c r="C392" s="19"/>
      <c r="D392" s="19"/>
      <c r="E392" s="19"/>
      <c r="F392" s="19"/>
      <c r="G392" s="19"/>
      <c r="I392" s="30"/>
      <c r="J392" s="30"/>
      <c r="K392" s="30"/>
      <c r="L392" s="30"/>
      <c r="M392" s="30"/>
      <c r="N392" s="30"/>
      <c r="O392" s="30"/>
      <c r="P392" s="30"/>
      <c r="Q392" s="30"/>
      <c r="R392" s="30"/>
      <c r="S392" s="30"/>
      <c r="T392" s="30"/>
      <c r="U392" s="30"/>
      <c r="V392" s="30"/>
      <c r="W392" s="30"/>
    </row>
    <row r="393" spans="1:23" ht="13.5" customHeight="1">
      <c r="A393" s="29"/>
      <c r="B393" s="19"/>
      <c r="C393" s="19"/>
      <c r="D393" s="19"/>
      <c r="E393" s="19"/>
      <c r="F393" s="19"/>
      <c r="G393" s="19"/>
      <c r="I393" s="30"/>
      <c r="J393" s="30"/>
      <c r="K393" s="30"/>
      <c r="L393" s="30"/>
      <c r="M393" s="30"/>
      <c r="N393" s="30"/>
      <c r="O393" s="30"/>
      <c r="P393" s="30"/>
      <c r="Q393" s="30"/>
      <c r="R393" s="30"/>
      <c r="S393" s="30"/>
      <c r="T393" s="30"/>
      <c r="U393" s="30"/>
      <c r="V393" s="30"/>
      <c r="W393" s="30"/>
    </row>
    <row r="394" spans="1:23" ht="13.5" customHeight="1">
      <c r="A394" s="29"/>
      <c r="B394" s="19"/>
      <c r="C394" s="19"/>
      <c r="D394" s="19"/>
      <c r="E394" s="19"/>
      <c r="F394" s="19"/>
      <c r="G394" s="19"/>
      <c r="I394" s="30"/>
      <c r="J394" s="30"/>
      <c r="K394" s="30"/>
      <c r="L394" s="30"/>
      <c r="M394" s="30"/>
      <c r="N394" s="30"/>
      <c r="O394" s="30"/>
      <c r="P394" s="30"/>
      <c r="Q394" s="30"/>
      <c r="R394" s="30"/>
      <c r="S394" s="30"/>
      <c r="T394" s="30"/>
      <c r="U394" s="30"/>
      <c r="V394" s="30"/>
      <c r="W394" s="30"/>
    </row>
    <row r="395" spans="1:23" ht="13.5" customHeight="1">
      <c r="A395" s="29"/>
      <c r="B395" s="19"/>
      <c r="C395" s="19"/>
      <c r="D395" s="19"/>
      <c r="E395" s="19"/>
      <c r="F395" s="19"/>
      <c r="G395" s="19"/>
      <c r="I395" s="30"/>
      <c r="J395" s="30"/>
      <c r="K395" s="30"/>
      <c r="L395" s="30"/>
      <c r="M395" s="30"/>
      <c r="N395" s="30"/>
      <c r="O395" s="30"/>
      <c r="P395" s="30"/>
      <c r="Q395" s="30"/>
      <c r="R395" s="30"/>
      <c r="S395" s="30"/>
      <c r="T395" s="30"/>
      <c r="U395" s="30"/>
      <c r="V395" s="30"/>
      <c r="W395" s="30"/>
    </row>
    <row r="396" spans="1:23" ht="13.5" customHeight="1">
      <c r="A396" s="29"/>
      <c r="B396" s="19"/>
      <c r="C396" s="19"/>
      <c r="D396" s="19"/>
      <c r="E396" s="19"/>
      <c r="F396" s="19"/>
      <c r="G396" s="19"/>
      <c r="I396" s="30"/>
      <c r="J396" s="30"/>
      <c r="K396" s="30"/>
      <c r="L396" s="30"/>
      <c r="M396" s="30"/>
      <c r="N396" s="30"/>
      <c r="O396" s="30"/>
      <c r="P396" s="30"/>
      <c r="Q396" s="30"/>
      <c r="R396" s="30"/>
      <c r="S396" s="30"/>
      <c r="T396" s="30"/>
      <c r="U396" s="30"/>
      <c r="V396" s="30"/>
      <c r="W396" s="30"/>
    </row>
    <row r="397" spans="1:23" ht="13.5" customHeight="1">
      <c r="A397" s="29"/>
      <c r="B397" s="19"/>
      <c r="C397" s="19"/>
      <c r="D397" s="19"/>
      <c r="E397" s="19"/>
      <c r="F397" s="19"/>
      <c r="G397" s="19"/>
      <c r="I397" s="30"/>
      <c r="J397" s="30"/>
      <c r="K397" s="30"/>
      <c r="L397" s="30"/>
      <c r="M397" s="30"/>
      <c r="N397" s="30"/>
      <c r="O397" s="30"/>
      <c r="P397" s="30"/>
      <c r="Q397" s="30"/>
      <c r="R397" s="30"/>
      <c r="S397" s="30"/>
      <c r="T397" s="30"/>
      <c r="U397" s="30"/>
      <c r="V397" s="30"/>
      <c r="W397" s="30"/>
    </row>
    <row r="398" spans="1:23" ht="13.5" customHeight="1">
      <c r="A398" s="29"/>
      <c r="B398" s="19"/>
      <c r="C398" s="19"/>
      <c r="D398" s="19"/>
      <c r="E398" s="19"/>
      <c r="F398" s="19"/>
      <c r="G398" s="19"/>
      <c r="I398" s="30"/>
      <c r="J398" s="30"/>
      <c r="K398" s="30"/>
      <c r="L398" s="30"/>
      <c r="M398" s="30"/>
      <c r="N398" s="30"/>
      <c r="O398" s="30"/>
      <c r="P398" s="30"/>
      <c r="Q398" s="30"/>
      <c r="R398" s="30"/>
      <c r="S398" s="30"/>
      <c r="T398" s="30"/>
      <c r="U398" s="30"/>
      <c r="V398" s="30"/>
      <c r="W398" s="30"/>
    </row>
    <row r="399" spans="1:23" ht="13.5" customHeight="1">
      <c r="A399" s="29"/>
      <c r="B399" s="19"/>
      <c r="C399" s="19"/>
      <c r="D399" s="19"/>
      <c r="E399" s="19"/>
      <c r="F399" s="19"/>
      <c r="G399" s="19"/>
      <c r="I399" s="30"/>
      <c r="J399" s="30"/>
      <c r="K399" s="30"/>
      <c r="L399" s="30"/>
      <c r="M399" s="30"/>
      <c r="N399" s="30"/>
      <c r="O399" s="30"/>
      <c r="P399" s="30"/>
      <c r="Q399" s="30"/>
      <c r="R399" s="30"/>
      <c r="S399" s="30"/>
      <c r="T399" s="30"/>
      <c r="U399" s="30"/>
      <c r="V399" s="30"/>
      <c r="W399" s="30"/>
    </row>
    <row r="400" spans="1:23" ht="13.5" customHeight="1">
      <c r="A400" s="29"/>
      <c r="B400" s="19"/>
      <c r="C400" s="19"/>
      <c r="D400" s="19"/>
      <c r="E400" s="19"/>
      <c r="F400" s="19"/>
      <c r="G400" s="19"/>
      <c r="I400" s="30"/>
      <c r="J400" s="30"/>
      <c r="K400" s="30"/>
      <c r="L400" s="30"/>
      <c r="M400" s="30"/>
      <c r="N400" s="30"/>
      <c r="O400" s="30"/>
      <c r="P400" s="30"/>
      <c r="Q400" s="30"/>
      <c r="R400" s="30"/>
      <c r="S400" s="30"/>
      <c r="T400" s="30"/>
      <c r="U400" s="30"/>
      <c r="V400" s="30"/>
      <c r="W400" s="30"/>
    </row>
    <row r="401" spans="1:23" ht="13.5" customHeight="1">
      <c r="A401" s="29"/>
      <c r="B401" s="19"/>
      <c r="C401" s="19"/>
      <c r="D401" s="19"/>
      <c r="E401" s="19"/>
      <c r="F401" s="19"/>
      <c r="G401" s="19"/>
      <c r="I401" s="30"/>
      <c r="J401" s="30"/>
      <c r="K401" s="30"/>
      <c r="L401" s="30"/>
      <c r="M401" s="30"/>
      <c r="N401" s="30"/>
      <c r="O401" s="30"/>
      <c r="P401" s="30"/>
      <c r="Q401" s="30"/>
      <c r="R401" s="30"/>
      <c r="S401" s="30"/>
      <c r="T401" s="30"/>
      <c r="U401" s="30"/>
      <c r="V401" s="30"/>
      <c r="W401" s="30"/>
    </row>
    <row r="402" spans="1:23" ht="13.5" customHeight="1">
      <c r="A402" s="29"/>
      <c r="B402" s="19"/>
      <c r="C402" s="19"/>
      <c r="D402" s="19"/>
      <c r="E402" s="19"/>
      <c r="F402" s="19"/>
      <c r="G402" s="19"/>
      <c r="I402" s="30"/>
      <c r="J402" s="30"/>
      <c r="K402" s="30"/>
      <c r="L402" s="30"/>
      <c r="M402" s="30"/>
      <c r="N402" s="30"/>
      <c r="O402" s="30"/>
      <c r="P402" s="30"/>
      <c r="Q402" s="30"/>
      <c r="R402" s="30"/>
      <c r="S402" s="30"/>
      <c r="T402" s="30"/>
      <c r="U402" s="30"/>
      <c r="V402" s="30"/>
      <c r="W402" s="30"/>
    </row>
    <row r="403" spans="1:23" ht="13.5" customHeight="1">
      <c r="A403" s="29"/>
      <c r="B403" s="19"/>
      <c r="C403" s="19"/>
      <c r="D403" s="19"/>
      <c r="E403" s="19"/>
      <c r="F403" s="19"/>
      <c r="G403" s="19"/>
      <c r="I403" s="30"/>
      <c r="J403" s="30"/>
      <c r="K403" s="30"/>
      <c r="L403" s="30"/>
      <c r="M403" s="30"/>
      <c r="N403" s="30"/>
      <c r="O403" s="30"/>
      <c r="P403" s="30"/>
      <c r="Q403" s="30"/>
      <c r="R403" s="30"/>
      <c r="S403" s="30"/>
      <c r="T403" s="30"/>
      <c r="U403" s="30"/>
      <c r="V403" s="30"/>
      <c r="W403" s="30"/>
    </row>
    <row r="404" spans="1:23" ht="13.5" customHeight="1">
      <c r="A404" s="29"/>
      <c r="B404" s="19"/>
      <c r="C404" s="19"/>
      <c r="D404" s="19"/>
      <c r="E404" s="19"/>
      <c r="F404" s="19"/>
      <c r="G404" s="19"/>
      <c r="I404" s="30"/>
      <c r="J404" s="30"/>
      <c r="K404" s="30"/>
      <c r="L404" s="30"/>
      <c r="M404" s="30"/>
      <c r="N404" s="30"/>
      <c r="O404" s="30"/>
      <c r="P404" s="30"/>
      <c r="Q404" s="30"/>
      <c r="R404" s="30"/>
      <c r="S404" s="30"/>
      <c r="T404" s="30"/>
      <c r="U404" s="30"/>
      <c r="V404" s="30"/>
      <c r="W404" s="30"/>
    </row>
    <row r="405" spans="1:23" ht="13.5" customHeight="1">
      <c r="A405" s="29"/>
      <c r="B405" s="19"/>
      <c r="C405" s="19"/>
      <c r="D405" s="19"/>
      <c r="E405" s="19"/>
      <c r="F405" s="19"/>
      <c r="G405" s="19"/>
      <c r="I405" s="30"/>
      <c r="J405" s="30"/>
      <c r="K405" s="30"/>
      <c r="L405" s="30"/>
      <c r="M405" s="30"/>
      <c r="N405" s="30"/>
      <c r="O405" s="30"/>
      <c r="P405" s="30"/>
      <c r="Q405" s="30"/>
      <c r="R405" s="30"/>
      <c r="S405" s="30"/>
      <c r="T405" s="30"/>
      <c r="U405" s="30"/>
      <c r="V405" s="30"/>
      <c r="W405" s="30"/>
    </row>
    <row r="406" spans="1:23" ht="13.5" customHeight="1">
      <c r="A406" s="29"/>
      <c r="B406" s="19"/>
      <c r="C406" s="19"/>
      <c r="D406" s="19"/>
      <c r="E406" s="19"/>
      <c r="F406" s="19"/>
      <c r="G406" s="19"/>
      <c r="I406" s="30"/>
      <c r="J406" s="30"/>
      <c r="K406" s="30"/>
      <c r="L406" s="30"/>
      <c r="M406" s="30"/>
      <c r="N406" s="30"/>
      <c r="O406" s="30"/>
      <c r="P406" s="30"/>
      <c r="Q406" s="30"/>
      <c r="R406" s="30"/>
      <c r="S406" s="30"/>
      <c r="T406" s="30"/>
      <c r="U406" s="30"/>
      <c r="V406" s="30"/>
      <c r="W406" s="30"/>
    </row>
    <row r="407" spans="1:23" ht="13.5" customHeight="1">
      <c r="A407" s="29"/>
      <c r="B407" s="19"/>
      <c r="C407" s="19"/>
      <c r="D407" s="19"/>
      <c r="E407" s="19"/>
      <c r="F407" s="19"/>
      <c r="G407" s="19"/>
      <c r="I407" s="30"/>
      <c r="J407" s="30"/>
      <c r="K407" s="30"/>
      <c r="L407" s="30"/>
      <c r="M407" s="30"/>
      <c r="N407" s="30"/>
      <c r="O407" s="30"/>
      <c r="P407" s="30"/>
      <c r="Q407" s="30"/>
      <c r="R407" s="30"/>
      <c r="S407" s="30"/>
      <c r="T407" s="30"/>
      <c r="U407" s="30"/>
      <c r="V407" s="30"/>
      <c r="W407" s="30"/>
    </row>
    <row r="408" spans="1:23" ht="13.5" customHeight="1">
      <c r="A408" s="29"/>
      <c r="B408" s="19"/>
      <c r="C408" s="19"/>
      <c r="D408" s="19"/>
      <c r="E408" s="19"/>
      <c r="F408" s="19"/>
      <c r="G408" s="19"/>
      <c r="I408" s="30"/>
      <c r="J408" s="30"/>
      <c r="K408" s="30"/>
      <c r="L408" s="30"/>
      <c r="M408" s="30"/>
      <c r="N408" s="30"/>
      <c r="O408" s="30"/>
      <c r="P408" s="30"/>
      <c r="Q408" s="30"/>
      <c r="R408" s="30"/>
      <c r="S408" s="30"/>
      <c r="T408" s="30"/>
      <c r="U408" s="30"/>
      <c r="V408" s="30"/>
      <c r="W408" s="30"/>
    </row>
    <row r="409" spans="1:23" ht="13.5" customHeight="1">
      <c r="A409" s="29"/>
      <c r="B409" s="19"/>
      <c r="C409" s="19"/>
      <c r="D409" s="19"/>
      <c r="E409" s="19"/>
      <c r="F409" s="19"/>
      <c r="G409" s="19"/>
      <c r="I409" s="30"/>
      <c r="J409" s="30"/>
      <c r="K409" s="30"/>
      <c r="L409" s="30"/>
      <c r="M409" s="30"/>
      <c r="N409" s="30"/>
      <c r="O409" s="30"/>
      <c r="P409" s="30"/>
      <c r="Q409" s="30"/>
      <c r="R409" s="30"/>
      <c r="S409" s="30"/>
      <c r="T409" s="30"/>
      <c r="U409" s="30"/>
      <c r="V409" s="30"/>
      <c r="W409" s="30"/>
    </row>
    <row r="410" spans="1:23" ht="13.5" customHeight="1">
      <c r="A410" s="29"/>
      <c r="B410" s="19"/>
      <c r="C410" s="19"/>
      <c r="D410" s="19"/>
      <c r="E410" s="19"/>
      <c r="F410" s="19"/>
      <c r="G410" s="19"/>
      <c r="I410" s="30"/>
      <c r="J410" s="30"/>
      <c r="K410" s="30"/>
      <c r="L410" s="30"/>
      <c r="M410" s="30"/>
      <c r="N410" s="30"/>
      <c r="O410" s="30"/>
      <c r="P410" s="30"/>
      <c r="Q410" s="30"/>
      <c r="R410" s="30"/>
      <c r="S410" s="30"/>
      <c r="T410" s="30"/>
      <c r="U410" s="30"/>
      <c r="V410" s="30"/>
      <c r="W410" s="30"/>
    </row>
    <row r="411" spans="1:23" ht="13.5" customHeight="1">
      <c r="A411" s="29"/>
      <c r="B411" s="19"/>
      <c r="C411" s="19"/>
      <c r="D411" s="19"/>
      <c r="E411" s="19"/>
      <c r="F411" s="19"/>
      <c r="G411" s="19"/>
      <c r="I411" s="30"/>
      <c r="J411" s="30"/>
      <c r="K411" s="30"/>
      <c r="L411" s="30"/>
      <c r="M411" s="30"/>
      <c r="N411" s="30"/>
      <c r="O411" s="30"/>
      <c r="P411" s="30"/>
      <c r="Q411" s="30"/>
      <c r="R411" s="30"/>
      <c r="S411" s="30"/>
      <c r="T411" s="30"/>
      <c r="U411" s="30"/>
      <c r="V411" s="30"/>
      <c r="W411" s="30"/>
    </row>
    <row r="412" spans="1:23" ht="13.5" customHeight="1">
      <c r="A412" s="29"/>
      <c r="B412" s="19"/>
      <c r="C412" s="19"/>
      <c r="D412" s="19"/>
      <c r="E412" s="19"/>
      <c r="F412" s="19"/>
      <c r="G412" s="19"/>
      <c r="I412" s="30"/>
      <c r="J412" s="30"/>
      <c r="K412" s="30"/>
      <c r="L412" s="30"/>
      <c r="M412" s="30"/>
      <c r="N412" s="30"/>
      <c r="O412" s="30"/>
      <c r="P412" s="30"/>
      <c r="Q412" s="30"/>
      <c r="R412" s="30"/>
      <c r="S412" s="30"/>
      <c r="T412" s="30"/>
      <c r="U412" s="30"/>
      <c r="V412" s="30"/>
      <c r="W412" s="30"/>
    </row>
    <row r="413" spans="1:23" ht="13.5" customHeight="1">
      <c r="A413" s="29"/>
      <c r="B413" s="19"/>
      <c r="C413" s="19"/>
      <c r="D413" s="19"/>
      <c r="E413" s="19"/>
      <c r="F413" s="19"/>
      <c r="G413" s="19"/>
      <c r="I413" s="30"/>
      <c r="J413" s="30"/>
      <c r="K413" s="30"/>
      <c r="L413" s="30"/>
      <c r="M413" s="30"/>
      <c r="N413" s="30"/>
      <c r="O413" s="30"/>
      <c r="P413" s="30"/>
      <c r="Q413" s="30"/>
      <c r="R413" s="30"/>
      <c r="S413" s="30"/>
      <c r="T413" s="30"/>
      <c r="U413" s="30"/>
      <c r="V413" s="30"/>
      <c r="W413" s="30"/>
    </row>
    <row r="414" spans="1:23" ht="13.5" customHeight="1">
      <c r="A414" s="29"/>
      <c r="B414" s="19"/>
      <c r="C414" s="19"/>
      <c r="D414" s="19"/>
      <c r="E414" s="19"/>
      <c r="F414" s="19"/>
      <c r="G414" s="19"/>
      <c r="I414" s="30"/>
      <c r="J414" s="30"/>
      <c r="K414" s="30"/>
      <c r="L414" s="30"/>
      <c r="M414" s="30"/>
      <c r="N414" s="30"/>
      <c r="O414" s="30"/>
      <c r="P414" s="30"/>
      <c r="Q414" s="30"/>
      <c r="R414" s="30"/>
      <c r="S414" s="30"/>
      <c r="T414" s="30"/>
      <c r="U414" s="30"/>
      <c r="V414" s="30"/>
      <c r="W414" s="30"/>
    </row>
    <row r="415" spans="1:23" ht="13.5" customHeight="1">
      <c r="A415" s="29"/>
      <c r="B415" s="19"/>
      <c r="C415" s="19"/>
      <c r="D415" s="19"/>
      <c r="E415" s="19"/>
      <c r="F415" s="19"/>
      <c r="G415" s="19"/>
      <c r="I415" s="30"/>
      <c r="J415" s="30"/>
      <c r="K415" s="30"/>
      <c r="L415" s="30"/>
      <c r="M415" s="30"/>
      <c r="N415" s="30"/>
      <c r="O415" s="30"/>
      <c r="P415" s="30"/>
      <c r="Q415" s="30"/>
      <c r="R415" s="30"/>
      <c r="S415" s="30"/>
      <c r="T415" s="30"/>
      <c r="U415" s="30"/>
      <c r="V415" s="30"/>
      <c r="W415" s="30"/>
    </row>
    <row r="416" spans="1:23" ht="13.5" customHeight="1">
      <c r="A416" s="29"/>
      <c r="B416" s="19"/>
      <c r="C416" s="19"/>
      <c r="D416" s="19"/>
      <c r="E416" s="19"/>
      <c r="F416" s="19"/>
      <c r="G416" s="19"/>
      <c r="I416" s="30"/>
      <c r="J416" s="30"/>
      <c r="K416" s="30"/>
      <c r="L416" s="30"/>
      <c r="M416" s="30"/>
      <c r="N416" s="30"/>
      <c r="O416" s="30"/>
      <c r="P416" s="30"/>
      <c r="Q416" s="30"/>
      <c r="R416" s="30"/>
      <c r="S416" s="30"/>
      <c r="T416" s="30"/>
      <c r="U416" s="30"/>
      <c r="V416" s="30"/>
      <c r="W416" s="30"/>
    </row>
    <row r="417" spans="1:23" ht="13.5" customHeight="1">
      <c r="A417" s="29"/>
      <c r="B417" s="19"/>
      <c r="C417" s="19"/>
      <c r="D417" s="19"/>
      <c r="E417" s="19"/>
      <c r="F417" s="19"/>
      <c r="G417" s="19"/>
      <c r="I417" s="30"/>
      <c r="J417" s="30"/>
      <c r="K417" s="30"/>
      <c r="L417" s="30"/>
      <c r="M417" s="30"/>
      <c r="N417" s="30"/>
      <c r="O417" s="30"/>
      <c r="P417" s="30"/>
      <c r="Q417" s="30"/>
      <c r="R417" s="30"/>
      <c r="S417" s="30"/>
      <c r="T417" s="30"/>
      <c r="U417" s="30"/>
      <c r="V417" s="30"/>
      <c r="W417" s="30"/>
    </row>
    <row r="418" spans="1:23" ht="13.5" customHeight="1">
      <c r="A418" s="29"/>
      <c r="B418" s="19"/>
      <c r="C418" s="19"/>
      <c r="D418" s="19"/>
      <c r="E418" s="19"/>
      <c r="F418" s="19"/>
      <c r="G418" s="19"/>
      <c r="I418" s="30"/>
      <c r="J418" s="30"/>
      <c r="K418" s="30"/>
      <c r="L418" s="30"/>
      <c r="M418" s="30"/>
      <c r="N418" s="30"/>
      <c r="O418" s="30"/>
      <c r="P418" s="30"/>
      <c r="Q418" s="30"/>
      <c r="R418" s="30"/>
      <c r="S418" s="30"/>
      <c r="T418" s="30"/>
      <c r="U418" s="30"/>
      <c r="V418" s="30"/>
      <c r="W418" s="30"/>
    </row>
    <row r="419" spans="1:23" ht="13.5" customHeight="1">
      <c r="A419" s="29"/>
      <c r="B419" s="19"/>
      <c r="C419" s="19"/>
      <c r="D419" s="19"/>
      <c r="E419" s="19"/>
      <c r="F419" s="19"/>
      <c r="G419" s="19"/>
      <c r="I419" s="30"/>
      <c r="J419" s="30"/>
      <c r="K419" s="30"/>
      <c r="L419" s="30"/>
      <c r="M419" s="30"/>
      <c r="N419" s="30"/>
      <c r="O419" s="30"/>
      <c r="P419" s="30"/>
      <c r="Q419" s="30"/>
      <c r="R419" s="30"/>
      <c r="S419" s="30"/>
      <c r="T419" s="30"/>
      <c r="U419" s="30"/>
      <c r="V419" s="30"/>
      <c r="W419" s="30"/>
    </row>
    <row r="420" spans="1:23" ht="13.5" customHeight="1">
      <c r="A420" s="29"/>
      <c r="B420" s="19"/>
      <c r="C420" s="19"/>
      <c r="D420" s="19"/>
      <c r="E420" s="19"/>
      <c r="F420" s="19"/>
      <c r="G420" s="19"/>
      <c r="I420" s="30"/>
      <c r="J420" s="30"/>
      <c r="K420" s="30"/>
      <c r="L420" s="30"/>
      <c r="M420" s="30"/>
      <c r="N420" s="30"/>
      <c r="O420" s="30"/>
      <c r="P420" s="30"/>
      <c r="Q420" s="30"/>
      <c r="R420" s="30"/>
      <c r="S420" s="30"/>
      <c r="T420" s="30"/>
      <c r="U420" s="30"/>
      <c r="V420" s="30"/>
      <c r="W420" s="30"/>
    </row>
    <row r="421" spans="1:23" ht="13.5" customHeight="1">
      <c r="A421" s="29"/>
      <c r="B421" s="19"/>
      <c r="C421" s="19"/>
      <c r="D421" s="19"/>
      <c r="E421" s="19"/>
      <c r="F421" s="19"/>
      <c r="G421" s="19"/>
      <c r="I421" s="30"/>
      <c r="J421" s="30"/>
      <c r="K421" s="30"/>
      <c r="L421" s="30"/>
      <c r="M421" s="30"/>
      <c r="N421" s="30"/>
      <c r="O421" s="30"/>
      <c r="P421" s="30"/>
      <c r="Q421" s="30"/>
      <c r="R421" s="30"/>
      <c r="S421" s="30"/>
      <c r="T421" s="30"/>
      <c r="U421" s="30"/>
      <c r="V421" s="30"/>
      <c r="W421" s="30"/>
    </row>
    <row r="422" spans="1:23" ht="13.5" customHeight="1">
      <c r="A422" s="29"/>
      <c r="B422" s="19"/>
      <c r="C422" s="19"/>
      <c r="D422" s="19"/>
      <c r="E422" s="19"/>
      <c r="F422" s="19"/>
      <c r="G422" s="19"/>
      <c r="I422" s="30"/>
      <c r="J422" s="30"/>
      <c r="K422" s="30"/>
      <c r="L422" s="30"/>
      <c r="M422" s="30"/>
      <c r="N422" s="30"/>
      <c r="O422" s="30"/>
      <c r="P422" s="30"/>
      <c r="Q422" s="30"/>
      <c r="R422" s="30"/>
      <c r="S422" s="30"/>
      <c r="T422" s="30"/>
      <c r="U422" s="30"/>
      <c r="V422" s="30"/>
      <c r="W422" s="30"/>
    </row>
    <row r="423" spans="1:23" ht="13.5" customHeight="1">
      <c r="A423" s="29"/>
      <c r="B423" s="19"/>
      <c r="C423" s="19"/>
      <c r="D423" s="19"/>
      <c r="E423" s="19"/>
      <c r="F423" s="19"/>
      <c r="G423" s="19"/>
      <c r="I423" s="30"/>
      <c r="J423" s="30"/>
      <c r="K423" s="30"/>
      <c r="L423" s="30"/>
      <c r="M423" s="30"/>
      <c r="N423" s="30"/>
      <c r="O423" s="30"/>
      <c r="P423" s="30"/>
      <c r="Q423" s="30"/>
      <c r="R423" s="30"/>
      <c r="S423" s="30"/>
      <c r="T423" s="30"/>
      <c r="U423" s="30"/>
      <c r="V423" s="30"/>
      <c r="W423" s="30"/>
    </row>
    <row r="424" spans="1:23" ht="13.5" customHeight="1">
      <c r="A424" s="29"/>
      <c r="B424" s="19"/>
      <c r="C424" s="19"/>
      <c r="D424" s="19"/>
      <c r="E424" s="19"/>
      <c r="F424" s="19"/>
      <c r="G424" s="19"/>
      <c r="I424" s="30"/>
      <c r="J424" s="30"/>
      <c r="K424" s="30"/>
      <c r="L424" s="30"/>
      <c r="M424" s="30"/>
      <c r="N424" s="30"/>
      <c r="O424" s="30"/>
      <c r="P424" s="30"/>
      <c r="Q424" s="30"/>
      <c r="R424" s="30"/>
      <c r="S424" s="30"/>
      <c r="T424" s="30"/>
      <c r="U424" s="30"/>
      <c r="V424" s="30"/>
      <c r="W424" s="30"/>
    </row>
    <row r="425" spans="1:23" ht="13.5" customHeight="1">
      <c r="A425" s="29"/>
      <c r="B425" s="19"/>
      <c r="C425" s="19"/>
      <c r="D425" s="19"/>
      <c r="E425" s="19"/>
      <c r="F425" s="19"/>
      <c r="G425" s="19"/>
      <c r="I425" s="30"/>
      <c r="J425" s="30"/>
      <c r="K425" s="30"/>
      <c r="L425" s="30"/>
      <c r="M425" s="30"/>
      <c r="N425" s="30"/>
      <c r="O425" s="30"/>
      <c r="P425" s="30"/>
      <c r="Q425" s="30"/>
      <c r="R425" s="30"/>
      <c r="S425" s="30"/>
      <c r="T425" s="30"/>
      <c r="U425" s="30"/>
      <c r="V425" s="30"/>
      <c r="W425" s="30"/>
    </row>
    <row r="426" spans="1:23" ht="13.5" customHeight="1">
      <c r="A426" s="29"/>
      <c r="B426" s="19"/>
      <c r="C426" s="19"/>
      <c r="D426" s="19"/>
      <c r="E426" s="19"/>
      <c r="F426" s="19"/>
      <c r="G426" s="19"/>
      <c r="I426" s="30"/>
      <c r="J426" s="30"/>
      <c r="K426" s="30"/>
      <c r="L426" s="30"/>
      <c r="M426" s="30"/>
      <c r="N426" s="30"/>
      <c r="O426" s="30"/>
      <c r="P426" s="30"/>
      <c r="Q426" s="30"/>
      <c r="R426" s="30"/>
      <c r="S426" s="30"/>
      <c r="T426" s="30"/>
      <c r="U426" s="30"/>
      <c r="V426" s="30"/>
      <c r="W426" s="30"/>
    </row>
    <row r="427" spans="1:23" ht="13.5" customHeight="1">
      <c r="A427" s="29"/>
      <c r="B427" s="19"/>
      <c r="C427" s="19"/>
      <c r="D427" s="19"/>
      <c r="E427" s="19"/>
      <c r="F427" s="19"/>
      <c r="G427" s="19"/>
      <c r="I427" s="30"/>
      <c r="J427" s="30"/>
      <c r="K427" s="30"/>
      <c r="L427" s="30"/>
      <c r="M427" s="30"/>
      <c r="N427" s="30"/>
      <c r="O427" s="30"/>
      <c r="P427" s="30"/>
      <c r="Q427" s="30"/>
      <c r="R427" s="30"/>
      <c r="S427" s="30"/>
      <c r="T427" s="30"/>
      <c r="U427" s="30"/>
      <c r="V427" s="30"/>
      <c r="W427" s="30"/>
    </row>
    <row r="428" spans="1:23" ht="13.5" customHeight="1">
      <c r="A428" s="29"/>
      <c r="B428" s="19"/>
      <c r="C428" s="19"/>
      <c r="D428" s="19"/>
      <c r="E428" s="19"/>
      <c r="F428" s="19"/>
      <c r="G428" s="19"/>
      <c r="I428" s="30"/>
      <c r="J428" s="30"/>
      <c r="K428" s="30"/>
      <c r="L428" s="30"/>
      <c r="M428" s="30"/>
      <c r="N428" s="30"/>
      <c r="O428" s="30"/>
      <c r="P428" s="30"/>
      <c r="Q428" s="30"/>
      <c r="R428" s="30"/>
      <c r="S428" s="30"/>
      <c r="T428" s="30"/>
      <c r="U428" s="30"/>
      <c r="V428" s="30"/>
      <c r="W428" s="30"/>
    </row>
    <row r="429" spans="1:23" ht="13.5" customHeight="1">
      <c r="A429" s="29"/>
      <c r="B429" s="19"/>
      <c r="C429" s="19"/>
      <c r="D429" s="19"/>
      <c r="E429" s="19"/>
      <c r="F429" s="19"/>
      <c r="G429" s="19"/>
      <c r="I429" s="30"/>
      <c r="J429" s="30"/>
      <c r="K429" s="30"/>
      <c r="L429" s="30"/>
      <c r="M429" s="30"/>
      <c r="N429" s="30"/>
      <c r="O429" s="30"/>
      <c r="P429" s="30"/>
      <c r="Q429" s="30"/>
      <c r="R429" s="30"/>
      <c r="S429" s="30"/>
      <c r="T429" s="30"/>
      <c r="U429" s="30"/>
      <c r="V429" s="30"/>
      <c r="W429" s="30"/>
    </row>
    <row r="430" spans="1:23" ht="13.5" customHeight="1">
      <c r="A430" s="29"/>
      <c r="B430" s="19"/>
      <c r="C430" s="19"/>
      <c r="D430" s="19"/>
      <c r="E430" s="19"/>
      <c r="F430" s="19"/>
      <c r="G430" s="19"/>
      <c r="I430" s="30"/>
      <c r="J430" s="30"/>
      <c r="K430" s="30"/>
      <c r="L430" s="30"/>
      <c r="M430" s="30"/>
      <c r="N430" s="30"/>
      <c r="O430" s="30"/>
      <c r="P430" s="30"/>
      <c r="Q430" s="30"/>
      <c r="R430" s="30"/>
      <c r="S430" s="30"/>
      <c r="T430" s="30"/>
      <c r="U430" s="30"/>
      <c r="V430" s="30"/>
      <c r="W430" s="30"/>
    </row>
    <row r="431" spans="1:23" ht="13.5" customHeight="1">
      <c r="A431" s="29"/>
      <c r="B431" s="19"/>
      <c r="C431" s="19"/>
      <c r="D431" s="19"/>
      <c r="E431" s="19"/>
      <c r="F431" s="19"/>
      <c r="G431" s="19"/>
      <c r="I431" s="30"/>
      <c r="J431" s="30"/>
      <c r="K431" s="30"/>
      <c r="L431" s="30"/>
      <c r="M431" s="30"/>
      <c r="N431" s="30"/>
      <c r="O431" s="30"/>
      <c r="P431" s="30"/>
      <c r="Q431" s="30"/>
      <c r="R431" s="30"/>
      <c r="S431" s="30"/>
      <c r="T431" s="30"/>
      <c r="U431" s="30"/>
      <c r="V431" s="30"/>
      <c r="W431" s="30"/>
    </row>
    <row r="432" spans="1:23" ht="13.5" customHeight="1">
      <c r="A432" s="29"/>
      <c r="B432" s="19"/>
      <c r="C432" s="19"/>
      <c r="D432" s="19"/>
      <c r="E432" s="19"/>
      <c r="F432" s="19"/>
      <c r="G432" s="19"/>
      <c r="I432" s="30"/>
      <c r="J432" s="30"/>
      <c r="K432" s="30"/>
      <c r="L432" s="30"/>
      <c r="M432" s="30"/>
      <c r="N432" s="30"/>
      <c r="O432" s="30"/>
      <c r="P432" s="30"/>
      <c r="Q432" s="30"/>
      <c r="R432" s="30"/>
      <c r="S432" s="30"/>
      <c r="T432" s="30"/>
      <c r="U432" s="30"/>
      <c r="V432" s="30"/>
      <c r="W432" s="30"/>
    </row>
    <row r="433" spans="1:23" ht="13.5" customHeight="1">
      <c r="A433" s="29"/>
      <c r="B433" s="19"/>
      <c r="C433" s="19"/>
      <c r="D433" s="19"/>
      <c r="E433" s="19"/>
      <c r="F433" s="19"/>
      <c r="G433" s="19"/>
      <c r="I433" s="30"/>
      <c r="J433" s="30"/>
      <c r="K433" s="30"/>
      <c r="L433" s="30"/>
      <c r="M433" s="30"/>
      <c r="N433" s="30"/>
      <c r="O433" s="30"/>
      <c r="P433" s="30"/>
      <c r="Q433" s="30"/>
      <c r="R433" s="30"/>
      <c r="S433" s="30"/>
      <c r="T433" s="30"/>
      <c r="U433" s="30"/>
      <c r="V433" s="30"/>
      <c r="W433" s="30"/>
    </row>
    <row r="434" spans="1:23" ht="13.5" customHeight="1">
      <c r="A434" s="29"/>
      <c r="B434" s="19"/>
      <c r="C434" s="19"/>
      <c r="D434" s="19"/>
      <c r="E434" s="19"/>
      <c r="F434" s="19"/>
      <c r="G434" s="19"/>
      <c r="I434" s="30"/>
      <c r="J434" s="30"/>
      <c r="K434" s="30"/>
      <c r="L434" s="30"/>
      <c r="M434" s="30"/>
      <c r="N434" s="30"/>
      <c r="O434" s="30"/>
      <c r="P434" s="30"/>
      <c r="Q434" s="30"/>
      <c r="R434" s="30"/>
      <c r="S434" s="30"/>
      <c r="T434" s="30"/>
      <c r="U434" s="30"/>
      <c r="V434" s="30"/>
      <c r="W434" s="30"/>
    </row>
    <row r="435" spans="1:23" ht="13.5" customHeight="1">
      <c r="A435" s="29"/>
      <c r="B435" s="19"/>
      <c r="C435" s="19"/>
      <c r="D435" s="19"/>
      <c r="E435" s="19"/>
      <c r="F435" s="19"/>
      <c r="G435" s="19"/>
      <c r="I435" s="30"/>
      <c r="J435" s="30"/>
      <c r="K435" s="30"/>
      <c r="L435" s="30"/>
      <c r="M435" s="30"/>
      <c r="N435" s="30"/>
      <c r="O435" s="30"/>
      <c r="P435" s="30"/>
      <c r="Q435" s="30"/>
      <c r="R435" s="30"/>
      <c r="S435" s="30"/>
      <c r="T435" s="30"/>
      <c r="U435" s="30"/>
      <c r="V435" s="30"/>
      <c r="W435" s="30"/>
    </row>
    <row r="436" spans="1:23" ht="13.5" customHeight="1">
      <c r="A436" s="29"/>
      <c r="B436" s="19"/>
      <c r="C436" s="19"/>
      <c r="D436" s="19"/>
      <c r="E436" s="19"/>
      <c r="F436" s="19"/>
      <c r="G436" s="19"/>
      <c r="I436" s="30"/>
      <c r="J436" s="30"/>
      <c r="K436" s="30"/>
      <c r="L436" s="30"/>
      <c r="M436" s="30"/>
      <c r="N436" s="30"/>
      <c r="O436" s="30"/>
      <c r="P436" s="30"/>
      <c r="Q436" s="30"/>
      <c r="R436" s="30"/>
      <c r="S436" s="30"/>
      <c r="T436" s="30"/>
      <c r="U436" s="30"/>
      <c r="V436" s="30"/>
      <c r="W436" s="30"/>
    </row>
    <row r="437" spans="1:23" ht="13.5" customHeight="1">
      <c r="A437" s="29"/>
      <c r="B437" s="19"/>
      <c r="C437" s="19"/>
      <c r="D437" s="19"/>
      <c r="E437" s="19"/>
      <c r="F437" s="19"/>
      <c r="G437" s="19"/>
      <c r="I437" s="30"/>
      <c r="J437" s="30"/>
      <c r="K437" s="30"/>
      <c r="L437" s="30"/>
      <c r="M437" s="30"/>
      <c r="N437" s="30"/>
      <c r="O437" s="30"/>
      <c r="P437" s="30"/>
      <c r="Q437" s="30"/>
      <c r="R437" s="30"/>
      <c r="S437" s="30"/>
      <c r="T437" s="30"/>
      <c r="U437" s="30"/>
      <c r="V437" s="30"/>
      <c r="W437" s="30"/>
    </row>
    <row r="438" spans="1:23" ht="13.5" customHeight="1">
      <c r="A438" s="29"/>
      <c r="B438" s="19"/>
      <c r="C438" s="19"/>
      <c r="D438" s="19"/>
      <c r="E438" s="19"/>
      <c r="F438" s="19"/>
      <c r="G438" s="19"/>
      <c r="I438" s="30"/>
      <c r="J438" s="30"/>
      <c r="K438" s="30"/>
      <c r="L438" s="30"/>
      <c r="M438" s="30"/>
      <c r="N438" s="30"/>
      <c r="O438" s="30"/>
      <c r="P438" s="30"/>
      <c r="Q438" s="30"/>
      <c r="R438" s="30"/>
      <c r="S438" s="30"/>
      <c r="T438" s="30"/>
      <c r="U438" s="30"/>
      <c r="V438" s="30"/>
      <c r="W438" s="30"/>
    </row>
    <row r="439" spans="1:23" ht="13.5" customHeight="1">
      <c r="A439" s="29"/>
      <c r="B439" s="19"/>
      <c r="C439" s="19"/>
      <c r="D439" s="19"/>
      <c r="E439" s="19"/>
      <c r="F439" s="19"/>
      <c r="G439" s="19"/>
      <c r="I439" s="30"/>
      <c r="J439" s="30"/>
      <c r="K439" s="30"/>
      <c r="L439" s="30"/>
      <c r="M439" s="30"/>
      <c r="N439" s="30"/>
      <c r="O439" s="30"/>
      <c r="P439" s="30"/>
      <c r="Q439" s="30"/>
      <c r="R439" s="30"/>
      <c r="S439" s="30"/>
      <c r="T439" s="30"/>
      <c r="U439" s="30"/>
      <c r="V439" s="30"/>
      <c r="W439" s="30"/>
    </row>
    <row r="440" spans="1:23" ht="13.5" customHeight="1">
      <c r="A440" s="29"/>
      <c r="B440" s="19"/>
      <c r="C440" s="19"/>
      <c r="D440" s="19"/>
      <c r="E440" s="19"/>
      <c r="F440" s="19"/>
      <c r="G440" s="19"/>
      <c r="I440" s="30"/>
      <c r="J440" s="30"/>
      <c r="K440" s="30"/>
      <c r="L440" s="30"/>
      <c r="M440" s="30"/>
      <c r="N440" s="30"/>
      <c r="O440" s="30"/>
      <c r="P440" s="30"/>
      <c r="Q440" s="30"/>
      <c r="R440" s="30"/>
      <c r="S440" s="30"/>
      <c r="T440" s="30"/>
      <c r="U440" s="30"/>
      <c r="V440" s="30"/>
      <c r="W440" s="30"/>
    </row>
    <row r="441" spans="1:23" ht="13.5" customHeight="1">
      <c r="A441" s="29"/>
      <c r="B441" s="19"/>
      <c r="C441" s="19"/>
      <c r="D441" s="19"/>
      <c r="E441" s="19"/>
      <c r="F441" s="19"/>
      <c r="G441" s="19"/>
      <c r="I441" s="30"/>
      <c r="J441" s="30"/>
      <c r="K441" s="30"/>
      <c r="L441" s="30"/>
      <c r="M441" s="30"/>
      <c r="N441" s="30"/>
      <c r="O441" s="30"/>
      <c r="P441" s="30"/>
      <c r="Q441" s="30"/>
      <c r="R441" s="30"/>
      <c r="S441" s="30"/>
      <c r="T441" s="30"/>
      <c r="U441" s="30"/>
      <c r="V441" s="30"/>
      <c r="W441" s="30"/>
    </row>
    <row r="442" spans="1:23" ht="13.5" customHeight="1">
      <c r="A442" s="29"/>
      <c r="B442" s="19"/>
      <c r="C442" s="19"/>
      <c r="D442" s="19"/>
      <c r="E442" s="19"/>
      <c r="F442" s="19"/>
      <c r="G442" s="19"/>
      <c r="I442" s="30"/>
      <c r="J442" s="30"/>
      <c r="K442" s="30"/>
      <c r="L442" s="30"/>
      <c r="M442" s="30"/>
      <c r="N442" s="30"/>
      <c r="O442" s="30"/>
      <c r="P442" s="30"/>
      <c r="Q442" s="30"/>
      <c r="R442" s="30"/>
      <c r="S442" s="30"/>
      <c r="T442" s="30"/>
      <c r="U442" s="30"/>
      <c r="V442" s="30"/>
      <c r="W442" s="30"/>
    </row>
    <row r="443" spans="1:23" ht="13.5" customHeight="1">
      <c r="A443" s="29"/>
      <c r="B443" s="19"/>
      <c r="C443" s="19"/>
      <c r="D443" s="19"/>
      <c r="E443" s="19"/>
      <c r="F443" s="19"/>
      <c r="G443" s="19"/>
      <c r="I443" s="30"/>
      <c r="J443" s="30"/>
      <c r="K443" s="30"/>
      <c r="L443" s="30"/>
      <c r="M443" s="30"/>
      <c r="N443" s="30"/>
      <c r="O443" s="30"/>
      <c r="P443" s="30"/>
      <c r="Q443" s="30"/>
      <c r="R443" s="30"/>
      <c r="S443" s="30"/>
      <c r="T443" s="30"/>
      <c r="U443" s="30"/>
      <c r="V443" s="30"/>
      <c r="W443" s="30"/>
    </row>
    <row r="444" spans="1:23" ht="13.5" customHeight="1">
      <c r="A444" s="29"/>
      <c r="B444" s="19"/>
      <c r="C444" s="19"/>
      <c r="D444" s="19"/>
      <c r="E444" s="19"/>
      <c r="F444" s="19"/>
      <c r="G444" s="19"/>
      <c r="I444" s="30"/>
      <c r="J444" s="30"/>
      <c r="K444" s="30"/>
      <c r="L444" s="30"/>
      <c r="M444" s="30"/>
      <c r="N444" s="30"/>
      <c r="O444" s="30"/>
      <c r="P444" s="30"/>
      <c r="Q444" s="30"/>
      <c r="R444" s="30"/>
      <c r="S444" s="30"/>
      <c r="T444" s="30"/>
      <c r="U444" s="30"/>
      <c r="V444" s="30"/>
      <c r="W444" s="30"/>
    </row>
    <row r="445" spans="1:23" ht="13.5" customHeight="1">
      <c r="A445" s="29"/>
      <c r="B445" s="19"/>
      <c r="C445" s="19"/>
      <c r="D445" s="19"/>
      <c r="E445" s="19"/>
      <c r="F445" s="19"/>
      <c r="G445" s="19"/>
      <c r="I445" s="30"/>
      <c r="J445" s="30"/>
      <c r="K445" s="30"/>
      <c r="L445" s="30"/>
      <c r="M445" s="30"/>
      <c r="N445" s="30"/>
      <c r="O445" s="30"/>
      <c r="P445" s="30"/>
      <c r="Q445" s="30"/>
      <c r="R445" s="30"/>
      <c r="S445" s="30"/>
      <c r="T445" s="30"/>
      <c r="U445" s="30"/>
      <c r="V445" s="30"/>
      <c r="W445" s="30"/>
    </row>
    <row r="446" spans="1:23" ht="13.5" customHeight="1">
      <c r="A446" s="29"/>
      <c r="B446" s="19"/>
      <c r="C446" s="19"/>
      <c r="D446" s="19"/>
      <c r="E446" s="19"/>
      <c r="F446" s="19"/>
      <c r="G446" s="19"/>
      <c r="I446" s="30"/>
      <c r="J446" s="30"/>
      <c r="K446" s="30"/>
      <c r="L446" s="30"/>
      <c r="M446" s="30"/>
      <c r="N446" s="30"/>
      <c r="O446" s="30"/>
      <c r="P446" s="30"/>
      <c r="Q446" s="30"/>
      <c r="R446" s="30"/>
      <c r="S446" s="30"/>
      <c r="T446" s="30"/>
      <c r="U446" s="30"/>
      <c r="V446" s="30"/>
      <c r="W446" s="30"/>
    </row>
    <row r="447" spans="1:23" ht="13.5" customHeight="1">
      <c r="A447" s="29"/>
      <c r="B447" s="19"/>
      <c r="C447" s="19"/>
      <c r="D447" s="19"/>
      <c r="E447" s="19"/>
      <c r="F447" s="19"/>
      <c r="G447" s="19"/>
      <c r="I447" s="30"/>
      <c r="J447" s="30"/>
      <c r="K447" s="30"/>
      <c r="L447" s="30"/>
      <c r="M447" s="30"/>
      <c r="N447" s="30"/>
      <c r="O447" s="30"/>
      <c r="P447" s="30"/>
      <c r="Q447" s="30"/>
      <c r="R447" s="30"/>
      <c r="S447" s="30"/>
      <c r="T447" s="30"/>
      <c r="U447" s="30"/>
      <c r="V447" s="30"/>
      <c r="W447" s="30"/>
    </row>
    <row r="448" spans="1:23" ht="13.5" customHeight="1">
      <c r="A448" s="29"/>
      <c r="B448" s="19"/>
      <c r="C448" s="19"/>
      <c r="D448" s="19"/>
      <c r="E448" s="19"/>
      <c r="F448" s="19"/>
      <c r="G448" s="19"/>
      <c r="I448" s="30"/>
      <c r="J448" s="30"/>
      <c r="K448" s="30"/>
      <c r="L448" s="30"/>
      <c r="M448" s="30"/>
      <c r="N448" s="30"/>
      <c r="O448" s="30"/>
      <c r="P448" s="30"/>
      <c r="Q448" s="30"/>
      <c r="R448" s="30"/>
      <c r="S448" s="30"/>
      <c r="T448" s="30"/>
      <c r="U448" s="30"/>
      <c r="V448" s="30"/>
      <c r="W448" s="30"/>
    </row>
    <row r="449" spans="1:23" ht="13.5" customHeight="1">
      <c r="A449" s="29"/>
      <c r="B449" s="19"/>
      <c r="C449" s="19"/>
      <c r="D449" s="19"/>
      <c r="E449" s="19"/>
      <c r="F449" s="19"/>
      <c r="G449" s="19"/>
      <c r="I449" s="30"/>
      <c r="J449" s="30"/>
      <c r="K449" s="30"/>
      <c r="L449" s="30"/>
      <c r="M449" s="30"/>
      <c r="N449" s="30"/>
      <c r="O449" s="30"/>
      <c r="P449" s="30"/>
      <c r="Q449" s="30"/>
      <c r="R449" s="30"/>
      <c r="S449" s="30"/>
      <c r="T449" s="30"/>
      <c r="U449" s="30"/>
      <c r="V449" s="30"/>
      <c r="W449" s="30"/>
    </row>
    <row r="450" spans="1:23" ht="13.5" customHeight="1">
      <c r="A450" s="29"/>
      <c r="B450" s="19"/>
      <c r="C450" s="19"/>
      <c r="D450" s="19"/>
      <c r="E450" s="19"/>
      <c r="F450" s="19"/>
      <c r="G450" s="19"/>
      <c r="I450" s="30"/>
      <c r="J450" s="30"/>
      <c r="K450" s="30"/>
      <c r="L450" s="30"/>
      <c r="M450" s="30"/>
      <c r="N450" s="30"/>
      <c r="O450" s="30"/>
      <c r="P450" s="30"/>
      <c r="Q450" s="30"/>
      <c r="R450" s="30"/>
      <c r="S450" s="30"/>
      <c r="T450" s="30"/>
      <c r="U450" s="30"/>
      <c r="V450" s="30"/>
      <c r="W450" s="30"/>
    </row>
    <row r="451" spans="1:23" ht="13.5" customHeight="1">
      <c r="A451" s="29"/>
      <c r="B451" s="19"/>
      <c r="C451" s="19"/>
      <c r="D451" s="19"/>
      <c r="E451" s="19"/>
      <c r="F451" s="19"/>
      <c r="G451" s="19"/>
      <c r="I451" s="30"/>
      <c r="J451" s="30"/>
      <c r="K451" s="30"/>
      <c r="L451" s="30"/>
      <c r="M451" s="30"/>
      <c r="N451" s="30"/>
      <c r="O451" s="30"/>
      <c r="P451" s="30"/>
      <c r="Q451" s="30"/>
      <c r="R451" s="30"/>
      <c r="S451" s="30"/>
      <c r="T451" s="30"/>
      <c r="U451" s="30"/>
      <c r="V451" s="30"/>
      <c r="W451" s="30"/>
    </row>
    <row r="452" spans="1:23" ht="13.5" customHeight="1">
      <c r="A452" s="29"/>
      <c r="B452" s="19"/>
      <c r="C452" s="19"/>
      <c r="D452" s="19"/>
      <c r="E452" s="19"/>
      <c r="F452" s="19"/>
      <c r="G452" s="19"/>
      <c r="I452" s="30"/>
      <c r="J452" s="30"/>
      <c r="K452" s="30"/>
      <c r="L452" s="30"/>
      <c r="M452" s="30"/>
      <c r="N452" s="30"/>
      <c r="O452" s="30"/>
      <c r="P452" s="30"/>
      <c r="Q452" s="30"/>
      <c r="R452" s="30"/>
      <c r="S452" s="30"/>
      <c r="T452" s="30"/>
      <c r="U452" s="30"/>
      <c r="V452" s="30"/>
      <c r="W452" s="30"/>
    </row>
    <row r="453" spans="1:23" ht="13.5" customHeight="1">
      <c r="A453" s="29"/>
      <c r="B453" s="19"/>
      <c r="C453" s="19"/>
      <c r="D453" s="19"/>
      <c r="E453" s="19"/>
      <c r="F453" s="19"/>
      <c r="G453" s="19"/>
      <c r="I453" s="30"/>
      <c r="J453" s="30"/>
      <c r="K453" s="30"/>
      <c r="L453" s="30"/>
      <c r="M453" s="30"/>
      <c r="N453" s="30"/>
      <c r="O453" s="30"/>
      <c r="P453" s="30"/>
      <c r="Q453" s="30"/>
      <c r="R453" s="30"/>
      <c r="S453" s="30"/>
      <c r="T453" s="30"/>
      <c r="U453" s="30"/>
      <c r="V453" s="30"/>
      <c r="W453" s="30"/>
    </row>
    <row r="454" spans="1:23" ht="13.5" customHeight="1">
      <c r="A454" s="29"/>
      <c r="B454" s="19"/>
      <c r="C454" s="19"/>
      <c r="D454" s="19"/>
      <c r="E454" s="19"/>
      <c r="F454" s="19"/>
      <c r="G454" s="19"/>
      <c r="I454" s="30"/>
      <c r="J454" s="30"/>
      <c r="K454" s="30"/>
      <c r="L454" s="30"/>
      <c r="M454" s="30"/>
      <c r="N454" s="30"/>
      <c r="O454" s="30"/>
      <c r="P454" s="30"/>
      <c r="Q454" s="30"/>
      <c r="R454" s="30"/>
      <c r="S454" s="30"/>
      <c r="T454" s="30"/>
      <c r="U454" s="30"/>
      <c r="V454" s="30"/>
      <c r="W454" s="30"/>
    </row>
    <row r="455" spans="1:23" ht="13.5" customHeight="1">
      <c r="A455" s="29"/>
      <c r="B455" s="19"/>
      <c r="C455" s="19"/>
      <c r="D455" s="19"/>
      <c r="E455" s="19"/>
      <c r="F455" s="19"/>
      <c r="G455" s="19"/>
      <c r="I455" s="30"/>
      <c r="J455" s="30"/>
      <c r="K455" s="30"/>
      <c r="L455" s="30"/>
      <c r="M455" s="30"/>
      <c r="N455" s="30"/>
      <c r="O455" s="30"/>
      <c r="P455" s="30"/>
      <c r="Q455" s="30"/>
      <c r="R455" s="30"/>
      <c r="S455" s="30"/>
      <c r="T455" s="30"/>
      <c r="U455" s="30"/>
      <c r="V455" s="30"/>
      <c r="W455" s="30"/>
    </row>
    <row r="456" spans="1:23" ht="13.5" customHeight="1">
      <c r="A456" s="29"/>
      <c r="B456" s="19"/>
      <c r="C456" s="19"/>
      <c r="D456" s="19"/>
      <c r="E456" s="19"/>
      <c r="F456" s="19"/>
      <c r="G456" s="19"/>
      <c r="I456" s="30"/>
      <c r="J456" s="30"/>
      <c r="K456" s="30"/>
      <c r="L456" s="30"/>
      <c r="M456" s="30"/>
      <c r="N456" s="30"/>
      <c r="O456" s="30"/>
      <c r="P456" s="30"/>
      <c r="Q456" s="30"/>
      <c r="R456" s="30"/>
      <c r="S456" s="30"/>
      <c r="T456" s="30"/>
      <c r="U456" s="30"/>
      <c r="V456" s="30"/>
      <c r="W456" s="30"/>
    </row>
    <row r="457" spans="1:23" ht="13.5" customHeight="1">
      <c r="A457" s="29"/>
      <c r="B457" s="19"/>
      <c r="C457" s="19"/>
      <c r="D457" s="19"/>
      <c r="E457" s="19"/>
      <c r="F457" s="19"/>
      <c r="G457" s="19"/>
      <c r="I457" s="30"/>
      <c r="J457" s="30"/>
      <c r="K457" s="30"/>
      <c r="L457" s="30"/>
      <c r="M457" s="30"/>
      <c r="N457" s="30"/>
      <c r="O457" s="30"/>
      <c r="P457" s="30"/>
      <c r="Q457" s="30"/>
      <c r="R457" s="30"/>
      <c r="S457" s="30"/>
      <c r="T457" s="30"/>
      <c r="U457" s="30"/>
      <c r="V457" s="30"/>
      <c r="W457" s="30"/>
    </row>
    <row r="458" spans="1:23" ht="13.5" customHeight="1">
      <c r="A458" s="29"/>
      <c r="B458" s="19"/>
      <c r="C458" s="19"/>
      <c r="D458" s="19"/>
      <c r="E458" s="19"/>
      <c r="F458" s="19"/>
      <c r="G458" s="19"/>
      <c r="I458" s="30"/>
      <c r="J458" s="30"/>
      <c r="K458" s="30"/>
      <c r="L458" s="30"/>
      <c r="M458" s="30"/>
      <c r="N458" s="30"/>
      <c r="O458" s="30"/>
      <c r="P458" s="30"/>
      <c r="Q458" s="30"/>
      <c r="R458" s="30"/>
      <c r="S458" s="30"/>
      <c r="T458" s="30"/>
      <c r="U458" s="30"/>
      <c r="V458" s="30"/>
      <c r="W458" s="30"/>
    </row>
    <row r="459" spans="1:23" ht="13.5" customHeight="1">
      <c r="A459" s="29"/>
      <c r="B459" s="19"/>
      <c r="C459" s="19"/>
      <c r="D459" s="19"/>
      <c r="E459" s="19"/>
      <c r="F459" s="19"/>
      <c r="G459" s="19"/>
      <c r="I459" s="30"/>
      <c r="J459" s="30"/>
      <c r="K459" s="30"/>
      <c r="L459" s="30"/>
      <c r="M459" s="30"/>
      <c r="N459" s="30"/>
      <c r="O459" s="30"/>
      <c r="P459" s="30"/>
      <c r="Q459" s="30"/>
      <c r="R459" s="30"/>
      <c r="S459" s="30"/>
      <c r="T459" s="30"/>
      <c r="U459" s="30"/>
      <c r="V459" s="30"/>
      <c r="W459" s="30"/>
    </row>
    <row r="460" spans="1:23" ht="13.5" customHeight="1">
      <c r="A460" s="29"/>
      <c r="B460" s="19"/>
      <c r="C460" s="19"/>
      <c r="D460" s="19"/>
      <c r="E460" s="19"/>
      <c r="F460" s="19"/>
      <c r="G460" s="19"/>
      <c r="I460" s="30"/>
      <c r="J460" s="30"/>
      <c r="K460" s="30"/>
      <c r="L460" s="30"/>
      <c r="M460" s="30"/>
      <c r="N460" s="30"/>
      <c r="O460" s="30"/>
      <c r="P460" s="30"/>
      <c r="Q460" s="30"/>
      <c r="R460" s="30"/>
      <c r="S460" s="30"/>
      <c r="T460" s="30"/>
      <c r="U460" s="30"/>
      <c r="V460" s="30"/>
      <c r="W460" s="30"/>
    </row>
    <row r="461" spans="1:23" ht="13.5" customHeight="1">
      <c r="A461" s="29"/>
      <c r="B461" s="19"/>
      <c r="C461" s="19"/>
      <c r="D461" s="19"/>
      <c r="E461" s="19"/>
      <c r="F461" s="19"/>
      <c r="G461" s="19"/>
      <c r="I461" s="30"/>
      <c r="J461" s="30"/>
      <c r="K461" s="30"/>
      <c r="L461" s="30"/>
      <c r="M461" s="30"/>
      <c r="N461" s="30"/>
      <c r="O461" s="30"/>
      <c r="P461" s="30"/>
      <c r="Q461" s="30"/>
      <c r="R461" s="30"/>
      <c r="S461" s="30"/>
      <c r="T461" s="30"/>
      <c r="U461" s="30"/>
      <c r="V461" s="30"/>
      <c r="W461" s="30"/>
    </row>
    <row r="462" spans="1:23" ht="13.5" customHeight="1">
      <c r="A462" s="29"/>
      <c r="B462" s="19"/>
      <c r="C462" s="19"/>
      <c r="D462" s="19"/>
      <c r="E462" s="19"/>
      <c r="F462" s="19"/>
      <c r="G462" s="19"/>
      <c r="I462" s="30"/>
      <c r="J462" s="30"/>
      <c r="K462" s="30"/>
      <c r="L462" s="30"/>
      <c r="M462" s="30"/>
      <c r="N462" s="30"/>
      <c r="O462" s="30"/>
      <c r="P462" s="30"/>
      <c r="Q462" s="30"/>
      <c r="R462" s="30"/>
      <c r="S462" s="30"/>
      <c r="T462" s="30"/>
      <c r="U462" s="30"/>
      <c r="V462" s="30"/>
      <c r="W462" s="30"/>
    </row>
    <row r="463" spans="1:23" ht="13.5" customHeight="1">
      <c r="A463" s="29"/>
      <c r="B463" s="19"/>
      <c r="C463" s="19"/>
      <c r="D463" s="19"/>
      <c r="E463" s="19"/>
      <c r="F463" s="19"/>
      <c r="G463" s="19"/>
      <c r="I463" s="30"/>
      <c r="J463" s="30"/>
      <c r="K463" s="30"/>
      <c r="L463" s="30"/>
      <c r="M463" s="30"/>
      <c r="N463" s="30"/>
      <c r="O463" s="30"/>
      <c r="P463" s="30"/>
      <c r="Q463" s="30"/>
      <c r="R463" s="30"/>
      <c r="S463" s="30"/>
      <c r="T463" s="30"/>
      <c r="U463" s="30"/>
      <c r="V463" s="30"/>
      <c r="W463" s="30"/>
    </row>
    <row r="464" spans="1:23" ht="13.5" customHeight="1">
      <c r="A464" s="29"/>
      <c r="B464" s="19"/>
      <c r="C464" s="19"/>
      <c r="D464" s="19"/>
      <c r="E464" s="19"/>
      <c r="F464" s="19"/>
      <c r="G464" s="19"/>
      <c r="I464" s="30"/>
      <c r="J464" s="30"/>
      <c r="K464" s="30"/>
      <c r="L464" s="30"/>
      <c r="M464" s="30"/>
      <c r="N464" s="30"/>
      <c r="O464" s="30"/>
      <c r="P464" s="30"/>
      <c r="Q464" s="30"/>
      <c r="R464" s="30"/>
      <c r="S464" s="30"/>
      <c r="T464" s="30"/>
      <c r="U464" s="30"/>
      <c r="V464" s="30"/>
      <c r="W464" s="30"/>
    </row>
    <row r="465" spans="1:23" ht="13.5" customHeight="1">
      <c r="A465" s="29"/>
      <c r="B465" s="19"/>
      <c r="C465" s="19"/>
      <c r="D465" s="19"/>
      <c r="E465" s="19"/>
      <c r="F465" s="19"/>
      <c r="G465" s="19"/>
      <c r="I465" s="30"/>
      <c r="J465" s="30"/>
      <c r="K465" s="30"/>
      <c r="L465" s="30"/>
      <c r="M465" s="30"/>
      <c r="N465" s="30"/>
      <c r="O465" s="30"/>
      <c r="P465" s="30"/>
      <c r="Q465" s="30"/>
      <c r="R465" s="30"/>
      <c r="S465" s="30"/>
      <c r="T465" s="30"/>
      <c r="U465" s="30"/>
      <c r="V465" s="30"/>
      <c r="W465" s="30"/>
    </row>
    <row r="466" spans="1:23" ht="13.5" customHeight="1">
      <c r="A466" s="29"/>
      <c r="B466" s="19"/>
      <c r="C466" s="19"/>
      <c r="D466" s="19"/>
      <c r="E466" s="19"/>
      <c r="F466" s="19"/>
      <c r="G466" s="19"/>
      <c r="I466" s="30"/>
      <c r="J466" s="30"/>
      <c r="K466" s="30"/>
      <c r="L466" s="30"/>
      <c r="M466" s="30"/>
      <c r="N466" s="30"/>
      <c r="O466" s="30"/>
      <c r="P466" s="30"/>
      <c r="Q466" s="30"/>
      <c r="R466" s="30"/>
      <c r="S466" s="30"/>
      <c r="T466" s="30"/>
      <c r="U466" s="30"/>
      <c r="V466" s="30"/>
      <c r="W466" s="30"/>
    </row>
    <row r="467" spans="1:23" ht="13.5" customHeight="1">
      <c r="A467" s="29"/>
      <c r="B467" s="19"/>
      <c r="C467" s="19"/>
      <c r="D467" s="19"/>
      <c r="E467" s="19"/>
      <c r="F467" s="19"/>
      <c r="G467" s="19"/>
      <c r="I467" s="30"/>
      <c r="J467" s="30"/>
      <c r="K467" s="30"/>
      <c r="L467" s="30"/>
      <c r="M467" s="30"/>
      <c r="N467" s="30"/>
      <c r="O467" s="30"/>
      <c r="P467" s="30"/>
      <c r="Q467" s="30"/>
      <c r="R467" s="30"/>
      <c r="S467" s="30"/>
      <c r="T467" s="30"/>
      <c r="U467" s="30"/>
      <c r="V467" s="30"/>
      <c r="W467" s="30"/>
    </row>
    <row r="468" spans="1:23" ht="13.5" customHeight="1">
      <c r="A468" s="29"/>
      <c r="B468" s="19"/>
      <c r="C468" s="19"/>
      <c r="D468" s="19"/>
      <c r="E468" s="19"/>
      <c r="F468" s="19"/>
      <c r="G468" s="19"/>
      <c r="I468" s="30"/>
      <c r="J468" s="30"/>
      <c r="K468" s="30"/>
      <c r="L468" s="30"/>
      <c r="M468" s="30"/>
      <c r="N468" s="30"/>
      <c r="O468" s="30"/>
      <c r="P468" s="30"/>
      <c r="Q468" s="30"/>
      <c r="R468" s="30"/>
      <c r="S468" s="30"/>
      <c r="T468" s="30"/>
      <c r="U468" s="30"/>
      <c r="V468" s="30"/>
      <c r="W468" s="30"/>
    </row>
    <row r="469" spans="1:23" ht="13.5" customHeight="1">
      <c r="A469" s="29"/>
      <c r="B469" s="19"/>
      <c r="C469" s="19"/>
      <c r="D469" s="19"/>
      <c r="E469" s="19"/>
      <c r="F469" s="19"/>
      <c r="G469" s="19"/>
      <c r="I469" s="30"/>
      <c r="J469" s="30"/>
      <c r="K469" s="30"/>
      <c r="L469" s="30"/>
      <c r="M469" s="30"/>
      <c r="N469" s="30"/>
      <c r="O469" s="30"/>
      <c r="P469" s="30"/>
      <c r="Q469" s="30"/>
      <c r="R469" s="30"/>
      <c r="S469" s="30"/>
      <c r="T469" s="30"/>
      <c r="U469" s="30"/>
      <c r="V469" s="30"/>
      <c r="W469" s="30"/>
    </row>
    <row r="470" spans="1:23" ht="13.5" customHeight="1">
      <c r="A470" s="29"/>
      <c r="B470" s="19"/>
      <c r="C470" s="19"/>
      <c r="D470" s="19"/>
      <c r="E470" s="19"/>
      <c r="F470" s="19"/>
      <c r="G470" s="19"/>
      <c r="I470" s="30"/>
      <c r="J470" s="30"/>
      <c r="K470" s="30"/>
      <c r="L470" s="30"/>
      <c r="M470" s="30"/>
      <c r="N470" s="30"/>
      <c r="O470" s="30"/>
      <c r="P470" s="30"/>
      <c r="Q470" s="30"/>
      <c r="R470" s="30"/>
      <c r="S470" s="30"/>
      <c r="T470" s="30"/>
      <c r="U470" s="30"/>
      <c r="V470" s="30"/>
      <c r="W470" s="30"/>
    </row>
    <row r="471" spans="1:23" ht="13.5" customHeight="1">
      <c r="A471" s="29"/>
      <c r="B471" s="19"/>
      <c r="C471" s="19"/>
      <c r="D471" s="19"/>
      <c r="E471" s="19"/>
      <c r="F471" s="19"/>
      <c r="G471" s="19"/>
      <c r="I471" s="30"/>
      <c r="J471" s="30"/>
      <c r="K471" s="30"/>
      <c r="L471" s="30"/>
      <c r="M471" s="30"/>
      <c r="N471" s="30"/>
      <c r="O471" s="30"/>
      <c r="P471" s="30"/>
      <c r="Q471" s="30"/>
      <c r="R471" s="30"/>
      <c r="S471" s="30"/>
      <c r="T471" s="30"/>
      <c r="U471" s="30"/>
      <c r="V471" s="30"/>
      <c r="W471" s="30"/>
    </row>
    <row r="472" spans="1:23" ht="13.5" customHeight="1">
      <c r="A472" s="29"/>
      <c r="B472" s="19"/>
      <c r="C472" s="19"/>
      <c r="D472" s="19"/>
      <c r="E472" s="19"/>
      <c r="F472" s="19"/>
      <c r="G472" s="19"/>
      <c r="I472" s="30"/>
      <c r="J472" s="30"/>
      <c r="K472" s="30"/>
      <c r="L472" s="30"/>
      <c r="M472" s="30"/>
      <c r="N472" s="30"/>
      <c r="O472" s="30"/>
      <c r="P472" s="30"/>
      <c r="Q472" s="30"/>
      <c r="R472" s="30"/>
      <c r="S472" s="30"/>
      <c r="T472" s="30"/>
      <c r="U472" s="30"/>
      <c r="V472" s="30"/>
      <c r="W472" s="30"/>
    </row>
    <row r="473" spans="1:23" ht="13.5" customHeight="1">
      <c r="A473" s="29"/>
      <c r="B473" s="19"/>
      <c r="C473" s="19"/>
      <c r="D473" s="19"/>
      <c r="E473" s="19"/>
      <c r="F473" s="19"/>
      <c r="G473" s="19"/>
      <c r="I473" s="30"/>
      <c r="J473" s="30"/>
      <c r="K473" s="30"/>
      <c r="L473" s="30"/>
      <c r="M473" s="30"/>
      <c r="N473" s="30"/>
      <c r="O473" s="30"/>
      <c r="P473" s="30"/>
      <c r="Q473" s="30"/>
      <c r="R473" s="30"/>
      <c r="S473" s="30"/>
      <c r="T473" s="30"/>
      <c r="U473" s="30"/>
      <c r="V473" s="30"/>
      <c r="W473" s="30"/>
    </row>
    <row r="474" spans="1:23" ht="13.5" customHeight="1">
      <c r="A474" s="29"/>
      <c r="B474" s="19"/>
      <c r="C474" s="19"/>
      <c r="D474" s="19"/>
      <c r="E474" s="19"/>
      <c r="F474" s="19"/>
      <c r="G474" s="19"/>
      <c r="I474" s="30"/>
      <c r="J474" s="30"/>
      <c r="K474" s="30"/>
      <c r="L474" s="30"/>
      <c r="M474" s="30"/>
      <c r="N474" s="30"/>
      <c r="O474" s="30"/>
      <c r="P474" s="30"/>
      <c r="Q474" s="30"/>
      <c r="R474" s="30"/>
      <c r="S474" s="30"/>
      <c r="T474" s="30"/>
      <c r="U474" s="30"/>
      <c r="V474" s="30"/>
      <c r="W474" s="30"/>
    </row>
    <row r="475" spans="1:23" ht="13.5" customHeight="1">
      <c r="A475" s="29"/>
      <c r="B475" s="19"/>
      <c r="C475" s="19"/>
      <c r="D475" s="19"/>
      <c r="E475" s="19"/>
      <c r="F475" s="19"/>
      <c r="G475" s="19"/>
      <c r="I475" s="30"/>
      <c r="J475" s="30"/>
      <c r="K475" s="30"/>
      <c r="L475" s="30"/>
      <c r="M475" s="30"/>
      <c r="N475" s="30"/>
      <c r="O475" s="30"/>
      <c r="P475" s="30"/>
      <c r="Q475" s="30"/>
      <c r="R475" s="30"/>
      <c r="S475" s="30"/>
      <c r="T475" s="30"/>
      <c r="U475" s="30"/>
      <c r="V475" s="30"/>
      <c r="W475" s="30"/>
    </row>
    <row r="476" spans="1:23" ht="13.5" customHeight="1">
      <c r="A476" s="29"/>
      <c r="B476" s="19"/>
      <c r="C476" s="19"/>
      <c r="D476" s="19"/>
      <c r="E476" s="19"/>
      <c r="F476" s="19"/>
      <c r="G476" s="19"/>
      <c r="I476" s="30"/>
      <c r="J476" s="30"/>
      <c r="K476" s="30"/>
      <c r="L476" s="30"/>
      <c r="M476" s="30"/>
      <c r="N476" s="30"/>
      <c r="O476" s="30"/>
      <c r="P476" s="30"/>
      <c r="Q476" s="30"/>
      <c r="R476" s="30"/>
      <c r="S476" s="30"/>
      <c r="T476" s="30"/>
      <c r="U476" s="30"/>
      <c r="V476" s="30"/>
      <c r="W476" s="30"/>
    </row>
    <row r="477" spans="1:23" ht="13.5" customHeight="1">
      <c r="A477" s="29"/>
      <c r="B477" s="19"/>
      <c r="C477" s="19"/>
      <c r="D477" s="19"/>
      <c r="E477" s="19"/>
      <c r="F477" s="19"/>
      <c r="G477" s="19"/>
      <c r="I477" s="30"/>
      <c r="J477" s="30"/>
      <c r="K477" s="30"/>
      <c r="L477" s="30"/>
      <c r="M477" s="30"/>
      <c r="N477" s="30"/>
      <c r="O477" s="30"/>
      <c r="P477" s="30"/>
      <c r="Q477" s="30"/>
      <c r="R477" s="30"/>
      <c r="S477" s="30"/>
      <c r="T477" s="30"/>
      <c r="U477" s="30"/>
      <c r="V477" s="30"/>
      <c r="W477" s="30"/>
    </row>
    <row r="478" spans="1:23" ht="13.5" customHeight="1">
      <c r="A478" s="29"/>
      <c r="B478" s="19"/>
      <c r="C478" s="19"/>
      <c r="D478" s="19"/>
      <c r="E478" s="19"/>
      <c r="F478" s="19"/>
      <c r="G478" s="19"/>
      <c r="I478" s="30"/>
      <c r="J478" s="30"/>
      <c r="K478" s="30"/>
      <c r="L478" s="30"/>
      <c r="M478" s="30"/>
      <c r="N478" s="30"/>
      <c r="O478" s="30"/>
      <c r="P478" s="30"/>
      <c r="Q478" s="30"/>
      <c r="R478" s="30"/>
      <c r="S478" s="30"/>
      <c r="T478" s="30"/>
      <c r="U478" s="30"/>
      <c r="V478" s="30"/>
      <c r="W478" s="30"/>
    </row>
    <row r="479" spans="1:23" ht="13.5" customHeight="1">
      <c r="A479" s="29"/>
      <c r="B479" s="19"/>
      <c r="C479" s="19"/>
      <c r="D479" s="19"/>
      <c r="E479" s="19"/>
      <c r="F479" s="19"/>
      <c r="G479" s="19"/>
      <c r="I479" s="30"/>
      <c r="J479" s="30"/>
      <c r="K479" s="30"/>
      <c r="L479" s="30"/>
      <c r="M479" s="30"/>
      <c r="N479" s="30"/>
      <c r="O479" s="30"/>
      <c r="P479" s="30"/>
      <c r="Q479" s="30"/>
      <c r="R479" s="30"/>
      <c r="S479" s="30"/>
      <c r="T479" s="30"/>
      <c r="U479" s="30"/>
      <c r="V479" s="30"/>
      <c r="W479" s="30"/>
    </row>
    <row r="480" spans="1:23" ht="13.5" customHeight="1">
      <c r="A480" s="29"/>
      <c r="B480" s="19"/>
      <c r="C480" s="19"/>
      <c r="D480" s="19"/>
      <c r="E480" s="19"/>
      <c r="F480" s="19"/>
      <c r="G480" s="19"/>
      <c r="I480" s="30"/>
      <c r="J480" s="30"/>
      <c r="K480" s="30"/>
      <c r="L480" s="30"/>
      <c r="M480" s="30"/>
      <c r="N480" s="30"/>
      <c r="O480" s="30"/>
      <c r="P480" s="30"/>
      <c r="Q480" s="30"/>
      <c r="R480" s="30"/>
      <c r="S480" s="30"/>
      <c r="T480" s="30"/>
      <c r="U480" s="30"/>
      <c r="V480" s="30"/>
      <c r="W480" s="30"/>
    </row>
    <row r="481" spans="1:23" ht="13.5" customHeight="1">
      <c r="A481" s="29"/>
      <c r="B481" s="19"/>
      <c r="C481" s="19"/>
      <c r="D481" s="19"/>
      <c r="E481" s="19"/>
      <c r="F481" s="19"/>
      <c r="G481" s="19"/>
      <c r="I481" s="30"/>
      <c r="J481" s="30"/>
      <c r="K481" s="30"/>
      <c r="L481" s="30"/>
      <c r="M481" s="30"/>
      <c r="N481" s="30"/>
      <c r="O481" s="30"/>
      <c r="P481" s="30"/>
      <c r="Q481" s="30"/>
      <c r="R481" s="30"/>
      <c r="S481" s="30"/>
      <c r="T481" s="30"/>
      <c r="U481" s="30"/>
      <c r="V481" s="30"/>
      <c r="W481" s="30"/>
    </row>
    <row r="482" spans="1:23" ht="13.5" customHeight="1">
      <c r="A482" s="29"/>
      <c r="B482" s="19"/>
      <c r="C482" s="19"/>
      <c r="D482" s="19"/>
      <c r="E482" s="19"/>
      <c r="F482" s="19"/>
      <c r="G482" s="19"/>
      <c r="I482" s="30"/>
      <c r="J482" s="30"/>
      <c r="K482" s="30"/>
      <c r="L482" s="30"/>
      <c r="M482" s="30"/>
      <c r="N482" s="30"/>
      <c r="O482" s="30"/>
      <c r="P482" s="30"/>
      <c r="Q482" s="30"/>
      <c r="R482" s="30"/>
      <c r="S482" s="30"/>
      <c r="T482" s="30"/>
      <c r="U482" s="30"/>
      <c r="V482" s="30"/>
      <c r="W482" s="30"/>
    </row>
    <row r="483" spans="1:23" ht="13.5" customHeight="1">
      <c r="A483" s="29"/>
      <c r="B483" s="19"/>
      <c r="C483" s="19"/>
      <c r="D483" s="19"/>
      <c r="E483" s="19"/>
      <c r="F483" s="19"/>
      <c r="G483" s="19"/>
      <c r="I483" s="30"/>
      <c r="J483" s="30"/>
      <c r="K483" s="30"/>
      <c r="L483" s="30"/>
      <c r="M483" s="30"/>
      <c r="N483" s="30"/>
      <c r="O483" s="30"/>
      <c r="P483" s="30"/>
      <c r="Q483" s="30"/>
      <c r="R483" s="30"/>
      <c r="S483" s="30"/>
      <c r="T483" s="30"/>
      <c r="U483" s="30"/>
      <c r="V483" s="30"/>
      <c r="W483" s="30"/>
    </row>
    <row r="484" spans="1:23" ht="13.5" customHeight="1">
      <c r="A484" s="29"/>
      <c r="B484" s="19"/>
      <c r="C484" s="19"/>
      <c r="D484" s="19"/>
      <c r="E484" s="19"/>
      <c r="F484" s="19"/>
      <c r="G484" s="19"/>
      <c r="I484" s="30"/>
      <c r="J484" s="30"/>
      <c r="K484" s="30"/>
      <c r="L484" s="30"/>
      <c r="M484" s="30"/>
      <c r="N484" s="30"/>
      <c r="O484" s="30"/>
      <c r="P484" s="30"/>
      <c r="Q484" s="30"/>
      <c r="R484" s="30"/>
      <c r="S484" s="30"/>
      <c r="T484" s="30"/>
      <c r="U484" s="30"/>
      <c r="V484" s="30"/>
      <c r="W484" s="30"/>
    </row>
    <row r="485" spans="1:23" ht="13.5" customHeight="1">
      <c r="A485" s="29"/>
      <c r="B485" s="19"/>
      <c r="C485" s="19"/>
      <c r="D485" s="19"/>
      <c r="E485" s="19"/>
      <c r="F485" s="19"/>
      <c r="G485" s="19"/>
      <c r="I485" s="30"/>
      <c r="J485" s="30"/>
      <c r="K485" s="30"/>
      <c r="L485" s="30"/>
      <c r="M485" s="30"/>
      <c r="N485" s="30"/>
      <c r="O485" s="30"/>
      <c r="P485" s="30"/>
      <c r="Q485" s="30"/>
      <c r="R485" s="30"/>
      <c r="S485" s="30"/>
      <c r="T485" s="30"/>
      <c r="U485" s="30"/>
      <c r="V485" s="30"/>
      <c r="W485" s="30"/>
    </row>
    <row r="486" spans="1:23" ht="13.5" customHeight="1">
      <c r="A486" s="29"/>
      <c r="B486" s="19"/>
      <c r="C486" s="19"/>
      <c r="D486" s="19"/>
      <c r="E486" s="19"/>
      <c r="F486" s="19"/>
      <c r="G486" s="19"/>
      <c r="I486" s="30"/>
      <c r="J486" s="30"/>
      <c r="K486" s="30"/>
      <c r="L486" s="30"/>
      <c r="M486" s="30"/>
      <c r="N486" s="30"/>
      <c r="O486" s="30"/>
      <c r="P486" s="30"/>
      <c r="Q486" s="30"/>
      <c r="R486" s="30"/>
      <c r="S486" s="30"/>
      <c r="T486" s="30"/>
      <c r="U486" s="30"/>
      <c r="V486" s="30"/>
      <c r="W486" s="30"/>
    </row>
    <row r="487" spans="1:23" ht="13.5" customHeight="1">
      <c r="A487" s="29"/>
      <c r="B487" s="19"/>
      <c r="C487" s="19"/>
      <c r="D487" s="19"/>
      <c r="E487" s="19"/>
      <c r="F487" s="19"/>
      <c r="G487" s="19"/>
      <c r="I487" s="30"/>
      <c r="J487" s="30"/>
      <c r="K487" s="30"/>
      <c r="L487" s="30"/>
      <c r="M487" s="30"/>
      <c r="N487" s="30"/>
      <c r="O487" s="30"/>
      <c r="P487" s="30"/>
      <c r="Q487" s="30"/>
      <c r="R487" s="30"/>
      <c r="S487" s="30"/>
      <c r="T487" s="30"/>
      <c r="U487" s="30"/>
      <c r="V487" s="30"/>
      <c r="W487" s="30"/>
    </row>
    <row r="488" spans="1:23" ht="13.5" customHeight="1">
      <c r="A488" s="29"/>
      <c r="B488" s="19"/>
      <c r="C488" s="19"/>
      <c r="D488" s="19"/>
      <c r="E488" s="19"/>
      <c r="F488" s="19"/>
      <c r="G488" s="19"/>
      <c r="I488" s="30"/>
      <c r="J488" s="30"/>
      <c r="K488" s="30"/>
      <c r="L488" s="30"/>
      <c r="M488" s="30"/>
      <c r="N488" s="30"/>
      <c r="O488" s="30"/>
      <c r="P488" s="30"/>
      <c r="Q488" s="30"/>
      <c r="R488" s="30"/>
      <c r="S488" s="30"/>
      <c r="T488" s="30"/>
      <c r="U488" s="30"/>
      <c r="V488" s="30"/>
      <c r="W488" s="30"/>
    </row>
    <row r="489" spans="1:23" ht="13.5" customHeight="1">
      <c r="A489" s="29"/>
      <c r="B489" s="19"/>
      <c r="C489" s="19"/>
      <c r="D489" s="19"/>
      <c r="E489" s="19"/>
      <c r="F489" s="19"/>
      <c r="G489" s="19"/>
      <c r="I489" s="30"/>
      <c r="J489" s="30"/>
      <c r="K489" s="30"/>
      <c r="L489" s="30"/>
      <c r="M489" s="30"/>
      <c r="N489" s="30"/>
      <c r="O489" s="30"/>
      <c r="P489" s="30"/>
      <c r="Q489" s="30"/>
      <c r="R489" s="30"/>
      <c r="S489" s="30"/>
      <c r="T489" s="30"/>
      <c r="U489" s="30"/>
      <c r="V489" s="30"/>
      <c r="W489" s="30"/>
    </row>
    <row r="490" spans="1:23" ht="13.5" customHeight="1">
      <c r="A490" s="29"/>
      <c r="B490" s="19"/>
      <c r="C490" s="19"/>
      <c r="D490" s="19"/>
      <c r="E490" s="19"/>
      <c r="F490" s="19"/>
      <c r="G490" s="19"/>
      <c r="I490" s="30"/>
      <c r="J490" s="30"/>
      <c r="K490" s="30"/>
      <c r="L490" s="30"/>
      <c r="M490" s="30"/>
      <c r="N490" s="30"/>
      <c r="O490" s="30"/>
      <c r="P490" s="30"/>
      <c r="Q490" s="30"/>
      <c r="R490" s="30"/>
      <c r="S490" s="30"/>
      <c r="T490" s="30"/>
      <c r="U490" s="30"/>
      <c r="V490" s="30"/>
      <c r="W490" s="30"/>
    </row>
    <row r="491" spans="1:23" ht="13.5" customHeight="1">
      <c r="A491" s="29"/>
      <c r="B491" s="19"/>
      <c r="C491" s="19"/>
      <c r="D491" s="19"/>
      <c r="E491" s="19"/>
      <c r="F491" s="19"/>
      <c r="G491" s="19"/>
      <c r="I491" s="30"/>
      <c r="J491" s="30"/>
      <c r="K491" s="30"/>
      <c r="L491" s="30"/>
      <c r="M491" s="30"/>
      <c r="N491" s="30"/>
      <c r="O491" s="30"/>
      <c r="P491" s="30"/>
      <c r="Q491" s="30"/>
      <c r="R491" s="30"/>
      <c r="S491" s="30"/>
      <c r="T491" s="30"/>
      <c r="U491" s="30"/>
      <c r="V491" s="30"/>
      <c r="W491" s="30"/>
    </row>
    <row r="492" spans="1:23" ht="13.5" customHeight="1">
      <c r="A492" s="29"/>
      <c r="B492" s="19"/>
      <c r="C492" s="19"/>
      <c r="D492" s="19"/>
      <c r="E492" s="19"/>
      <c r="F492" s="19"/>
      <c r="G492" s="19"/>
      <c r="I492" s="30"/>
      <c r="J492" s="30"/>
      <c r="K492" s="30"/>
      <c r="L492" s="30"/>
      <c r="M492" s="30"/>
      <c r="N492" s="30"/>
      <c r="O492" s="30"/>
      <c r="P492" s="30"/>
      <c r="Q492" s="30"/>
      <c r="R492" s="30"/>
      <c r="S492" s="30"/>
      <c r="T492" s="30"/>
      <c r="U492" s="30"/>
      <c r="V492" s="30"/>
      <c r="W492" s="30"/>
    </row>
    <row r="493" spans="1:23" ht="13.5" customHeight="1">
      <c r="A493" s="29"/>
      <c r="B493" s="19"/>
      <c r="C493" s="19"/>
      <c r="D493" s="19"/>
      <c r="E493" s="19"/>
      <c r="F493" s="19"/>
      <c r="G493" s="19"/>
      <c r="I493" s="30"/>
      <c r="J493" s="30"/>
      <c r="K493" s="30"/>
      <c r="L493" s="30"/>
      <c r="M493" s="30"/>
      <c r="N493" s="30"/>
      <c r="O493" s="30"/>
      <c r="P493" s="30"/>
      <c r="Q493" s="30"/>
      <c r="R493" s="30"/>
      <c r="S493" s="30"/>
      <c r="T493" s="30"/>
      <c r="U493" s="30"/>
      <c r="V493" s="30"/>
      <c r="W493" s="30"/>
    </row>
    <row r="494" spans="1:23" ht="13.5" customHeight="1">
      <c r="A494" s="29"/>
      <c r="B494" s="19"/>
      <c r="C494" s="19"/>
      <c r="D494" s="19"/>
      <c r="E494" s="19"/>
      <c r="F494" s="19"/>
      <c r="G494" s="19"/>
      <c r="I494" s="30"/>
      <c r="J494" s="30"/>
      <c r="K494" s="30"/>
      <c r="L494" s="30"/>
      <c r="M494" s="30"/>
      <c r="N494" s="30"/>
      <c r="O494" s="30"/>
      <c r="P494" s="30"/>
      <c r="Q494" s="30"/>
      <c r="R494" s="30"/>
      <c r="S494" s="30"/>
      <c r="T494" s="30"/>
      <c r="U494" s="30"/>
      <c r="V494" s="30"/>
      <c r="W494" s="30"/>
    </row>
    <row r="495" spans="1:23" ht="13.5" customHeight="1">
      <c r="A495" s="29"/>
      <c r="B495" s="19"/>
      <c r="C495" s="19"/>
      <c r="D495" s="19"/>
      <c r="E495" s="19"/>
      <c r="F495" s="19"/>
      <c r="G495" s="19"/>
      <c r="I495" s="30"/>
      <c r="J495" s="30"/>
      <c r="K495" s="30"/>
      <c r="L495" s="30"/>
      <c r="M495" s="30"/>
      <c r="N495" s="30"/>
      <c r="O495" s="30"/>
      <c r="P495" s="30"/>
      <c r="Q495" s="30"/>
      <c r="R495" s="30"/>
      <c r="S495" s="30"/>
      <c r="T495" s="30"/>
      <c r="U495" s="30"/>
      <c r="V495" s="30"/>
      <c r="W495" s="30"/>
    </row>
    <row r="496" spans="1:23" ht="13.5" customHeight="1">
      <c r="A496" s="29"/>
      <c r="B496" s="19"/>
      <c r="C496" s="19"/>
      <c r="D496" s="19"/>
      <c r="E496" s="19"/>
      <c r="F496" s="19"/>
      <c r="G496" s="19"/>
      <c r="I496" s="30"/>
      <c r="J496" s="30"/>
      <c r="K496" s="30"/>
      <c r="L496" s="30"/>
      <c r="M496" s="30"/>
      <c r="N496" s="30"/>
      <c r="O496" s="30"/>
      <c r="P496" s="30"/>
      <c r="Q496" s="30"/>
      <c r="R496" s="30"/>
      <c r="S496" s="30"/>
      <c r="T496" s="30"/>
      <c r="U496" s="30"/>
      <c r="V496" s="30"/>
      <c r="W496" s="30"/>
    </row>
    <row r="497" spans="1:23" ht="13.5" customHeight="1">
      <c r="A497" s="29"/>
      <c r="B497" s="19"/>
      <c r="C497" s="19"/>
      <c r="D497" s="19"/>
      <c r="E497" s="19"/>
      <c r="F497" s="19"/>
      <c r="G497" s="19"/>
      <c r="I497" s="30"/>
      <c r="J497" s="30"/>
      <c r="K497" s="30"/>
      <c r="L497" s="30"/>
      <c r="M497" s="30"/>
      <c r="N497" s="30"/>
      <c r="O497" s="30"/>
      <c r="P497" s="30"/>
      <c r="Q497" s="30"/>
      <c r="R497" s="30"/>
      <c r="S497" s="30"/>
      <c r="T497" s="30"/>
      <c r="U497" s="30"/>
      <c r="V497" s="30"/>
      <c r="W497" s="30"/>
    </row>
    <row r="498" spans="1:23" ht="13.5" customHeight="1">
      <c r="A498" s="29"/>
      <c r="B498" s="19"/>
      <c r="C498" s="19"/>
      <c r="D498" s="19"/>
      <c r="E498" s="19"/>
      <c r="F498" s="19"/>
      <c r="G498" s="19"/>
      <c r="I498" s="30"/>
      <c r="J498" s="30"/>
      <c r="K498" s="30"/>
      <c r="L498" s="30"/>
      <c r="M498" s="30"/>
      <c r="N498" s="30"/>
      <c r="O498" s="30"/>
      <c r="P498" s="30"/>
      <c r="Q498" s="30"/>
      <c r="R498" s="30"/>
      <c r="S498" s="30"/>
      <c r="T498" s="30"/>
      <c r="U498" s="30"/>
      <c r="V498" s="30"/>
      <c r="W498" s="30"/>
    </row>
    <row r="499" spans="1:23" ht="13.5" customHeight="1">
      <c r="A499" s="29"/>
      <c r="B499" s="19"/>
      <c r="C499" s="19"/>
      <c r="D499" s="19"/>
      <c r="E499" s="19"/>
      <c r="F499" s="19"/>
      <c r="G499" s="19"/>
      <c r="I499" s="30"/>
      <c r="J499" s="30"/>
      <c r="K499" s="30"/>
      <c r="L499" s="30"/>
      <c r="M499" s="30"/>
      <c r="N499" s="30"/>
      <c r="O499" s="30"/>
      <c r="P499" s="30"/>
      <c r="Q499" s="30"/>
      <c r="R499" s="30"/>
      <c r="S499" s="30"/>
      <c r="T499" s="30"/>
      <c r="U499" s="30"/>
      <c r="V499" s="30"/>
      <c r="W499" s="30"/>
    </row>
    <row r="500" spans="1:23" ht="13.5" customHeight="1">
      <c r="A500" s="29"/>
      <c r="B500" s="19"/>
      <c r="C500" s="19"/>
      <c r="D500" s="19"/>
      <c r="E500" s="19"/>
      <c r="F500" s="19"/>
      <c r="G500" s="19"/>
      <c r="I500" s="30"/>
      <c r="J500" s="30"/>
      <c r="K500" s="30"/>
      <c r="L500" s="30"/>
      <c r="M500" s="30"/>
      <c r="N500" s="30"/>
      <c r="O500" s="30"/>
      <c r="P500" s="30"/>
      <c r="Q500" s="30"/>
      <c r="R500" s="30"/>
      <c r="S500" s="30"/>
      <c r="T500" s="30"/>
      <c r="U500" s="30"/>
      <c r="V500" s="30"/>
      <c r="W500" s="30"/>
    </row>
    <row r="501" spans="1:23" ht="13.5" customHeight="1">
      <c r="A501" s="29"/>
      <c r="B501" s="19"/>
      <c r="C501" s="19"/>
      <c r="D501" s="19"/>
      <c r="E501" s="19"/>
      <c r="F501" s="19"/>
      <c r="G501" s="19"/>
      <c r="I501" s="30"/>
      <c r="J501" s="30"/>
      <c r="K501" s="30"/>
      <c r="L501" s="30"/>
      <c r="M501" s="30"/>
      <c r="N501" s="30"/>
      <c r="O501" s="30"/>
      <c r="P501" s="30"/>
      <c r="Q501" s="30"/>
      <c r="R501" s="30"/>
      <c r="S501" s="30"/>
      <c r="T501" s="30"/>
      <c r="U501" s="30"/>
      <c r="V501" s="30"/>
      <c r="W501" s="30"/>
    </row>
    <row r="502" spans="1:23" ht="13.5" customHeight="1">
      <c r="A502" s="29"/>
      <c r="B502" s="19"/>
      <c r="C502" s="19"/>
      <c r="D502" s="19"/>
      <c r="E502" s="19"/>
      <c r="F502" s="19"/>
      <c r="G502" s="19"/>
      <c r="I502" s="30"/>
      <c r="J502" s="30"/>
      <c r="K502" s="30"/>
      <c r="L502" s="30"/>
      <c r="M502" s="30"/>
      <c r="N502" s="30"/>
      <c r="O502" s="30"/>
      <c r="P502" s="30"/>
      <c r="Q502" s="30"/>
      <c r="R502" s="30"/>
      <c r="S502" s="30"/>
      <c r="T502" s="30"/>
      <c r="U502" s="30"/>
      <c r="V502" s="30"/>
      <c r="W502" s="30"/>
    </row>
    <row r="503" spans="1:23" ht="13.5" customHeight="1">
      <c r="A503" s="29"/>
      <c r="B503" s="19"/>
      <c r="C503" s="19"/>
      <c r="D503" s="19"/>
      <c r="E503" s="19"/>
      <c r="F503" s="19"/>
      <c r="G503" s="19"/>
      <c r="I503" s="30"/>
      <c r="J503" s="30"/>
      <c r="K503" s="30"/>
      <c r="L503" s="30"/>
      <c r="M503" s="30"/>
      <c r="N503" s="30"/>
      <c r="O503" s="30"/>
      <c r="P503" s="30"/>
      <c r="Q503" s="30"/>
      <c r="R503" s="30"/>
      <c r="S503" s="30"/>
      <c r="T503" s="30"/>
      <c r="U503" s="30"/>
      <c r="V503" s="30"/>
      <c r="W503" s="30"/>
    </row>
    <row r="504" spans="1:23" ht="13.5" customHeight="1">
      <c r="A504" s="29"/>
      <c r="B504" s="19"/>
      <c r="C504" s="19"/>
      <c r="D504" s="19"/>
      <c r="E504" s="19"/>
      <c r="F504" s="19"/>
      <c r="G504" s="19"/>
      <c r="I504" s="30"/>
      <c r="J504" s="30"/>
      <c r="K504" s="30"/>
      <c r="L504" s="30"/>
      <c r="M504" s="30"/>
      <c r="N504" s="30"/>
      <c r="O504" s="30"/>
      <c r="P504" s="30"/>
      <c r="Q504" s="30"/>
      <c r="R504" s="30"/>
      <c r="S504" s="30"/>
      <c r="T504" s="30"/>
      <c r="U504" s="30"/>
      <c r="V504" s="30"/>
      <c r="W504" s="30"/>
    </row>
    <row r="505" spans="1:23" ht="13.5" customHeight="1">
      <c r="A505" s="29"/>
      <c r="B505" s="19"/>
      <c r="C505" s="19"/>
      <c r="D505" s="19"/>
      <c r="E505" s="19"/>
      <c r="F505" s="19"/>
      <c r="G505" s="19"/>
      <c r="I505" s="30"/>
      <c r="J505" s="30"/>
      <c r="K505" s="30"/>
      <c r="L505" s="30"/>
      <c r="M505" s="30"/>
      <c r="N505" s="30"/>
      <c r="O505" s="30"/>
      <c r="P505" s="30"/>
      <c r="Q505" s="30"/>
      <c r="R505" s="30"/>
      <c r="S505" s="30"/>
      <c r="T505" s="30"/>
      <c r="U505" s="30"/>
      <c r="V505" s="30"/>
      <c r="W505" s="30"/>
    </row>
    <row r="506" spans="1:23" ht="13.5" customHeight="1">
      <c r="A506" s="29"/>
      <c r="B506" s="19"/>
      <c r="C506" s="19"/>
      <c r="D506" s="19"/>
      <c r="E506" s="19"/>
      <c r="F506" s="19"/>
      <c r="G506" s="19"/>
      <c r="I506" s="30"/>
      <c r="J506" s="30"/>
      <c r="K506" s="30"/>
      <c r="L506" s="30"/>
      <c r="M506" s="30"/>
      <c r="N506" s="30"/>
      <c r="O506" s="30"/>
      <c r="P506" s="30"/>
      <c r="Q506" s="30"/>
      <c r="R506" s="30"/>
      <c r="S506" s="30"/>
      <c r="T506" s="30"/>
      <c r="U506" s="30"/>
      <c r="V506" s="30"/>
      <c r="W506" s="30"/>
    </row>
    <row r="507" spans="1:23" ht="13.5" customHeight="1">
      <c r="A507" s="29"/>
      <c r="B507" s="19"/>
      <c r="C507" s="19"/>
      <c r="D507" s="19"/>
      <c r="E507" s="19"/>
      <c r="F507" s="19"/>
      <c r="G507" s="19"/>
      <c r="I507" s="30"/>
      <c r="J507" s="30"/>
      <c r="K507" s="30"/>
      <c r="L507" s="30"/>
      <c r="M507" s="30"/>
      <c r="N507" s="30"/>
      <c r="O507" s="30"/>
      <c r="P507" s="30"/>
      <c r="Q507" s="30"/>
      <c r="R507" s="30"/>
      <c r="S507" s="30"/>
      <c r="T507" s="30"/>
      <c r="U507" s="30"/>
      <c r="V507" s="30"/>
      <c r="W507" s="30"/>
    </row>
    <row r="508" spans="1:23" ht="13.5" customHeight="1">
      <c r="A508" s="29"/>
      <c r="B508" s="19"/>
      <c r="C508" s="19"/>
      <c r="D508" s="19"/>
      <c r="E508" s="19"/>
      <c r="F508" s="19"/>
      <c r="G508" s="19"/>
      <c r="I508" s="30"/>
      <c r="J508" s="30"/>
      <c r="K508" s="30"/>
      <c r="L508" s="30"/>
      <c r="M508" s="30"/>
      <c r="N508" s="30"/>
      <c r="O508" s="30"/>
      <c r="P508" s="30"/>
      <c r="Q508" s="30"/>
      <c r="R508" s="30"/>
      <c r="S508" s="30"/>
      <c r="T508" s="30"/>
      <c r="U508" s="30"/>
      <c r="V508" s="30"/>
      <c r="W508" s="30"/>
    </row>
    <row r="509" spans="1:23" ht="13.5" customHeight="1">
      <c r="A509" s="29"/>
      <c r="B509" s="19"/>
      <c r="C509" s="19"/>
      <c r="D509" s="19"/>
      <c r="E509" s="19"/>
      <c r="F509" s="19"/>
      <c r="G509" s="19"/>
      <c r="I509" s="30"/>
      <c r="J509" s="30"/>
      <c r="K509" s="30"/>
      <c r="L509" s="30"/>
      <c r="M509" s="30"/>
      <c r="N509" s="30"/>
      <c r="O509" s="30"/>
      <c r="P509" s="30"/>
      <c r="Q509" s="30"/>
      <c r="R509" s="30"/>
      <c r="S509" s="30"/>
      <c r="T509" s="30"/>
      <c r="U509" s="30"/>
      <c r="V509" s="30"/>
      <c r="W509" s="30"/>
    </row>
    <row r="510" spans="1:23" ht="13.5" customHeight="1">
      <c r="A510" s="29"/>
      <c r="B510" s="19"/>
      <c r="C510" s="19"/>
      <c r="D510" s="19"/>
      <c r="E510" s="19"/>
      <c r="F510" s="19"/>
      <c r="G510" s="19"/>
      <c r="I510" s="30"/>
      <c r="J510" s="30"/>
      <c r="K510" s="30"/>
      <c r="L510" s="30"/>
      <c r="M510" s="30"/>
      <c r="N510" s="30"/>
      <c r="O510" s="30"/>
      <c r="P510" s="30"/>
      <c r="Q510" s="30"/>
      <c r="R510" s="30"/>
      <c r="S510" s="30"/>
      <c r="T510" s="30"/>
      <c r="U510" s="30"/>
      <c r="V510" s="30"/>
      <c r="W510" s="30"/>
    </row>
    <row r="511" spans="1:23" ht="13.5" customHeight="1">
      <c r="A511" s="29"/>
      <c r="B511" s="19"/>
      <c r="C511" s="19"/>
      <c r="D511" s="19"/>
      <c r="E511" s="19"/>
      <c r="F511" s="19"/>
      <c r="G511" s="19"/>
      <c r="I511" s="30"/>
      <c r="J511" s="30"/>
      <c r="K511" s="30"/>
      <c r="L511" s="30"/>
      <c r="M511" s="30"/>
      <c r="N511" s="30"/>
      <c r="O511" s="30"/>
      <c r="P511" s="30"/>
      <c r="Q511" s="30"/>
      <c r="R511" s="30"/>
      <c r="S511" s="30"/>
      <c r="T511" s="30"/>
      <c r="U511" s="30"/>
      <c r="V511" s="30"/>
      <c r="W511" s="30"/>
    </row>
    <row r="512" spans="1:23" ht="13.5" customHeight="1">
      <c r="A512" s="29"/>
      <c r="B512" s="19"/>
      <c r="C512" s="19"/>
      <c r="D512" s="19"/>
      <c r="E512" s="19"/>
      <c r="F512" s="19"/>
      <c r="G512" s="19"/>
      <c r="I512" s="30"/>
      <c r="J512" s="30"/>
      <c r="K512" s="30"/>
      <c r="L512" s="30"/>
      <c r="M512" s="30"/>
      <c r="N512" s="30"/>
      <c r="O512" s="30"/>
      <c r="P512" s="30"/>
      <c r="Q512" s="30"/>
      <c r="R512" s="30"/>
      <c r="S512" s="30"/>
      <c r="T512" s="30"/>
      <c r="U512" s="30"/>
      <c r="V512" s="30"/>
      <c r="W512" s="30"/>
    </row>
    <row r="513" spans="1:23" ht="13.5" customHeight="1">
      <c r="A513" s="29"/>
      <c r="B513" s="19"/>
      <c r="C513" s="19"/>
      <c r="D513" s="19"/>
      <c r="E513" s="19"/>
      <c r="F513" s="19"/>
      <c r="G513" s="19"/>
      <c r="I513" s="30"/>
      <c r="J513" s="30"/>
      <c r="K513" s="30"/>
      <c r="L513" s="30"/>
      <c r="M513" s="30"/>
      <c r="N513" s="30"/>
      <c r="O513" s="30"/>
      <c r="P513" s="30"/>
      <c r="Q513" s="30"/>
      <c r="R513" s="30"/>
      <c r="S513" s="30"/>
      <c r="T513" s="30"/>
      <c r="U513" s="30"/>
      <c r="V513" s="30"/>
      <c r="W513" s="30"/>
    </row>
    <row r="514" spans="1:23" ht="13.5" customHeight="1">
      <c r="A514" s="29"/>
      <c r="B514" s="19"/>
      <c r="C514" s="19"/>
      <c r="D514" s="19"/>
      <c r="E514" s="19"/>
      <c r="F514" s="19"/>
      <c r="G514" s="19"/>
      <c r="I514" s="30"/>
      <c r="J514" s="30"/>
      <c r="K514" s="30"/>
      <c r="L514" s="30"/>
      <c r="M514" s="30"/>
      <c r="N514" s="30"/>
      <c r="O514" s="30"/>
      <c r="P514" s="30"/>
      <c r="Q514" s="30"/>
      <c r="R514" s="30"/>
      <c r="S514" s="30"/>
      <c r="T514" s="30"/>
      <c r="U514" s="30"/>
      <c r="V514" s="30"/>
      <c r="W514" s="30"/>
    </row>
    <row r="515" spans="1:23" ht="13.5" customHeight="1">
      <c r="A515" s="29"/>
      <c r="B515" s="19"/>
      <c r="C515" s="19"/>
      <c r="D515" s="19"/>
      <c r="E515" s="19"/>
      <c r="F515" s="19"/>
      <c r="G515" s="19"/>
      <c r="I515" s="30"/>
      <c r="J515" s="30"/>
      <c r="K515" s="30"/>
      <c r="L515" s="30"/>
      <c r="M515" s="30"/>
      <c r="N515" s="30"/>
      <c r="O515" s="30"/>
      <c r="P515" s="30"/>
      <c r="Q515" s="30"/>
      <c r="R515" s="30"/>
      <c r="S515" s="30"/>
      <c r="T515" s="30"/>
      <c r="U515" s="30"/>
      <c r="V515" s="30"/>
      <c r="W515" s="30"/>
    </row>
    <row r="516" spans="1:23" ht="13.5" customHeight="1">
      <c r="A516" s="29"/>
      <c r="B516" s="19"/>
      <c r="C516" s="19"/>
      <c r="D516" s="19"/>
      <c r="E516" s="19"/>
      <c r="F516" s="19"/>
      <c r="G516" s="19"/>
      <c r="I516" s="30"/>
      <c r="J516" s="30"/>
      <c r="K516" s="30"/>
      <c r="L516" s="30"/>
      <c r="M516" s="30"/>
      <c r="N516" s="30"/>
      <c r="O516" s="30"/>
      <c r="P516" s="30"/>
      <c r="Q516" s="30"/>
      <c r="R516" s="30"/>
      <c r="S516" s="30"/>
      <c r="T516" s="30"/>
      <c r="U516" s="30"/>
      <c r="V516" s="30"/>
      <c r="W516" s="30"/>
    </row>
    <row r="517" spans="1:23" ht="13.5" customHeight="1">
      <c r="A517" s="29"/>
      <c r="B517" s="19"/>
      <c r="C517" s="19"/>
      <c r="D517" s="19"/>
      <c r="E517" s="19"/>
      <c r="F517" s="19"/>
      <c r="G517" s="19"/>
      <c r="I517" s="30"/>
      <c r="J517" s="30"/>
      <c r="K517" s="30"/>
      <c r="L517" s="30"/>
      <c r="M517" s="30"/>
      <c r="N517" s="30"/>
      <c r="O517" s="30"/>
      <c r="P517" s="30"/>
      <c r="Q517" s="30"/>
      <c r="R517" s="30"/>
      <c r="S517" s="30"/>
      <c r="T517" s="30"/>
      <c r="U517" s="30"/>
      <c r="V517" s="30"/>
      <c r="W517" s="30"/>
    </row>
    <row r="518" spans="1:23" ht="13.5" customHeight="1">
      <c r="A518" s="29"/>
      <c r="B518" s="19"/>
      <c r="C518" s="19"/>
      <c r="D518" s="19"/>
      <c r="E518" s="19"/>
      <c r="F518" s="19"/>
      <c r="G518" s="19"/>
      <c r="I518" s="30"/>
      <c r="J518" s="30"/>
      <c r="K518" s="30"/>
      <c r="L518" s="30"/>
      <c r="M518" s="30"/>
      <c r="N518" s="30"/>
      <c r="O518" s="30"/>
      <c r="P518" s="30"/>
      <c r="Q518" s="30"/>
      <c r="R518" s="30"/>
      <c r="S518" s="30"/>
      <c r="T518" s="30"/>
      <c r="U518" s="30"/>
      <c r="V518" s="30"/>
      <c r="W518" s="30"/>
    </row>
    <row r="519" spans="1:23" ht="13.5" customHeight="1">
      <c r="A519" s="29"/>
      <c r="B519" s="19"/>
      <c r="C519" s="19"/>
      <c r="D519" s="19"/>
      <c r="E519" s="19"/>
      <c r="F519" s="19"/>
      <c r="G519" s="19"/>
      <c r="I519" s="30"/>
      <c r="J519" s="30"/>
      <c r="K519" s="30"/>
      <c r="L519" s="30"/>
      <c r="M519" s="30"/>
      <c r="N519" s="30"/>
      <c r="O519" s="30"/>
      <c r="P519" s="30"/>
      <c r="Q519" s="30"/>
      <c r="R519" s="30"/>
      <c r="S519" s="30"/>
      <c r="T519" s="30"/>
      <c r="U519" s="30"/>
      <c r="V519" s="30"/>
      <c r="W519" s="30"/>
    </row>
    <row r="520" spans="1:23" ht="13.5" customHeight="1">
      <c r="A520" s="29"/>
      <c r="B520" s="19"/>
      <c r="C520" s="19"/>
      <c r="D520" s="19"/>
      <c r="E520" s="19"/>
      <c r="F520" s="19"/>
      <c r="G520" s="19"/>
      <c r="I520" s="30"/>
      <c r="J520" s="30"/>
      <c r="K520" s="30"/>
      <c r="L520" s="30"/>
      <c r="M520" s="30"/>
      <c r="N520" s="30"/>
      <c r="O520" s="30"/>
      <c r="P520" s="30"/>
      <c r="Q520" s="30"/>
      <c r="R520" s="30"/>
      <c r="S520" s="30"/>
      <c r="T520" s="30"/>
      <c r="U520" s="30"/>
      <c r="V520" s="30"/>
      <c r="W520" s="30"/>
    </row>
    <row r="521" spans="1:23" ht="13.5" customHeight="1">
      <c r="A521" s="29"/>
      <c r="B521" s="19"/>
      <c r="C521" s="19"/>
      <c r="D521" s="19"/>
      <c r="E521" s="19"/>
      <c r="F521" s="19"/>
      <c r="G521" s="19"/>
      <c r="I521" s="30"/>
      <c r="J521" s="30"/>
      <c r="K521" s="30"/>
      <c r="L521" s="30"/>
      <c r="M521" s="30"/>
      <c r="N521" s="30"/>
      <c r="O521" s="30"/>
      <c r="P521" s="30"/>
      <c r="Q521" s="30"/>
      <c r="R521" s="30"/>
      <c r="S521" s="30"/>
      <c r="T521" s="30"/>
      <c r="U521" s="30"/>
      <c r="V521" s="30"/>
      <c r="W521" s="30"/>
    </row>
    <row r="522" spans="1:23" ht="13.5" customHeight="1">
      <c r="A522" s="29"/>
      <c r="B522" s="19"/>
      <c r="C522" s="19"/>
      <c r="D522" s="19"/>
      <c r="E522" s="19"/>
      <c r="F522" s="19"/>
      <c r="G522" s="19"/>
      <c r="I522" s="30"/>
      <c r="J522" s="30"/>
      <c r="K522" s="30"/>
      <c r="L522" s="30"/>
      <c r="M522" s="30"/>
      <c r="N522" s="30"/>
      <c r="O522" s="30"/>
      <c r="P522" s="30"/>
      <c r="Q522" s="30"/>
      <c r="R522" s="30"/>
      <c r="S522" s="30"/>
      <c r="T522" s="30"/>
      <c r="U522" s="30"/>
      <c r="V522" s="30"/>
      <c r="W522" s="30"/>
    </row>
    <row r="523" spans="1:23" ht="13.5" customHeight="1">
      <c r="A523" s="29"/>
      <c r="B523" s="19"/>
      <c r="C523" s="19"/>
      <c r="D523" s="19"/>
      <c r="E523" s="19"/>
      <c r="F523" s="19"/>
      <c r="G523" s="19"/>
      <c r="I523" s="30"/>
      <c r="J523" s="30"/>
      <c r="K523" s="30"/>
      <c r="L523" s="30"/>
      <c r="M523" s="30"/>
      <c r="N523" s="30"/>
      <c r="O523" s="30"/>
      <c r="P523" s="30"/>
      <c r="Q523" s="30"/>
      <c r="R523" s="30"/>
      <c r="S523" s="30"/>
      <c r="T523" s="30"/>
      <c r="U523" s="30"/>
      <c r="V523" s="30"/>
      <c r="W523" s="30"/>
    </row>
    <row r="524" spans="1:23" ht="13.5" customHeight="1">
      <c r="A524" s="29"/>
      <c r="B524" s="19"/>
      <c r="C524" s="19"/>
      <c r="D524" s="19"/>
      <c r="E524" s="19"/>
      <c r="F524" s="19"/>
      <c r="G524" s="19"/>
      <c r="I524" s="30"/>
      <c r="J524" s="30"/>
      <c r="K524" s="30"/>
      <c r="L524" s="30"/>
      <c r="M524" s="30"/>
      <c r="N524" s="30"/>
      <c r="O524" s="30"/>
      <c r="P524" s="30"/>
      <c r="Q524" s="30"/>
      <c r="R524" s="30"/>
      <c r="S524" s="30"/>
      <c r="T524" s="30"/>
      <c r="U524" s="30"/>
      <c r="V524" s="30"/>
      <c r="W524" s="30"/>
    </row>
    <row r="525" spans="1:23" ht="13.5" customHeight="1">
      <c r="A525" s="29"/>
      <c r="B525" s="19"/>
      <c r="C525" s="19"/>
      <c r="D525" s="19"/>
      <c r="E525" s="19"/>
      <c r="F525" s="19"/>
      <c r="G525" s="19"/>
      <c r="I525" s="30"/>
      <c r="J525" s="30"/>
      <c r="K525" s="30"/>
      <c r="L525" s="30"/>
      <c r="M525" s="30"/>
      <c r="N525" s="30"/>
      <c r="O525" s="30"/>
      <c r="P525" s="30"/>
      <c r="Q525" s="30"/>
      <c r="R525" s="30"/>
      <c r="S525" s="30"/>
      <c r="T525" s="30"/>
      <c r="U525" s="30"/>
      <c r="V525" s="30"/>
      <c r="W525" s="30"/>
    </row>
    <row r="526" spans="1:23" ht="13.5" customHeight="1">
      <c r="A526" s="29"/>
      <c r="B526" s="19"/>
      <c r="C526" s="19"/>
      <c r="D526" s="19"/>
      <c r="E526" s="19"/>
      <c r="F526" s="19"/>
      <c r="G526" s="19"/>
      <c r="I526" s="30"/>
      <c r="J526" s="30"/>
      <c r="K526" s="30"/>
      <c r="L526" s="30"/>
      <c r="M526" s="30"/>
      <c r="N526" s="30"/>
      <c r="O526" s="30"/>
      <c r="P526" s="30"/>
      <c r="Q526" s="30"/>
      <c r="R526" s="30"/>
      <c r="S526" s="30"/>
      <c r="T526" s="30"/>
      <c r="U526" s="30"/>
      <c r="V526" s="30"/>
      <c r="W526" s="30"/>
    </row>
    <row r="527" spans="1:23" ht="13.5" customHeight="1">
      <c r="A527" s="29"/>
      <c r="B527" s="19"/>
      <c r="C527" s="19"/>
      <c r="D527" s="19"/>
      <c r="E527" s="19"/>
      <c r="F527" s="19"/>
      <c r="G527" s="19"/>
      <c r="I527" s="30"/>
      <c r="J527" s="30"/>
      <c r="K527" s="30"/>
      <c r="L527" s="30"/>
      <c r="M527" s="30"/>
      <c r="N527" s="30"/>
      <c r="O527" s="30"/>
      <c r="P527" s="30"/>
      <c r="Q527" s="30"/>
      <c r="R527" s="30"/>
      <c r="S527" s="30"/>
      <c r="T527" s="30"/>
      <c r="U527" s="30"/>
      <c r="V527" s="30"/>
      <c r="W527" s="30"/>
    </row>
    <row r="528" spans="1:23" ht="13.5" customHeight="1">
      <c r="A528" s="29"/>
      <c r="B528" s="19"/>
      <c r="C528" s="19"/>
      <c r="D528" s="19"/>
      <c r="E528" s="19"/>
      <c r="F528" s="19"/>
      <c r="G528" s="19"/>
      <c r="I528" s="30"/>
      <c r="J528" s="30"/>
      <c r="K528" s="30"/>
      <c r="L528" s="30"/>
      <c r="M528" s="30"/>
      <c r="N528" s="30"/>
      <c r="O528" s="30"/>
      <c r="P528" s="30"/>
      <c r="Q528" s="30"/>
      <c r="R528" s="30"/>
      <c r="S528" s="30"/>
      <c r="T528" s="30"/>
      <c r="U528" s="30"/>
      <c r="V528" s="30"/>
      <c r="W528" s="30"/>
    </row>
    <row r="529" spans="1:23" ht="13.5" customHeight="1">
      <c r="A529" s="29"/>
      <c r="B529" s="19"/>
      <c r="C529" s="19"/>
      <c r="D529" s="19"/>
      <c r="E529" s="19"/>
      <c r="F529" s="19"/>
      <c r="G529" s="19"/>
      <c r="I529" s="30"/>
      <c r="J529" s="30"/>
      <c r="K529" s="30"/>
      <c r="L529" s="30"/>
      <c r="M529" s="30"/>
      <c r="N529" s="30"/>
      <c r="O529" s="30"/>
      <c r="P529" s="30"/>
      <c r="Q529" s="30"/>
      <c r="R529" s="30"/>
      <c r="S529" s="30"/>
      <c r="T529" s="30"/>
      <c r="U529" s="30"/>
      <c r="V529" s="30"/>
      <c r="W529" s="30"/>
    </row>
    <row r="530" spans="1:23" ht="13.5" customHeight="1">
      <c r="A530" s="29"/>
      <c r="B530" s="19"/>
      <c r="C530" s="19"/>
      <c r="D530" s="19"/>
      <c r="E530" s="19"/>
      <c r="F530" s="19"/>
      <c r="G530" s="19"/>
      <c r="I530" s="30"/>
      <c r="J530" s="30"/>
      <c r="K530" s="30"/>
      <c r="L530" s="30"/>
      <c r="M530" s="30"/>
      <c r="N530" s="30"/>
      <c r="O530" s="30"/>
      <c r="P530" s="30"/>
      <c r="Q530" s="30"/>
      <c r="R530" s="30"/>
      <c r="S530" s="30"/>
      <c r="T530" s="30"/>
      <c r="U530" s="30"/>
      <c r="V530" s="30"/>
      <c r="W530" s="30"/>
    </row>
    <row r="531" spans="1:23" ht="13.5" customHeight="1">
      <c r="A531" s="29"/>
      <c r="B531" s="19"/>
      <c r="C531" s="19"/>
      <c r="D531" s="19"/>
      <c r="E531" s="19"/>
      <c r="F531" s="19"/>
      <c r="G531" s="19"/>
      <c r="I531" s="30"/>
      <c r="J531" s="30"/>
      <c r="K531" s="30"/>
      <c r="L531" s="30"/>
      <c r="M531" s="30"/>
      <c r="N531" s="30"/>
      <c r="O531" s="30"/>
      <c r="P531" s="30"/>
      <c r="Q531" s="30"/>
      <c r="R531" s="30"/>
      <c r="S531" s="30"/>
      <c r="T531" s="30"/>
      <c r="U531" s="30"/>
      <c r="V531" s="30"/>
      <c r="W531" s="30"/>
    </row>
    <row r="532" spans="1:23" ht="13.5" customHeight="1">
      <c r="A532" s="29"/>
      <c r="B532" s="19"/>
      <c r="C532" s="19"/>
      <c r="D532" s="19"/>
      <c r="E532" s="19"/>
      <c r="F532" s="19"/>
      <c r="G532" s="19"/>
      <c r="I532" s="30"/>
      <c r="J532" s="30"/>
      <c r="K532" s="30"/>
      <c r="L532" s="30"/>
      <c r="M532" s="30"/>
      <c r="N532" s="30"/>
      <c r="O532" s="30"/>
      <c r="P532" s="30"/>
      <c r="Q532" s="30"/>
      <c r="R532" s="30"/>
      <c r="S532" s="30"/>
      <c r="T532" s="30"/>
      <c r="U532" s="30"/>
      <c r="V532" s="30"/>
      <c r="W532" s="30"/>
    </row>
    <row r="533" spans="1:23" ht="13.5" customHeight="1">
      <c r="A533" s="29"/>
      <c r="B533" s="19"/>
      <c r="C533" s="19"/>
      <c r="D533" s="19"/>
      <c r="E533" s="19"/>
      <c r="F533" s="19"/>
      <c r="G533" s="19"/>
      <c r="I533" s="30"/>
      <c r="J533" s="30"/>
      <c r="K533" s="30"/>
      <c r="L533" s="30"/>
      <c r="M533" s="30"/>
      <c r="N533" s="30"/>
      <c r="O533" s="30"/>
      <c r="P533" s="30"/>
      <c r="Q533" s="30"/>
      <c r="R533" s="30"/>
      <c r="S533" s="30"/>
      <c r="T533" s="30"/>
      <c r="U533" s="30"/>
      <c r="V533" s="30"/>
      <c r="W533" s="30"/>
    </row>
    <row r="534" spans="1:23" ht="13.5" customHeight="1">
      <c r="A534" s="29"/>
      <c r="B534" s="19"/>
      <c r="C534" s="19"/>
      <c r="D534" s="19"/>
      <c r="E534" s="19"/>
      <c r="F534" s="19"/>
      <c r="G534" s="19"/>
      <c r="I534" s="30"/>
      <c r="J534" s="30"/>
      <c r="K534" s="30"/>
      <c r="L534" s="30"/>
      <c r="M534" s="30"/>
      <c r="N534" s="30"/>
      <c r="O534" s="30"/>
      <c r="P534" s="30"/>
      <c r="Q534" s="30"/>
      <c r="R534" s="30"/>
      <c r="S534" s="30"/>
      <c r="T534" s="30"/>
      <c r="U534" s="30"/>
      <c r="V534" s="30"/>
      <c r="W534" s="30"/>
    </row>
    <row r="535" spans="1:23" ht="13.5" customHeight="1">
      <c r="A535" s="29"/>
      <c r="B535" s="19"/>
      <c r="C535" s="19"/>
      <c r="D535" s="19"/>
      <c r="E535" s="19"/>
      <c r="F535" s="19"/>
      <c r="G535" s="19"/>
      <c r="I535" s="30"/>
      <c r="J535" s="30"/>
      <c r="K535" s="30"/>
      <c r="L535" s="30"/>
      <c r="M535" s="30"/>
      <c r="N535" s="30"/>
      <c r="O535" s="30"/>
      <c r="P535" s="30"/>
      <c r="Q535" s="30"/>
      <c r="R535" s="30"/>
      <c r="S535" s="30"/>
      <c r="T535" s="30"/>
      <c r="U535" s="30"/>
      <c r="V535" s="30"/>
      <c r="W535" s="30"/>
    </row>
    <row r="536" spans="1:23" ht="13.5" customHeight="1">
      <c r="A536" s="29"/>
      <c r="B536" s="19"/>
      <c r="C536" s="19"/>
      <c r="D536" s="19"/>
      <c r="E536" s="19"/>
      <c r="F536" s="19"/>
      <c r="G536" s="19"/>
      <c r="I536" s="30"/>
      <c r="J536" s="30"/>
      <c r="K536" s="30"/>
      <c r="L536" s="30"/>
      <c r="M536" s="30"/>
      <c r="N536" s="30"/>
      <c r="O536" s="30"/>
      <c r="P536" s="30"/>
      <c r="Q536" s="30"/>
      <c r="R536" s="30"/>
      <c r="S536" s="30"/>
      <c r="T536" s="30"/>
      <c r="U536" s="30"/>
      <c r="V536" s="30"/>
      <c r="W536" s="30"/>
    </row>
    <row r="537" spans="1:23" ht="13.5" customHeight="1">
      <c r="A537" s="29"/>
      <c r="B537" s="19"/>
      <c r="C537" s="19"/>
      <c r="D537" s="19"/>
      <c r="E537" s="19"/>
      <c r="F537" s="19"/>
      <c r="G537" s="19"/>
      <c r="I537" s="30"/>
      <c r="J537" s="30"/>
      <c r="K537" s="30"/>
      <c r="L537" s="30"/>
      <c r="M537" s="30"/>
      <c r="N537" s="30"/>
      <c r="O537" s="30"/>
      <c r="P537" s="30"/>
      <c r="Q537" s="30"/>
      <c r="R537" s="30"/>
      <c r="S537" s="30"/>
      <c r="T537" s="30"/>
      <c r="U537" s="30"/>
      <c r="V537" s="30"/>
      <c r="W537" s="30"/>
    </row>
    <row r="538" spans="1:23" ht="13.5" customHeight="1">
      <c r="A538" s="29"/>
      <c r="B538" s="19"/>
      <c r="C538" s="19"/>
      <c r="D538" s="19"/>
      <c r="E538" s="19"/>
      <c r="F538" s="19"/>
      <c r="G538" s="19"/>
      <c r="I538" s="30"/>
      <c r="J538" s="30"/>
      <c r="K538" s="30"/>
      <c r="L538" s="30"/>
      <c r="M538" s="30"/>
      <c r="N538" s="30"/>
      <c r="O538" s="30"/>
      <c r="P538" s="30"/>
      <c r="Q538" s="30"/>
      <c r="R538" s="30"/>
      <c r="S538" s="30"/>
      <c r="T538" s="30"/>
      <c r="U538" s="30"/>
      <c r="V538" s="30"/>
      <c r="W538" s="30"/>
    </row>
    <row r="539" spans="1:23" ht="13.5" customHeight="1">
      <c r="A539" s="29"/>
      <c r="B539" s="19"/>
      <c r="C539" s="19"/>
      <c r="D539" s="19"/>
      <c r="E539" s="19"/>
      <c r="F539" s="19"/>
      <c r="G539" s="19"/>
      <c r="I539" s="30"/>
      <c r="J539" s="30"/>
      <c r="K539" s="30"/>
      <c r="L539" s="30"/>
      <c r="M539" s="30"/>
      <c r="N539" s="30"/>
      <c r="O539" s="30"/>
      <c r="P539" s="30"/>
      <c r="Q539" s="30"/>
      <c r="R539" s="30"/>
      <c r="S539" s="30"/>
      <c r="T539" s="30"/>
      <c r="U539" s="30"/>
      <c r="V539" s="30"/>
      <c r="W539" s="30"/>
    </row>
    <row r="540" spans="1:23" ht="13.5" customHeight="1">
      <c r="A540" s="29"/>
      <c r="B540" s="19"/>
      <c r="C540" s="19"/>
      <c r="D540" s="19"/>
      <c r="E540" s="19"/>
      <c r="F540" s="19"/>
      <c r="G540" s="19"/>
      <c r="I540" s="30"/>
      <c r="J540" s="30"/>
      <c r="K540" s="30"/>
      <c r="L540" s="30"/>
      <c r="M540" s="30"/>
      <c r="N540" s="30"/>
      <c r="O540" s="30"/>
      <c r="P540" s="30"/>
      <c r="Q540" s="30"/>
      <c r="R540" s="30"/>
      <c r="S540" s="30"/>
      <c r="T540" s="30"/>
      <c r="U540" s="30"/>
      <c r="V540" s="30"/>
      <c r="W540" s="30"/>
    </row>
    <row r="541" spans="1:23" ht="13.5" customHeight="1">
      <c r="A541" s="29"/>
      <c r="B541" s="19"/>
      <c r="C541" s="19"/>
      <c r="D541" s="19"/>
      <c r="E541" s="19"/>
      <c r="F541" s="19"/>
      <c r="G541" s="19"/>
      <c r="I541" s="30"/>
      <c r="J541" s="30"/>
      <c r="K541" s="30"/>
      <c r="L541" s="30"/>
      <c r="M541" s="30"/>
      <c r="N541" s="30"/>
      <c r="O541" s="30"/>
      <c r="P541" s="30"/>
      <c r="Q541" s="30"/>
      <c r="R541" s="30"/>
      <c r="S541" s="30"/>
      <c r="T541" s="30"/>
      <c r="U541" s="30"/>
      <c r="V541" s="30"/>
      <c r="W541" s="30"/>
    </row>
    <row r="542" spans="1:23" ht="13.5" customHeight="1">
      <c r="A542" s="29"/>
      <c r="B542" s="19"/>
      <c r="C542" s="19"/>
      <c r="D542" s="19"/>
      <c r="E542" s="19"/>
      <c r="F542" s="19"/>
      <c r="G542" s="19"/>
      <c r="I542" s="30"/>
      <c r="J542" s="30"/>
      <c r="K542" s="30"/>
      <c r="L542" s="30"/>
      <c r="M542" s="30"/>
      <c r="N542" s="30"/>
      <c r="O542" s="30"/>
      <c r="P542" s="30"/>
      <c r="Q542" s="30"/>
      <c r="R542" s="30"/>
      <c r="S542" s="30"/>
      <c r="T542" s="30"/>
      <c r="U542" s="30"/>
      <c r="V542" s="30"/>
      <c r="W542" s="30"/>
    </row>
    <row r="543" spans="1:23" ht="13.5" customHeight="1">
      <c r="A543" s="29"/>
      <c r="B543" s="19"/>
      <c r="C543" s="19"/>
      <c r="D543" s="19"/>
      <c r="E543" s="19"/>
      <c r="F543" s="19"/>
      <c r="G543" s="19"/>
      <c r="I543" s="30"/>
      <c r="J543" s="30"/>
      <c r="K543" s="30"/>
      <c r="L543" s="30"/>
      <c r="M543" s="30"/>
      <c r="N543" s="30"/>
      <c r="O543" s="30"/>
      <c r="P543" s="30"/>
      <c r="Q543" s="30"/>
      <c r="R543" s="30"/>
      <c r="S543" s="30"/>
      <c r="T543" s="30"/>
      <c r="U543" s="30"/>
      <c r="V543" s="30"/>
      <c r="W543" s="30"/>
    </row>
    <row r="544" spans="1:23" ht="13.5" customHeight="1">
      <c r="A544" s="29"/>
      <c r="B544" s="19"/>
      <c r="C544" s="19"/>
      <c r="D544" s="19"/>
      <c r="E544" s="19"/>
      <c r="F544" s="19"/>
      <c r="G544" s="19"/>
      <c r="I544" s="30"/>
      <c r="J544" s="30"/>
      <c r="K544" s="30"/>
      <c r="L544" s="30"/>
      <c r="M544" s="30"/>
      <c r="N544" s="30"/>
      <c r="O544" s="30"/>
      <c r="P544" s="30"/>
      <c r="Q544" s="30"/>
      <c r="R544" s="30"/>
      <c r="S544" s="30"/>
      <c r="T544" s="30"/>
      <c r="U544" s="30"/>
      <c r="V544" s="30"/>
      <c r="W544" s="30"/>
    </row>
    <row r="545" spans="1:23" ht="13.5" customHeight="1">
      <c r="A545" s="29"/>
      <c r="B545" s="19"/>
      <c r="C545" s="19"/>
      <c r="D545" s="19"/>
      <c r="E545" s="19"/>
      <c r="F545" s="19"/>
      <c r="G545" s="19"/>
      <c r="I545" s="30"/>
      <c r="J545" s="30"/>
      <c r="K545" s="30"/>
      <c r="L545" s="30"/>
      <c r="M545" s="30"/>
      <c r="N545" s="30"/>
      <c r="O545" s="30"/>
      <c r="P545" s="30"/>
      <c r="Q545" s="30"/>
      <c r="R545" s="30"/>
      <c r="S545" s="30"/>
      <c r="T545" s="30"/>
      <c r="U545" s="30"/>
      <c r="V545" s="30"/>
      <c r="W545" s="30"/>
    </row>
    <row r="546" spans="1:23" ht="13.5" customHeight="1">
      <c r="A546" s="29"/>
      <c r="B546" s="19"/>
      <c r="C546" s="19"/>
      <c r="D546" s="19"/>
      <c r="E546" s="19"/>
      <c r="F546" s="19"/>
      <c r="G546" s="19"/>
      <c r="I546" s="30"/>
      <c r="J546" s="30"/>
      <c r="K546" s="30"/>
      <c r="L546" s="30"/>
      <c r="M546" s="30"/>
      <c r="N546" s="30"/>
      <c r="O546" s="30"/>
      <c r="P546" s="30"/>
      <c r="Q546" s="30"/>
      <c r="R546" s="30"/>
      <c r="S546" s="30"/>
      <c r="T546" s="30"/>
      <c r="U546" s="30"/>
      <c r="V546" s="30"/>
      <c r="W546" s="30"/>
    </row>
    <row r="547" spans="1:23" ht="13.5" customHeight="1">
      <c r="A547" s="29"/>
      <c r="B547" s="19"/>
      <c r="C547" s="19"/>
      <c r="D547" s="19"/>
      <c r="E547" s="19"/>
      <c r="F547" s="19"/>
      <c r="G547" s="19"/>
      <c r="I547" s="30"/>
      <c r="J547" s="30"/>
      <c r="K547" s="30"/>
      <c r="L547" s="30"/>
      <c r="M547" s="30"/>
      <c r="N547" s="30"/>
      <c r="O547" s="30"/>
      <c r="P547" s="30"/>
      <c r="Q547" s="30"/>
      <c r="R547" s="30"/>
      <c r="S547" s="30"/>
      <c r="T547" s="30"/>
      <c r="U547" s="30"/>
      <c r="V547" s="30"/>
      <c r="W547" s="30"/>
    </row>
    <row r="548" spans="1:23" ht="13.5" customHeight="1">
      <c r="A548" s="29"/>
      <c r="B548" s="19"/>
      <c r="C548" s="19"/>
      <c r="D548" s="19"/>
      <c r="E548" s="19"/>
      <c r="F548" s="19"/>
      <c r="G548" s="19"/>
      <c r="I548" s="30"/>
      <c r="J548" s="30"/>
      <c r="K548" s="30"/>
      <c r="L548" s="30"/>
      <c r="M548" s="30"/>
      <c r="N548" s="30"/>
      <c r="O548" s="30"/>
      <c r="P548" s="30"/>
      <c r="Q548" s="30"/>
      <c r="R548" s="30"/>
      <c r="S548" s="30"/>
      <c r="T548" s="30"/>
      <c r="U548" s="30"/>
      <c r="V548" s="30"/>
      <c r="W548" s="30"/>
    </row>
    <row r="549" spans="1:23" ht="13.5" customHeight="1">
      <c r="A549" s="29"/>
      <c r="B549" s="19"/>
      <c r="C549" s="19"/>
      <c r="D549" s="19"/>
      <c r="E549" s="19"/>
      <c r="F549" s="19"/>
      <c r="G549" s="19"/>
      <c r="I549" s="30"/>
      <c r="J549" s="30"/>
      <c r="K549" s="30"/>
      <c r="L549" s="30"/>
      <c r="M549" s="30"/>
      <c r="N549" s="30"/>
      <c r="O549" s="30"/>
      <c r="P549" s="30"/>
      <c r="Q549" s="30"/>
      <c r="R549" s="30"/>
      <c r="S549" s="30"/>
      <c r="T549" s="30"/>
      <c r="U549" s="30"/>
      <c r="V549" s="30"/>
      <c r="W549" s="30"/>
    </row>
    <row r="550" spans="1:23" ht="13.5" customHeight="1">
      <c r="A550" s="29"/>
      <c r="B550" s="19"/>
      <c r="C550" s="19"/>
      <c r="D550" s="19"/>
      <c r="E550" s="19"/>
      <c r="F550" s="19"/>
      <c r="G550" s="19"/>
      <c r="I550" s="30"/>
      <c r="J550" s="30"/>
      <c r="K550" s="30"/>
      <c r="L550" s="30"/>
      <c r="M550" s="30"/>
      <c r="N550" s="30"/>
      <c r="O550" s="30"/>
      <c r="P550" s="30"/>
      <c r="Q550" s="30"/>
      <c r="R550" s="30"/>
      <c r="S550" s="30"/>
      <c r="T550" s="30"/>
      <c r="U550" s="30"/>
      <c r="V550" s="30"/>
      <c r="W550" s="30"/>
    </row>
    <row r="551" spans="1:23" ht="13.5" customHeight="1">
      <c r="A551" s="29"/>
      <c r="B551" s="19"/>
      <c r="C551" s="19"/>
      <c r="D551" s="19"/>
      <c r="E551" s="19"/>
      <c r="F551" s="19"/>
      <c r="G551" s="19"/>
      <c r="I551" s="30"/>
      <c r="J551" s="30"/>
      <c r="K551" s="30"/>
      <c r="L551" s="30"/>
      <c r="M551" s="30"/>
      <c r="N551" s="30"/>
      <c r="O551" s="30"/>
      <c r="P551" s="30"/>
      <c r="Q551" s="30"/>
      <c r="R551" s="30"/>
      <c r="S551" s="30"/>
      <c r="T551" s="30"/>
      <c r="U551" s="30"/>
      <c r="V551" s="30"/>
      <c r="W551" s="30"/>
    </row>
    <row r="552" spans="1:23" ht="13.5" customHeight="1">
      <c r="A552" s="29"/>
      <c r="B552" s="19"/>
      <c r="C552" s="19"/>
      <c r="D552" s="19"/>
      <c r="E552" s="19"/>
      <c r="F552" s="19"/>
      <c r="G552" s="19"/>
      <c r="I552" s="30"/>
      <c r="J552" s="30"/>
      <c r="K552" s="30"/>
      <c r="L552" s="30"/>
      <c r="M552" s="30"/>
      <c r="N552" s="30"/>
      <c r="O552" s="30"/>
      <c r="P552" s="30"/>
      <c r="Q552" s="30"/>
      <c r="R552" s="30"/>
      <c r="S552" s="30"/>
      <c r="T552" s="30"/>
      <c r="U552" s="30"/>
      <c r="V552" s="30"/>
      <c r="W552" s="30"/>
    </row>
    <row r="553" spans="1:23" ht="13.5" customHeight="1">
      <c r="A553" s="29"/>
      <c r="B553" s="19"/>
      <c r="C553" s="19"/>
      <c r="D553" s="19"/>
      <c r="E553" s="19"/>
      <c r="F553" s="19"/>
      <c r="G553" s="19"/>
      <c r="I553" s="30"/>
      <c r="J553" s="30"/>
      <c r="K553" s="30"/>
      <c r="L553" s="30"/>
      <c r="M553" s="30"/>
      <c r="N553" s="30"/>
      <c r="O553" s="30"/>
      <c r="P553" s="30"/>
      <c r="Q553" s="30"/>
      <c r="R553" s="30"/>
      <c r="S553" s="30"/>
      <c r="T553" s="30"/>
      <c r="U553" s="30"/>
      <c r="V553" s="30"/>
      <c r="W553" s="30"/>
    </row>
    <row r="554" spans="1:23" ht="13.5" customHeight="1">
      <c r="A554" s="29"/>
      <c r="B554" s="19"/>
      <c r="C554" s="19"/>
      <c r="D554" s="19"/>
      <c r="E554" s="19"/>
      <c r="F554" s="19"/>
      <c r="G554" s="19"/>
      <c r="I554" s="30"/>
      <c r="J554" s="30"/>
      <c r="K554" s="30"/>
      <c r="L554" s="30"/>
      <c r="M554" s="30"/>
      <c r="N554" s="30"/>
      <c r="O554" s="30"/>
      <c r="P554" s="30"/>
      <c r="Q554" s="30"/>
      <c r="R554" s="30"/>
      <c r="S554" s="30"/>
      <c r="T554" s="30"/>
      <c r="U554" s="30"/>
      <c r="V554" s="30"/>
      <c r="W554" s="30"/>
    </row>
    <row r="555" spans="1:23" ht="13.5" customHeight="1">
      <c r="A555" s="29"/>
      <c r="B555" s="19"/>
      <c r="C555" s="19"/>
      <c r="D555" s="19"/>
      <c r="E555" s="19"/>
      <c r="F555" s="19"/>
      <c r="G555" s="19"/>
      <c r="I555" s="30"/>
      <c r="J555" s="30"/>
      <c r="K555" s="30"/>
      <c r="L555" s="30"/>
      <c r="M555" s="30"/>
      <c r="N555" s="30"/>
      <c r="O555" s="30"/>
      <c r="P555" s="30"/>
      <c r="Q555" s="30"/>
      <c r="R555" s="30"/>
      <c r="S555" s="30"/>
      <c r="T555" s="30"/>
      <c r="U555" s="30"/>
      <c r="V555" s="30"/>
      <c r="W555" s="30"/>
    </row>
    <row r="556" spans="1:23" ht="13.5" customHeight="1">
      <c r="A556" s="29"/>
      <c r="B556" s="19"/>
      <c r="C556" s="19"/>
      <c r="D556" s="19"/>
      <c r="E556" s="19"/>
      <c r="F556" s="19"/>
      <c r="G556" s="19"/>
      <c r="I556" s="30"/>
      <c r="J556" s="30"/>
      <c r="K556" s="30"/>
      <c r="L556" s="30"/>
      <c r="M556" s="30"/>
      <c r="N556" s="30"/>
      <c r="O556" s="30"/>
      <c r="P556" s="30"/>
      <c r="Q556" s="30"/>
      <c r="R556" s="30"/>
      <c r="S556" s="30"/>
      <c r="T556" s="30"/>
      <c r="U556" s="30"/>
      <c r="V556" s="30"/>
      <c r="W556" s="30"/>
    </row>
    <row r="557" spans="1:23" ht="13.5" customHeight="1">
      <c r="A557" s="29"/>
      <c r="B557" s="19"/>
      <c r="C557" s="19"/>
      <c r="D557" s="19"/>
      <c r="E557" s="19"/>
      <c r="F557" s="19"/>
      <c r="G557" s="19"/>
      <c r="I557" s="30"/>
      <c r="J557" s="30"/>
      <c r="K557" s="30"/>
      <c r="L557" s="30"/>
      <c r="M557" s="30"/>
      <c r="N557" s="30"/>
      <c r="O557" s="30"/>
      <c r="P557" s="30"/>
      <c r="Q557" s="30"/>
      <c r="R557" s="30"/>
      <c r="S557" s="30"/>
      <c r="T557" s="30"/>
      <c r="U557" s="30"/>
      <c r="V557" s="30"/>
      <c r="W557" s="30"/>
    </row>
    <row r="558" spans="1:23" ht="13.5" customHeight="1">
      <c r="A558" s="29"/>
      <c r="B558" s="19"/>
      <c r="C558" s="19"/>
      <c r="D558" s="19"/>
      <c r="E558" s="19"/>
      <c r="F558" s="19"/>
      <c r="G558" s="19"/>
      <c r="I558" s="30"/>
      <c r="J558" s="30"/>
      <c r="K558" s="30"/>
      <c r="L558" s="30"/>
      <c r="M558" s="30"/>
      <c r="N558" s="30"/>
      <c r="O558" s="30"/>
      <c r="P558" s="30"/>
      <c r="Q558" s="30"/>
      <c r="R558" s="30"/>
      <c r="S558" s="30"/>
      <c r="T558" s="30"/>
      <c r="U558" s="30"/>
      <c r="V558" s="30"/>
      <c r="W558" s="30"/>
    </row>
    <row r="559" spans="1:23" ht="13.5" customHeight="1">
      <c r="A559" s="29"/>
      <c r="B559" s="19"/>
      <c r="C559" s="19"/>
      <c r="D559" s="19"/>
      <c r="E559" s="19"/>
      <c r="F559" s="19"/>
      <c r="G559" s="19"/>
      <c r="I559" s="30"/>
      <c r="J559" s="30"/>
      <c r="K559" s="30"/>
      <c r="L559" s="30"/>
      <c r="M559" s="30"/>
      <c r="N559" s="30"/>
      <c r="O559" s="30"/>
      <c r="P559" s="30"/>
      <c r="Q559" s="30"/>
      <c r="R559" s="30"/>
      <c r="S559" s="30"/>
      <c r="T559" s="30"/>
      <c r="U559" s="30"/>
      <c r="V559" s="30"/>
      <c r="W559" s="30"/>
    </row>
    <row r="560" spans="1:23" ht="13.5" customHeight="1">
      <c r="A560" s="29"/>
      <c r="B560" s="19"/>
      <c r="C560" s="19"/>
      <c r="D560" s="19"/>
      <c r="E560" s="19"/>
      <c r="F560" s="19"/>
      <c r="G560" s="19"/>
      <c r="I560" s="30"/>
      <c r="J560" s="30"/>
      <c r="K560" s="30"/>
      <c r="L560" s="30"/>
      <c r="M560" s="30"/>
      <c r="N560" s="30"/>
      <c r="O560" s="30"/>
      <c r="P560" s="30"/>
      <c r="Q560" s="30"/>
      <c r="R560" s="30"/>
      <c r="S560" s="30"/>
      <c r="T560" s="30"/>
      <c r="U560" s="30"/>
      <c r="V560" s="30"/>
      <c r="W560" s="30"/>
    </row>
    <row r="561" spans="1:23" ht="13.5" customHeight="1">
      <c r="A561" s="29"/>
      <c r="B561" s="19"/>
      <c r="C561" s="19"/>
      <c r="D561" s="19"/>
      <c r="E561" s="19"/>
      <c r="F561" s="19"/>
      <c r="G561" s="19"/>
      <c r="I561" s="30"/>
      <c r="J561" s="30"/>
      <c r="K561" s="30"/>
      <c r="L561" s="30"/>
      <c r="M561" s="30"/>
      <c r="N561" s="30"/>
      <c r="O561" s="30"/>
      <c r="P561" s="30"/>
      <c r="Q561" s="30"/>
      <c r="R561" s="30"/>
      <c r="S561" s="30"/>
      <c r="T561" s="30"/>
      <c r="U561" s="30"/>
      <c r="V561" s="30"/>
      <c r="W561" s="30"/>
    </row>
    <row r="562" spans="1:23" ht="13.5" customHeight="1">
      <c r="A562" s="29"/>
      <c r="B562" s="19"/>
      <c r="C562" s="19"/>
      <c r="D562" s="19"/>
      <c r="E562" s="19"/>
      <c r="F562" s="19"/>
      <c r="G562" s="19"/>
      <c r="I562" s="30"/>
      <c r="J562" s="30"/>
      <c r="K562" s="30"/>
      <c r="L562" s="30"/>
      <c r="M562" s="30"/>
      <c r="N562" s="30"/>
      <c r="O562" s="30"/>
      <c r="P562" s="30"/>
      <c r="Q562" s="30"/>
      <c r="R562" s="30"/>
      <c r="S562" s="30"/>
      <c r="T562" s="30"/>
      <c r="U562" s="30"/>
      <c r="V562" s="30"/>
      <c r="W562" s="30"/>
    </row>
    <row r="563" spans="1:23" ht="13.5" customHeight="1">
      <c r="A563" s="29"/>
      <c r="B563" s="19"/>
      <c r="C563" s="19"/>
      <c r="D563" s="19"/>
      <c r="E563" s="19"/>
      <c r="F563" s="19"/>
      <c r="G563" s="19"/>
      <c r="I563" s="30"/>
      <c r="J563" s="30"/>
      <c r="K563" s="30"/>
      <c r="L563" s="30"/>
      <c r="M563" s="30"/>
      <c r="N563" s="30"/>
      <c r="O563" s="30"/>
      <c r="P563" s="30"/>
      <c r="Q563" s="30"/>
      <c r="R563" s="30"/>
      <c r="S563" s="30"/>
      <c r="T563" s="30"/>
      <c r="U563" s="30"/>
      <c r="V563" s="30"/>
      <c r="W563" s="30"/>
    </row>
    <row r="564" spans="1:23" ht="13.5" customHeight="1">
      <c r="A564" s="29"/>
      <c r="B564" s="19"/>
      <c r="C564" s="19"/>
      <c r="D564" s="19"/>
      <c r="E564" s="19"/>
      <c r="F564" s="19"/>
      <c r="G564" s="19"/>
      <c r="I564" s="30"/>
      <c r="J564" s="30"/>
      <c r="K564" s="30"/>
      <c r="L564" s="30"/>
      <c r="M564" s="30"/>
      <c r="N564" s="30"/>
      <c r="O564" s="30"/>
      <c r="P564" s="30"/>
      <c r="Q564" s="30"/>
      <c r="R564" s="30"/>
      <c r="S564" s="30"/>
      <c r="T564" s="30"/>
      <c r="U564" s="30"/>
      <c r="V564" s="30"/>
      <c r="W564" s="30"/>
    </row>
    <row r="565" spans="1:23" ht="13.5" customHeight="1">
      <c r="A565" s="29"/>
      <c r="B565" s="19"/>
      <c r="C565" s="19"/>
      <c r="D565" s="19"/>
      <c r="E565" s="19"/>
      <c r="F565" s="19"/>
      <c r="G565" s="19"/>
      <c r="I565" s="30"/>
      <c r="J565" s="30"/>
      <c r="K565" s="30"/>
      <c r="L565" s="30"/>
      <c r="M565" s="30"/>
      <c r="N565" s="30"/>
      <c r="O565" s="30"/>
      <c r="P565" s="30"/>
      <c r="Q565" s="30"/>
      <c r="R565" s="30"/>
      <c r="S565" s="30"/>
      <c r="T565" s="30"/>
      <c r="U565" s="30"/>
      <c r="V565" s="30"/>
      <c r="W565" s="30"/>
    </row>
    <row r="566" spans="1:23" ht="13.5" customHeight="1">
      <c r="A566" s="29"/>
      <c r="B566" s="19"/>
      <c r="C566" s="19"/>
      <c r="D566" s="19"/>
      <c r="E566" s="19"/>
      <c r="F566" s="19"/>
      <c r="G566" s="19"/>
      <c r="I566" s="30"/>
      <c r="J566" s="30"/>
      <c r="K566" s="30"/>
      <c r="L566" s="30"/>
      <c r="M566" s="30"/>
      <c r="N566" s="30"/>
      <c r="O566" s="30"/>
      <c r="P566" s="30"/>
      <c r="Q566" s="30"/>
      <c r="R566" s="30"/>
      <c r="S566" s="30"/>
      <c r="T566" s="30"/>
      <c r="U566" s="30"/>
      <c r="V566" s="30"/>
      <c r="W566" s="30"/>
    </row>
    <row r="567" spans="1:23" ht="13.5" customHeight="1">
      <c r="A567" s="29"/>
      <c r="B567" s="19"/>
      <c r="C567" s="19"/>
      <c r="D567" s="19"/>
      <c r="E567" s="19"/>
      <c r="F567" s="19"/>
      <c r="G567" s="19"/>
      <c r="I567" s="30"/>
      <c r="J567" s="30"/>
      <c r="K567" s="30"/>
      <c r="L567" s="30"/>
      <c r="M567" s="30"/>
      <c r="N567" s="30"/>
      <c r="O567" s="30"/>
      <c r="P567" s="30"/>
      <c r="Q567" s="30"/>
      <c r="R567" s="30"/>
      <c r="S567" s="30"/>
      <c r="T567" s="30"/>
      <c r="U567" s="30"/>
      <c r="V567" s="30"/>
      <c r="W567" s="30"/>
    </row>
    <row r="568" spans="1:23" ht="13.5" customHeight="1">
      <c r="A568" s="29"/>
      <c r="B568" s="19"/>
      <c r="C568" s="19"/>
      <c r="D568" s="19"/>
      <c r="E568" s="19"/>
      <c r="F568" s="19"/>
      <c r="G568" s="19"/>
      <c r="I568" s="30"/>
      <c r="J568" s="30"/>
      <c r="K568" s="30"/>
      <c r="L568" s="30"/>
      <c r="M568" s="30"/>
      <c r="N568" s="30"/>
      <c r="O568" s="30"/>
      <c r="P568" s="30"/>
      <c r="Q568" s="30"/>
      <c r="R568" s="30"/>
      <c r="S568" s="30"/>
      <c r="T568" s="30"/>
      <c r="U568" s="30"/>
      <c r="V568" s="30"/>
      <c r="W568" s="30"/>
    </row>
    <row r="569" spans="1:23" ht="13.5" customHeight="1">
      <c r="A569" s="29"/>
      <c r="B569" s="19"/>
      <c r="C569" s="19"/>
      <c r="D569" s="19"/>
      <c r="E569" s="19"/>
      <c r="F569" s="19"/>
      <c r="G569" s="19"/>
      <c r="I569" s="30"/>
      <c r="J569" s="30"/>
      <c r="K569" s="30"/>
      <c r="L569" s="30"/>
      <c r="M569" s="30"/>
      <c r="N569" s="30"/>
      <c r="O569" s="30"/>
      <c r="P569" s="30"/>
      <c r="Q569" s="30"/>
      <c r="R569" s="30"/>
      <c r="S569" s="30"/>
      <c r="T569" s="30"/>
      <c r="U569" s="30"/>
      <c r="V569" s="30"/>
      <c r="W569" s="30"/>
    </row>
    <row r="570" spans="1:23" ht="13.5" customHeight="1">
      <c r="A570" s="29"/>
      <c r="B570" s="19"/>
      <c r="C570" s="19"/>
      <c r="D570" s="19"/>
      <c r="E570" s="19"/>
      <c r="F570" s="19"/>
      <c r="G570" s="19"/>
      <c r="I570" s="30"/>
      <c r="J570" s="30"/>
      <c r="K570" s="30"/>
      <c r="L570" s="30"/>
      <c r="M570" s="30"/>
      <c r="N570" s="30"/>
      <c r="O570" s="30"/>
      <c r="P570" s="30"/>
      <c r="Q570" s="30"/>
      <c r="R570" s="30"/>
      <c r="S570" s="30"/>
      <c r="T570" s="30"/>
      <c r="U570" s="30"/>
      <c r="V570" s="30"/>
      <c r="W570" s="30"/>
    </row>
    <row r="571" spans="1:23" ht="13.5" customHeight="1">
      <c r="A571" s="29"/>
      <c r="B571" s="19"/>
      <c r="C571" s="19"/>
      <c r="D571" s="19"/>
      <c r="E571" s="19"/>
      <c r="F571" s="19"/>
      <c r="G571" s="19"/>
      <c r="I571" s="30"/>
      <c r="J571" s="30"/>
      <c r="K571" s="30"/>
      <c r="L571" s="30"/>
      <c r="M571" s="30"/>
      <c r="N571" s="30"/>
      <c r="O571" s="30"/>
      <c r="P571" s="30"/>
      <c r="Q571" s="30"/>
      <c r="R571" s="30"/>
      <c r="S571" s="30"/>
      <c r="T571" s="30"/>
      <c r="U571" s="30"/>
      <c r="V571" s="30"/>
      <c r="W571" s="30"/>
    </row>
    <row r="572" spans="1:23" ht="13.5" customHeight="1">
      <c r="A572" s="29"/>
      <c r="B572" s="19"/>
      <c r="C572" s="19"/>
      <c r="D572" s="19"/>
      <c r="E572" s="19"/>
      <c r="F572" s="19"/>
      <c r="G572" s="19"/>
      <c r="I572" s="30"/>
      <c r="J572" s="30"/>
      <c r="K572" s="30"/>
      <c r="L572" s="30"/>
      <c r="M572" s="30"/>
      <c r="N572" s="30"/>
      <c r="O572" s="30"/>
      <c r="P572" s="30"/>
      <c r="Q572" s="30"/>
      <c r="R572" s="30"/>
      <c r="S572" s="30"/>
      <c r="T572" s="30"/>
      <c r="U572" s="30"/>
      <c r="V572" s="30"/>
      <c r="W572" s="30"/>
    </row>
    <row r="573" spans="1:23" ht="13.5" customHeight="1">
      <c r="A573" s="29"/>
      <c r="B573" s="19"/>
      <c r="C573" s="19"/>
      <c r="D573" s="19"/>
      <c r="E573" s="19"/>
      <c r="F573" s="19"/>
      <c r="G573" s="19"/>
      <c r="I573" s="30"/>
      <c r="J573" s="30"/>
      <c r="K573" s="30"/>
      <c r="L573" s="30"/>
      <c r="M573" s="30"/>
      <c r="N573" s="30"/>
      <c r="O573" s="30"/>
      <c r="P573" s="30"/>
      <c r="Q573" s="30"/>
      <c r="R573" s="30"/>
      <c r="S573" s="30"/>
      <c r="T573" s="30"/>
      <c r="U573" s="30"/>
      <c r="V573" s="30"/>
      <c r="W573" s="30"/>
    </row>
    <row r="574" spans="1:23" ht="13.5" customHeight="1">
      <c r="A574" s="29"/>
      <c r="B574" s="19"/>
      <c r="C574" s="19"/>
      <c r="D574" s="19"/>
      <c r="E574" s="19"/>
      <c r="F574" s="19"/>
      <c r="G574" s="19"/>
      <c r="I574" s="30"/>
      <c r="J574" s="30"/>
      <c r="K574" s="30"/>
      <c r="L574" s="30"/>
      <c r="M574" s="30"/>
      <c r="N574" s="30"/>
      <c r="O574" s="30"/>
      <c r="P574" s="30"/>
      <c r="Q574" s="30"/>
      <c r="R574" s="30"/>
      <c r="S574" s="30"/>
      <c r="T574" s="30"/>
      <c r="U574" s="30"/>
      <c r="V574" s="30"/>
      <c r="W574" s="30"/>
    </row>
    <row r="575" spans="1:23" ht="13.5" customHeight="1">
      <c r="A575" s="29"/>
      <c r="B575" s="19"/>
      <c r="C575" s="19"/>
      <c r="D575" s="19"/>
      <c r="E575" s="19"/>
      <c r="F575" s="19"/>
      <c r="G575" s="19"/>
      <c r="I575" s="30"/>
      <c r="J575" s="30"/>
      <c r="K575" s="30"/>
      <c r="L575" s="30"/>
      <c r="M575" s="30"/>
      <c r="N575" s="30"/>
      <c r="O575" s="30"/>
      <c r="P575" s="30"/>
      <c r="Q575" s="30"/>
      <c r="R575" s="30"/>
      <c r="S575" s="30"/>
      <c r="T575" s="30"/>
      <c r="U575" s="30"/>
      <c r="V575" s="30"/>
      <c r="W575" s="30"/>
    </row>
    <row r="576" spans="1:23" ht="13.5" customHeight="1">
      <c r="A576" s="29"/>
      <c r="B576" s="19"/>
      <c r="C576" s="19"/>
      <c r="D576" s="19"/>
      <c r="E576" s="19"/>
      <c r="F576" s="19"/>
      <c r="G576" s="19"/>
      <c r="I576" s="30"/>
      <c r="J576" s="30"/>
      <c r="K576" s="30"/>
      <c r="L576" s="30"/>
      <c r="M576" s="30"/>
      <c r="N576" s="30"/>
      <c r="O576" s="30"/>
      <c r="P576" s="30"/>
      <c r="Q576" s="30"/>
      <c r="R576" s="30"/>
      <c r="S576" s="30"/>
      <c r="T576" s="30"/>
      <c r="U576" s="30"/>
      <c r="V576" s="30"/>
      <c r="W576" s="30"/>
    </row>
    <row r="577" spans="1:23" ht="13.5" customHeight="1">
      <c r="A577" s="29"/>
      <c r="B577" s="19"/>
      <c r="C577" s="19"/>
      <c r="D577" s="19"/>
      <c r="E577" s="19"/>
      <c r="F577" s="19"/>
      <c r="G577" s="19"/>
      <c r="I577" s="30"/>
      <c r="J577" s="30"/>
      <c r="K577" s="30"/>
      <c r="L577" s="30"/>
      <c r="M577" s="30"/>
      <c r="N577" s="30"/>
      <c r="O577" s="30"/>
      <c r="P577" s="30"/>
      <c r="Q577" s="30"/>
      <c r="R577" s="30"/>
      <c r="S577" s="30"/>
      <c r="T577" s="30"/>
      <c r="U577" s="30"/>
      <c r="V577" s="30"/>
      <c r="W577" s="30"/>
    </row>
    <row r="578" spans="1:23" ht="13.5" customHeight="1">
      <c r="A578" s="29"/>
      <c r="B578" s="19"/>
      <c r="C578" s="19"/>
      <c r="D578" s="19"/>
      <c r="E578" s="19"/>
      <c r="F578" s="19"/>
      <c r="G578" s="19"/>
      <c r="I578" s="30"/>
      <c r="J578" s="30"/>
      <c r="K578" s="30"/>
      <c r="L578" s="30"/>
      <c r="M578" s="30"/>
      <c r="N578" s="30"/>
      <c r="O578" s="30"/>
      <c r="P578" s="30"/>
      <c r="Q578" s="30"/>
      <c r="R578" s="30"/>
      <c r="S578" s="30"/>
      <c r="T578" s="30"/>
      <c r="U578" s="30"/>
      <c r="V578" s="30"/>
      <c r="W578" s="30"/>
    </row>
    <row r="579" spans="1:23" ht="13.5" customHeight="1">
      <c r="A579" s="29"/>
      <c r="B579" s="19"/>
      <c r="C579" s="19"/>
      <c r="D579" s="19"/>
      <c r="E579" s="19"/>
      <c r="F579" s="19"/>
      <c r="G579" s="19"/>
      <c r="I579" s="30"/>
      <c r="J579" s="30"/>
      <c r="K579" s="30"/>
      <c r="L579" s="30"/>
      <c r="M579" s="30"/>
      <c r="N579" s="30"/>
      <c r="O579" s="30"/>
      <c r="P579" s="30"/>
      <c r="Q579" s="30"/>
      <c r="R579" s="30"/>
      <c r="S579" s="30"/>
      <c r="T579" s="30"/>
      <c r="U579" s="30"/>
      <c r="V579" s="30"/>
      <c r="W579" s="30"/>
    </row>
    <row r="580" spans="1:23" ht="13.5" customHeight="1">
      <c r="A580" s="29"/>
      <c r="B580" s="19"/>
      <c r="C580" s="19"/>
      <c r="D580" s="19"/>
      <c r="E580" s="19"/>
      <c r="F580" s="19"/>
      <c r="G580" s="19"/>
      <c r="I580" s="30"/>
      <c r="J580" s="30"/>
      <c r="K580" s="30"/>
      <c r="L580" s="30"/>
      <c r="M580" s="30"/>
      <c r="N580" s="30"/>
      <c r="O580" s="30"/>
      <c r="P580" s="30"/>
      <c r="Q580" s="30"/>
      <c r="R580" s="30"/>
      <c r="S580" s="30"/>
      <c r="T580" s="30"/>
      <c r="U580" s="30"/>
      <c r="V580" s="30"/>
      <c r="W580" s="30"/>
    </row>
    <row r="581" spans="1:23" ht="13.5" customHeight="1">
      <c r="A581" s="29"/>
      <c r="B581" s="19"/>
      <c r="C581" s="19"/>
      <c r="D581" s="19"/>
      <c r="E581" s="19"/>
      <c r="F581" s="19"/>
      <c r="G581" s="19"/>
      <c r="I581" s="30"/>
      <c r="J581" s="30"/>
      <c r="K581" s="30"/>
      <c r="L581" s="30"/>
      <c r="M581" s="30"/>
      <c r="N581" s="30"/>
      <c r="O581" s="30"/>
      <c r="P581" s="30"/>
      <c r="Q581" s="30"/>
      <c r="R581" s="30"/>
      <c r="S581" s="30"/>
      <c r="T581" s="30"/>
      <c r="U581" s="30"/>
      <c r="V581" s="30"/>
      <c r="W581" s="30"/>
    </row>
    <row r="582" spans="1:23" ht="13.5" customHeight="1">
      <c r="A582" s="29"/>
      <c r="B582" s="19"/>
      <c r="C582" s="19"/>
      <c r="D582" s="19"/>
      <c r="E582" s="19"/>
      <c r="F582" s="19"/>
      <c r="G582" s="19"/>
      <c r="I582" s="30"/>
      <c r="J582" s="30"/>
      <c r="K582" s="30"/>
      <c r="L582" s="30"/>
      <c r="M582" s="30"/>
      <c r="N582" s="30"/>
      <c r="O582" s="30"/>
      <c r="P582" s="30"/>
      <c r="Q582" s="30"/>
      <c r="R582" s="30"/>
      <c r="S582" s="30"/>
      <c r="T582" s="30"/>
      <c r="U582" s="30"/>
      <c r="V582" s="30"/>
      <c r="W582" s="30"/>
    </row>
    <row r="583" spans="1:23" ht="13.5" customHeight="1">
      <c r="A583" s="29"/>
      <c r="B583" s="19"/>
      <c r="C583" s="19"/>
      <c r="D583" s="19"/>
      <c r="E583" s="19"/>
      <c r="F583" s="19"/>
      <c r="G583" s="19"/>
      <c r="I583" s="30"/>
      <c r="J583" s="30"/>
      <c r="K583" s="30"/>
      <c r="L583" s="30"/>
      <c r="M583" s="30"/>
      <c r="N583" s="30"/>
      <c r="O583" s="30"/>
      <c r="P583" s="30"/>
      <c r="Q583" s="30"/>
      <c r="R583" s="30"/>
      <c r="S583" s="30"/>
      <c r="T583" s="30"/>
      <c r="U583" s="30"/>
      <c r="V583" s="30"/>
      <c r="W583" s="30"/>
    </row>
    <row r="584" spans="1:23" ht="13.5" customHeight="1">
      <c r="A584" s="29"/>
      <c r="B584" s="19"/>
      <c r="C584" s="19"/>
      <c r="D584" s="19"/>
      <c r="E584" s="19"/>
      <c r="F584" s="19"/>
      <c r="G584" s="19"/>
      <c r="I584" s="30"/>
      <c r="J584" s="30"/>
      <c r="K584" s="30"/>
      <c r="L584" s="30"/>
      <c r="M584" s="30"/>
      <c r="N584" s="30"/>
      <c r="O584" s="30"/>
      <c r="P584" s="30"/>
      <c r="Q584" s="30"/>
      <c r="R584" s="30"/>
      <c r="S584" s="30"/>
      <c r="T584" s="30"/>
      <c r="U584" s="30"/>
      <c r="V584" s="30"/>
      <c r="W584" s="30"/>
    </row>
    <row r="585" spans="1:23" ht="13.5" customHeight="1">
      <c r="A585" s="29"/>
      <c r="B585" s="19"/>
      <c r="C585" s="19"/>
      <c r="D585" s="19"/>
      <c r="E585" s="19"/>
      <c r="F585" s="19"/>
      <c r="G585" s="19"/>
      <c r="I585" s="30"/>
      <c r="J585" s="30"/>
      <c r="K585" s="30"/>
      <c r="L585" s="30"/>
      <c r="M585" s="30"/>
      <c r="N585" s="30"/>
      <c r="O585" s="30"/>
      <c r="P585" s="30"/>
      <c r="Q585" s="30"/>
      <c r="R585" s="30"/>
      <c r="S585" s="30"/>
      <c r="T585" s="30"/>
      <c r="U585" s="30"/>
      <c r="V585" s="30"/>
      <c r="W585" s="30"/>
    </row>
    <row r="586" spans="1:23" ht="13.5" customHeight="1">
      <c r="A586" s="29"/>
      <c r="B586" s="19"/>
      <c r="C586" s="19"/>
      <c r="D586" s="19"/>
      <c r="E586" s="19"/>
      <c r="F586" s="19"/>
      <c r="G586" s="19"/>
      <c r="I586" s="30"/>
      <c r="J586" s="30"/>
      <c r="K586" s="30"/>
      <c r="L586" s="30"/>
      <c r="M586" s="30"/>
      <c r="N586" s="30"/>
      <c r="O586" s="30"/>
      <c r="P586" s="30"/>
      <c r="Q586" s="30"/>
      <c r="R586" s="30"/>
      <c r="S586" s="30"/>
      <c r="T586" s="30"/>
      <c r="U586" s="30"/>
      <c r="V586" s="30"/>
      <c r="W586" s="30"/>
    </row>
    <row r="587" spans="1:23" ht="13.5" customHeight="1">
      <c r="A587" s="29"/>
      <c r="B587" s="19"/>
      <c r="C587" s="19"/>
      <c r="D587" s="19"/>
      <c r="E587" s="19"/>
      <c r="F587" s="19"/>
      <c r="G587" s="19"/>
      <c r="I587" s="30"/>
      <c r="J587" s="30"/>
      <c r="K587" s="30"/>
      <c r="L587" s="30"/>
      <c r="M587" s="30"/>
      <c r="N587" s="30"/>
      <c r="O587" s="30"/>
      <c r="P587" s="30"/>
      <c r="Q587" s="30"/>
      <c r="R587" s="30"/>
      <c r="S587" s="30"/>
      <c r="T587" s="30"/>
      <c r="U587" s="30"/>
      <c r="V587" s="30"/>
      <c r="W587" s="30"/>
    </row>
    <row r="588" spans="1:23" ht="13.5" customHeight="1">
      <c r="A588" s="29"/>
      <c r="B588" s="19"/>
      <c r="C588" s="19"/>
      <c r="D588" s="19"/>
      <c r="E588" s="19"/>
      <c r="F588" s="19"/>
      <c r="G588" s="19"/>
      <c r="I588" s="30"/>
      <c r="J588" s="30"/>
      <c r="K588" s="30"/>
      <c r="L588" s="30"/>
      <c r="M588" s="30"/>
      <c r="N588" s="30"/>
      <c r="O588" s="30"/>
      <c r="P588" s="30"/>
      <c r="Q588" s="30"/>
      <c r="R588" s="30"/>
      <c r="S588" s="30"/>
      <c r="T588" s="30"/>
      <c r="U588" s="30"/>
      <c r="V588" s="30"/>
      <c r="W588" s="30"/>
    </row>
    <row r="589" spans="1:23" ht="13.5" customHeight="1">
      <c r="A589" s="29"/>
      <c r="B589" s="19"/>
      <c r="C589" s="19"/>
      <c r="D589" s="19"/>
      <c r="E589" s="19"/>
      <c r="F589" s="19"/>
      <c r="G589" s="19"/>
      <c r="I589" s="30"/>
      <c r="J589" s="30"/>
      <c r="K589" s="30"/>
      <c r="L589" s="30"/>
      <c r="M589" s="30"/>
      <c r="N589" s="30"/>
      <c r="O589" s="30"/>
      <c r="P589" s="30"/>
      <c r="Q589" s="30"/>
      <c r="R589" s="30"/>
      <c r="S589" s="30"/>
      <c r="T589" s="30"/>
      <c r="U589" s="30"/>
      <c r="V589" s="30"/>
      <c r="W589" s="30"/>
    </row>
    <row r="590" spans="1:23" ht="13.5" customHeight="1">
      <c r="A590" s="29"/>
      <c r="B590" s="19"/>
      <c r="C590" s="19"/>
      <c r="D590" s="19"/>
      <c r="E590" s="19"/>
      <c r="F590" s="19"/>
      <c r="G590" s="19"/>
      <c r="I590" s="30"/>
      <c r="J590" s="30"/>
      <c r="K590" s="30"/>
      <c r="L590" s="30"/>
      <c r="M590" s="30"/>
      <c r="N590" s="30"/>
      <c r="O590" s="30"/>
      <c r="P590" s="30"/>
      <c r="Q590" s="30"/>
      <c r="R590" s="30"/>
      <c r="S590" s="30"/>
      <c r="T590" s="30"/>
      <c r="U590" s="30"/>
      <c r="V590" s="30"/>
      <c r="W590" s="30"/>
    </row>
    <row r="591" spans="1:23" ht="13.5" customHeight="1">
      <c r="A591" s="29"/>
      <c r="B591" s="19"/>
      <c r="C591" s="19"/>
      <c r="D591" s="19"/>
      <c r="E591" s="19"/>
      <c r="F591" s="19"/>
      <c r="G591" s="19"/>
      <c r="I591" s="30"/>
      <c r="J591" s="30"/>
      <c r="K591" s="30"/>
      <c r="L591" s="30"/>
      <c r="M591" s="30"/>
      <c r="N591" s="30"/>
      <c r="O591" s="30"/>
      <c r="P591" s="30"/>
      <c r="Q591" s="30"/>
      <c r="R591" s="30"/>
      <c r="S591" s="30"/>
      <c r="T591" s="30"/>
      <c r="U591" s="30"/>
      <c r="V591" s="30"/>
      <c r="W591" s="30"/>
    </row>
    <row r="592" spans="1:23" ht="13.5" customHeight="1">
      <c r="A592" s="29"/>
      <c r="B592" s="19"/>
      <c r="C592" s="19"/>
      <c r="D592" s="19"/>
      <c r="E592" s="19"/>
      <c r="F592" s="19"/>
      <c r="G592" s="19"/>
      <c r="I592" s="30"/>
      <c r="J592" s="30"/>
      <c r="K592" s="30"/>
      <c r="L592" s="30"/>
      <c r="M592" s="30"/>
      <c r="N592" s="30"/>
      <c r="O592" s="30"/>
      <c r="P592" s="30"/>
      <c r="Q592" s="30"/>
      <c r="R592" s="30"/>
      <c r="S592" s="30"/>
      <c r="T592" s="30"/>
      <c r="U592" s="30"/>
      <c r="V592" s="30"/>
      <c r="W592" s="30"/>
    </row>
    <row r="593" spans="1:23" ht="13.5" customHeight="1">
      <c r="A593" s="29"/>
      <c r="B593" s="19"/>
      <c r="C593" s="19"/>
      <c r="D593" s="19"/>
      <c r="E593" s="19"/>
      <c r="F593" s="19"/>
      <c r="G593" s="19"/>
      <c r="I593" s="30"/>
      <c r="J593" s="30"/>
      <c r="K593" s="30"/>
      <c r="L593" s="30"/>
      <c r="M593" s="30"/>
      <c r="N593" s="30"/>
      <c r="O593" s="30"/>
      <c r="P593" s="30"/>
      <c r="Q593" s="30"/>
      <c r="R593" s="30"/>
      <c r="S593" s="30"/>
      <c r="T593" s="30"/>
      <c r="U593" s="30"/>
      <c r="V593" s="30"/>
      <c r="W593" s="30"/>
    </row>
    <row r="594" spans="1:23" ht="13.5" customHeight="1">
      <c r="A594" s="29"/>
      <c r="B594" s="19"/>
      <c r="C594" s="19"/>
      <c r="D594" s="19"/>
      <c r="E594" s="19"/>
      <c r="F594" s="19"/>
      <c r="G594" s="19"/>
      <c r="I594" s="30"/>
      <c r="J594" s="30"/>
      <c r="K594" s="30"/>
      <c r="L594" s="30"/>
      <c r="M594" s="30"/>
      <c r="N594" s="30"/>
      <c r="O594" s="30"/>
      <c r="P594" s="30"/>
      <c r="Q594" s="30"/>
      <c r="R594" s="30"/>
      <c r="S594" s="30"/>
      <c r="T594" s="30"/>
      <c r="U594" s="30"/>
      <c r="V594" s="30"/>
      <c r="W594" s="30"/>
    </row>
    <row r="595" spans="1:23" ht="13.5" customHeight="1">
      <c r="A595" s="29"/>
      <c r="B595" s="19"/>
      <c r="C595" s="19"/>
      <c r="D595" s="19"/>
      <c r="E595" s="19"/>
      <c r="F595" s="19"/>
      <c r="G595" s="19"/>
      <c r="I595" s="30"/>
      <c r="J595" s="30"/>
      <c r="K595" s="30"/>
      <c r="L595" s="30"/>
      <c r="M595" s="30"/>
      <c r="N595" s="30"/>
      <c r="O595" s="30"/>
      <c r="P595" s="30"/>
      <c r="Q595" s="30"/>
      <c r="R595" s="30"/>
      <c r="S595" s="30"/>
      <c r="T595" s="30"/>
      <c r="U595" s="30"/>
      <c r="V595" s="30"/>
      <c r="W595" s="30"/>
    </row>
    <row r="596" spans="1:23" ht="13.5" customHeight="1">
      <c r="A596" s="29"/>
      <c r="B596" s="19"/>
      <c r="C596" s="19"/>
      <c r="D596" s="19"/>
      <c r="E596" s="19"/>
      <c r="F596" s="19"/>
      <c r="G596" s="19"/>
      <c r="I596" s="30"/>
      <c r="J596" s="30"/>
      <c r="K596" s="30"/>
      <c r="L596" s="30"/>
      <c r="M596" s="30"/>
      <c r="N596" s="30"/>
      <c r="O596" s="30"/>
      <c r="P596" s="30"/>
      <c r="Q596" s="30"/>
      <c r="R596" s="30"/>
      <c r="S596" s="30"/>
      <c r="T596" s="30"/>
      <c r="U596" s="30"/>
      <c r="V596" s="30"/>
      <c r="W596" s="30"/>
    </row>
    <row r="597" spans="1:23" ht="13.5" customHeight="1">
      <c r="A597" s="29"/>
      <c r="B597" s="19"/>
      <c r="C597" s="19"/>
      <c r="D597" s="19"/>
      <c r="E597" s="19"/>
      <c r="F597" s="19"/>
      <c r="G597" s="19"/>
      <c r="I597" s="30"/>
      <c r="J597" s="30"/>
      <c r="K597" s="30"/>
      <c r="L597" s="30"/>
      <c r="M597" s="30"/>
      <c r="N597" s="30"/>
      <c r="O597" s="30"/>
      <c r="P597" s="30"/>
      <c r="Q597" s="30"/>
      <c r="R597" s="30"/>
      <c r="S597" s="30"/>
      <c r="T597" s="30"/>
      <c r="U597" s="30"/>
      <c r="V597" s="30"/>
      <c r="W597" s="30"/>
    </row>
    <row r="598" spans="1:23" ht="13.5" customHeight="1">
      <c r="A598" s="29"/>
      <c r="B598" s="19"/>
      <c r="C598" s="19"/>
      <c r="D598" s="19"/>
      <c r="E598" s="19"/>
      <c r="F598" s="19"/>
      <c r="G598" s="19"/>
      <c r="I598" s="30"/>
      <c r="J598" s="30"/>
      <c r="K598" s="30"/>
      <c r="L598" s="30"/>
      <c r="M598" s="30"/>
      <c r="N598" s="30"/>
      <c r="O598" s="30"/>
      <c r="P598" s="30"/>
      <c r="Q598" s="30"/>
      <c r="R598" s="30"/>
      <c r="S598" s="30"/>
      <c r="T598" s="30"/>
      <c r="U598" s="30"/>
      <c r="V598" s="30"/>
      <c r="W598" s="30"/>
    </row>
    <row r="599" spans="1:23" ht="13.5" customHeight="1">
      <c r="A599" s="29"/>
      <c r="B599" s="19"/>
      <c r="C599" s="19"/>
      <c r="D599" s="19"/>
      <c r="E599" s="19"/>
      <c r="F599" s="19"/>
      <c r="G599" s="19"/>
      <c r="I599" s="30"/>
      <c r="J599" s="30"/>
      <c r="K599" s="30"/>
      <c r="L599" s="30"/>
      <c r="M599" s="30"/>
      <c r="N599" s="30"/>
      <c r="O599" s="30"/>
      <c r="P599" s="30"/>
      <c r="Q599" s="30"/>
      <c r="R599" s="30"/>
      <c r="S599" s="30"/>
      <c r="T599" s="30"/>
      <c r="U599" s="30"/>
      <c r="V599" s="30"/>
      <c r="W599" s="30"/>
    </row>
    <row r="600" spans="1:23" ht="13.5" customHeight="1">
      <c r="A600" s="29"/>
      <c r="B600" s="19"/>
      <c r="C600" s="19"/>
      <c r="D600" s="19"/>
      <c r="E600" s="19"/>
      <c r="F600" s="19"/>
      <c r="G600" s="19"/>
      <c r="I600" s="30"/>
      <c r="J600" s="30"/>
      <c r="K600" s="30"/>
      <c r="L600" s="30"/>
      <c r="M600" s="30"/>
      <c r="N600" s="30"/>
      <c r="O600" s="30"/>
      <c r="P600" s="30"/>
      <c r="Q600" s="30"/>
      <c r="R600" s="30"/>
      <c r="S600" s="30"/>
      <c r="T600" s="30"/>
      <c r="U600" s="30"/>
      <c r="V600" s="30"/>
      <c r="W600" s="30"/>
    </row>
    <row r="601" spans="1:23" ht="13.5" customHeight="1">
      <c r="A601" s="29"/>
      <c r="B601" s="19"/>
      <c r="C601" s="19"/>
      <c r="D601" s="19"/>
      <c r="E601" s="19"/>
      <c r="F601" s="19"/>
      <c r="G601" s="19"/>
      <c r="I601" s="30"/>
      <c r="J601" s="30"/>
      <c r="K601" s="30"/>
      <c r="L601" s="30"/>
      <c r="M601" s="30"/>
      <c r="N601" s="30"/>
      <c r="O601" s="30"/>
      <c r="P601" s="30"/>
      <c r="Q601" s="30"/>
      <c r="R601" s="30"/>
      <c r="S601" s="30"/>
      <c r="T601" s="30"/>
      <c r="U601" s="30"/>
      <c r="V601" s="30"/>
      <c r="W601" s="30"/>
    </row>
    <row r="602" spans="1:23" ht="13.5" customHeight="1">
      <c r="A602" s="29"/>
      <c r="B602" s="19"/>
      <c r="C602" s="19"/>
      <c r="D602" s="19"/>
      <c r="E602" s="19"/>
      <c r="F602" s="19"/>
      <c r="G602" s="19"/>
      <c r="I602" s="30"/>
      <c r="J602" s="30"/>
      <c r="K602" s="30"/>
      <c r="L602" s="30"/>
      <c r="M602" s="30"/>
      <c r="N602" s="30"/>
      <c r="O602" s="30"/>
      <c r="P602" s="30"/>
      <c r="Q602" s="30"/>
      <c r="R602" s="30"/>
      <c r="S602" s="30"/>
      <c r="T602" s="30"/>
      <c r="U602" s="30"/>
      <c r="V602" s="30"/>
      <c r="W602" s="30"/>
    </row>
    <row r="603" spans="1:23" ht="13.5" customHeight="1">
      <c r="A603" s="29"/>
      <c r="B603" s="19"/>
      <c r="C603" s="19"/>
      <c r="D603" s="19"/>
      <c r="E603" s="19"/>
      <c r="F603" s="19"/>
      <c r="G603" s="19"/>
      <c r="I603" s="30"/>
      <c r="J603" s="30"/>
      <c r="K603" s="30"/>
      <c r="L603" s="30"/>
      <c r="M603" s="30"/>
      <c r="N603" s="30"/>
      <c r="O603" s="30"/>
      <c r="P603" s="30"/>
      <c r="Q603" s="30"/>
      <c r="R603" s="30"/>
      <c r="S603" s="30"/>
      <c r="T603" s="30"/>
      <c r="U603" s="30"/>
      <c r="V603" s="30"/>
      <c r="W603" s="30"/>
    </row>
    <row r="604" spans="1:23" ht="13.5" customHeight="1">
      <c r="A604" s="29"/>
      <c r="B604" s="19"/>
      <c r="C604" s="19"/>
      <c r="D604" s="19"/>
      <c r="E604" s="19"/>
      <c r="F604" s="19"/>
      <c r="G604" s="19"/>
      <c r="I604" s="30"/>
      <c r="J604" s="30"/>
      <c r="K604" s="30"/>
      <c r="L604" s="30"/>
      <c r="M604" s="30"/>
      <c r="N604" s="30"/>
      <c r="O604" s="30"/>
      <c r="P604" s="30"/>
      <c r="Q604" s="30"/>
      <c r="R604" s="30"/>
      <c r="S604" s="30"/>
      <c r="T604" s="30"/>
      <c r="U604" s="30"/>
      <c r="V604" s="30"/>
      <c r="W604" s="30"/>
    </row>
    <row r="605" spans="1:23" ht="13.5" customHeight="1">
      <c r="A605" s="29"/>
      <c r="B605" s="19"/>
      <c r="C605" s="19"/>
      <c r="D605" s="19"/>
      <c r="E605" s="19"/>
      <c r="F605" s="19"/>
      <c r="G605" s="19"/>
      <c r="I605" s="30"/>
      <c r="J605" s="30"/>
      <c r="K605" s="30"/>
      <c r="L605" s="30"/>
      <c r="M605" s="30"/>
      <c r="N605" s="30"/>
      <c r="O605" s="30"/>
      <c r="P605" s="30"/>
      <c r="Q605" s="30"/>
      <c r="R605" s="30"/>
      <c r="S605" s="30"/>
      <c r="T605" s="30"/>
      <c r="U605" s="30"/>
      <c r="V605" s="30"/>
      <c r="W605" s="30"/>
    </row>
    <row r="606" spans="1:23" ht="13.5" customHeight="1">
      <c r="A606" s="29"/>
      <c r="B606" s="19"/>
      <c r="C606" s="19"/>
      <c r="D606" s="19"/>
      <c r="E606" s="19"/>
      <c r="F606" s="19"/>
      <c r="G606" s="19"/>
      <c r="I606" s="30"/>
      <c r="J606" s="30"/>
      <c r="K606" s="30"/>
      <c r="L606" s="30"/>
      <c r="M606" s="30"/>
      <c r="N606" s="30"/>
      <c r="O606" s="30"/>
      <c r="P606" s="30"/>
      <c r="Q606" s="30"/>
      <c r="R606" s="30"/>
      <c r="S606" s="30"/>
      <c r="T606" s="30"/>
      <c r="U606" s="30"/>
      <c r="V606" s="30"/>
      <c r="W606" s="30"/>
    </row>
    <row r="607" spans="1:23" ht="13.5" customHeight="1">
      <c r="A607" s="29"/>
      <c r="B607" s="19"/>
      <c r="C607" s="19"/>
      <c r="D607" s="19"/>
      <c r="E607" s="19"/>
      <c r="F607" s="19"/>
      <c r="G607" s="19"/>
      <c r="I607" s="30"/>
      <c r="J607" s="30"/>
      <c r="K607" s="30"/>
      <c r="L607" s="30"/>
      <c r="M607" s="30"/>
      <c r="N607" s="30"/>
      <c r="O607" s="30"/>
      <c r="P607" s="30"/>
      <c r="Q607" s="30"/>
      <c r="R607" s="30"/>
      <c r="S607" s="30"/>
      <c r="T607" s="30"/>
      <c r="U607" s="30"/>
      <c r="V607" s="30"/>
      <c r="W607" s="30"/>
    </row>
    <row r="608" spans="1:23" ht="13.5" customHeight="1">
      <c r="A608" s="29"/>
      <c r="B608" s="19"/>
      <c r="C608" s="19"/>
      <c r="D608" s="19"/>
      <c r="E608" s="19"/>
      <c r="F608" s="19"/>
      <c r="G608" s="19"/>
      <c r="I608" s="30"/>
      <c r="J608" s="30"/>
      <c r="K608" s="30"/>
      <c r="L608" s="30"/>
      <c r="M608" s="30"/>
      <c r="N608" s="30"/>
      <c r="O608" s="30"/>
      <c r="P608" s="30"/>
      <c r="Q608" s="30"/>
      <c r="R608" s="30"/>
      <c r="S608" s="30"/>
      <c r="T608" s="30"/>
      <c r="U608" s="30"/>
      <c r="V608" s="30"/>
      <c r="W608" s="30"/>
    </row>
    <row r="609" spans="1:23" ht="13.5" customHeight="1">
      <c r="A609" s="29"/>
      <c r="B609" s="19"/>
      <c r="C609" s="19"/>
      <c r="D609" s="19"/>
      <c r="E609" s="19"/>
      <c r="F609" s="19"/>
      <c r="G609" s="19"/>
      <c r="I609" s="30"/>
      <c r="J609" s="30"/>
      <c r="K609" s="30"/>
      <c r="L609" s="30"/>
      <c r="M609" s="30"/>
      <c r="N609" s="30"/>
      <c r="O609" s="30"/>
      <c r="P609" s="30"/>
      <c r="Q609" s="30"/>
      <c r="R609" s="30"/>
      <c r="S609" s="30"/>
      <c r="T609" s="30"/>
      <c r="U609" s="30"/>
      <c r="V609" s="30"/>
      <c r="W609" s="30"/>
    </row>
    <row r="610" spans="1:23" ht="13.5" customHeight="1">
      <c r="A610" s="29"/>
      <c r="B610" s="19"/>
      <c r="C610" s="19"/>
      <c r="D610" s="19"/>
      <c r="E610" s="19"/>
      <c r="F610" s="19"/>
      <c r="G610" s="19"/>
      <c r="I610" s="30"/>
      <c r="J610" s="30"/>
      <c r="K610" s="30"/>
      <c r="L610" s="30"/>
      <c r="M610" s="30"/>
      <c r="N610" s="30"/>
      <c r="O610" s="30"/>
      <c r="P610" s="30"/>
      <c r="Q610" s="30"/>
      <c r="R610" s="30"/>
      <c r="S610" s="30"/>
      <c r="T610" s="30"/>
      <c r="U610" s="30"/>
      <c r="V610" s="30"/>
      <c r="W610" s="30"/>
    </row>
    <row r="611" spans="1:23" ht="13.5" customHeight="1">
      <c r="A611" s="29"/>
      <c r="B611" s="19"/>
      <c r="C611" s="19"/>
      <c r="D611" s="19"/>
      <c r="E611" s="19"/>
      <c r="F611" s="19"/>
      <c r="G611" s="19"/>
      <c r="I611" s="30"/>
      <c r="J611" s="30"/>
      <c r="K611" s="30"/>
      <c r="L611" s="30"/>
      <c r="M611" s="30"/>
      <c r="N611" s="30"/>
      <c r="O611" s="30"/>
      <c r="P611" s="30"/>
      <c r="Q611" s="30"/>
      <c r="R611" s="30"/>
      <c r="S611" s="30"/>
      <c r="T611" s="30"/>
      <c r="U611" s="30"/>
      <c r="V611" s="30"/>
      <c r="W611" s="30"/>
    </row>
    <row r="612" spans="1:23" ht="13.5" customHeight="1">
      <c r="A612" s="29"/>
      <c r="B612" s="19"/>
      <c r="C612" s="19"/>
      <c r="D612" s="19"/>
      <c r="E612" s="19"/>
      <c r="F612" s="19"/>
      <c r="G612" s="19"/>
      <c r="I612" s="30"/>
      <c r="J612" s="30"/>
      <c r="K612" s="30"/>
      <c r="L612" s="30"/>
      <c r="M612" s="30"/>
      <c r="N612" s="30"/>
      <c r="O612" s="30"/>
      <c r="P612" s="30"/>
      <c r="Q612" s="30"/>
      <c r="R612" s="30"/>
      <c r="S612" s="30"/>
      <c r="T612" s="30"/>
      <c r="U612" s="30"/>
      <c r="V612" s="30"/>
      <c r="W612" s="30"/>
    </row>
    <row r="613" spans="1:23" ht="13.5" customHeight="1">
      <c r="A613" s="29"/>
      <c r="B613" s="19"/>
      <c r="C613" s="19"/>
      <c r="D613" s="19"/>
      <c r="E613" s="19"/>
      <c r="F613" s="19"/>
      <c r="G613" s="19"/>
      <c r="I613" s="30"/>
      <c r="J613" s="30"/>
      <c r="K613" s="30"/>
      <c r="L613" s="30"/>
      <c r="M613" s="30"/>
      <c r="N613" s="30"/>
      <c r="O613" s="30"/>
      <c r="P613" s="30"/>
      <c r="Q613" s="30"/>
      <c r="R613" s="30"/>
      <c r="S613" s="30"/>
      <c r="T613" s="30"/>
      <c r="U613" s="30"/>
      <c r="V613" s="30"/>
      <c r="W613" s="30"/>
    </row>
    <row r="614" spans="1:23" ht="13.5" customHeight="1">
      <c r="A614" s="29"/>
      <c r="B614" s="19"/>
      <c r="C614" s="19"/>
      <c r="D614" s="19"/>
      <c r="E614" s="19"/>
      <c r="F614" s="19"/>
      <c r="G614" s="19"/>
      <c r="I614" s="30"/>
      <c r="J614" s="30"/>
      <c r="K614" s="30"/>
      <c r="L614" s="30"/>
      <c r="M614" s="30"/>
      <c r="N614" s="30"/>
      <c r="O614" s="30"/>
      <c r="P614" s="30"/>
      <c r="Q614" s="30"/>
      <c r="R614" s="30"/>
      <c r="S614" s="30"/>
      <c r="T614" s="30"/>
      <c r="U614" s="30"/>
      <c r="V614" s="30"/>
      <c r="W614" s="30"/>
    </row>
    <row r="615" spans="1:23" ht="13.5" customHeight="1">
      <c r="A615" s="29"/>
      <c r="B615" s="19"/>
      <c r="C615" s="19"/>
      <c r="D615" s="19"/>
      <c r="E615" s="19"/>
      <c r="F615" s="19"/>
      <c r="G615" s="19"/>
      <c r="I615" s="30"/>
      <c r="J615" s="30"/>
      <c r="K615" s="30"/>
      <c r="L615" s="30"/>
      <c r="M615" s="30"/>
      <c r="N615" s="30"/>
      <c r="O615" s="30"/>
      <c r="P615" s="30"/>
      <c r="Q615" s="30"/>
      <c r="R615" s="30"/>
      <c r="S615" s="30"/>
      <c r="T615" s="30"/>
      <c r="U615" s="30"/>
      <c r="V615" s="30"/>
      <c r="W615" s="30"/>
    </row>
    <row r="616" spans="1:23" ht="13.5" customHeight="1">
      <c r="A616" s="29"/>
      <c r="B616" s="19"/>
      <c r="C616" s="19"/>
      <c r="D616" s="19"/>
      <c r="E616" s="19"/>
      <c r="F616" s="19"/>
      <c r="G616" s="19"/>
      <c r="I616" s="30"/>
      <c r="J616" s="30"/>
      <c r="K616" s="30"/>
      <c r="L616" s="30"/>
      <c r="M616" s="30"/>
      <c r="N616" s="30"/>
      <c r="O616" s="30"/>
      <c r="P616" s="30"/>
      <c r="Q616" s="30"/>
      <c r="R616" s="30"/>
      <c r="S616" s="30"/>
      <c r="T616" s="30"/>
      <c r="U616" s="30"/>
      <c r="V616" s="30"/>
      <c r="W616" s="30"/>
    </row>
    <row r="617" spans="1:23" ht="13.5" customHeight="1">
      <c r="A617" s="29"/>
      <c r="B617" s="19"/>
      <c r="C617" s="19"/>
      <c r="D617" s="19"/>
      <c r="E617" s="19"/>
      <c r="F617" s="19"/>
      <c r="G617" s="19"/>
      <c r="I617" s="30"/>
      <c r="J617" s="30"/>
      <c r="K617" s="30"/>
      <c r="L617" s="30"/>
      <c r="M617" s="30"/>
      <c r="N617" s="30"/>
      <c r="O617" s="30"/>
      <c r="P617" s="30"/>
      <c r="Q617" s="30"/>
      <c r="R617" s="30"/>
      <c r="S617" s="30"/>
      <c r="T617" s="30"/>
      <c r="U617" s="30"/>
      <c r="V617" s="30"/>
      <c r="W617" s="30"/>
    </row>
    <row r="618" spans="1:23" ht="13.5" customHeight="1">
      <c r="A618" s="29"/>
      <c r="B618" s="19"/>
      <c r="C618" s="19"/>
      <c r="D618" s="19"/>
      <c r="E618" s="19"/>
      <c r="F618" s="19"/>
      <c r="G618" s="19"/>
      <c r="I618" s="30"/>
      <c r="J618" s="30"/>
      <c r="K618" s="30"/>
      <c r="L618" s="30"/>
      <c r="M618" s="30"/>
      <c r="N618" s="30"/>
      <c r="O618" s="30"/>
      <c r="P618" s="30"/>
      <c r="Q618" s="30"/>
      <c r="R618" s="30"/>
      <c r="S618" s="30"/>
      <c r="T618" s="30"/>
      <c r="U618" s="30"/>
      <c r="V618" s="30"/>
      <c r="W618" s="30"/>
    </row>
    <row r="619" spans="1:23" ht="13.5" customHeight="1">
      <c r="A619" s="29"/>
      <c r="B619" s="19"/>
      <c r="C619" s="19"/>
      <c r="D619" s="19"/>
      <c r="E619" s="19"/>
      <c r="F619" s="19"/>
      <c r="G619" s="19"/>
      <c r="I619" s="30"/>
      <c r="J619" s="30"/>
      <c r="K619" s="30"/>
      <c r="L619" s="30"/>
      <c r="M619" s="30"/>
      <c r="N619" s="30"/>
      <c r="O619" s="30"/>
      <c r="P619" s="30"/>
      <c r="Q619" s="30"/>
      <c r="R619" s="30"/>
      <c r="S619" s="30"/>
      <c r="T619" s="30"/>
      <c r="U619" s="30"/>
      <c r="V619" s="30"/>
      <c r="W619" s="30"/>
    </row>
    <row r="620" spans="1:23" ht="13.5" customHeight="1">
      <c r="A620" s="29"/>
      <c r="B620" s="19"/>
      <c r="C620" s="19"/>
      <c r="D620" s="19"/>
      <c r="E620" s="19"/>
      <c r="F620" s="19"/>
      <c r="G620" s="19"/>
      <c r="I620" s="30"/>
      <c r="J620" s="30"/>
      <c r="K620" s="30"/>
      <c r="L620" s="30"/>
      <c r="M620" s="30"/>
      <c r="N620" s="30"/>
      <c r="O620" s="30"/>
      <c r="P620" s="30"/>
      <c r="Q620" s="30"/>
      <c r="R620" s="30"/>
      <c r="S620" s="30"/>
      <c r="T620" s="30"/>
      <c r="U620" s="30"/>
      <c r="V620" s="30"/>
      <c r="W620" s="30"/>
    </row>
    <row r="621" spans="1:23" ht="13.5" customHeight="1">
      <c r="A621" s="29"/>
      <c r="B621" s="19"/>
      <c r="C621" s="19"/>
      <c r="D621" s="19"/>
      <c r="E621" s="19"/>
      <c r="F621" s="19"/>
      <c r="G621" s="19"/>
      <c r="I621" s="30"/>
      <c r="J621" s="30"/>
      <c r="K621" s="30"/>
      <c r="L621" s="30"/>
      <c r="M621" s="30"/>
      <c r="N621" s="30"/>
      <c r="O621" s="30"/>
      <c r="P621" s="30"/>
      <c r="Q621" s="30"/>
      <c r="R621" s="30"/>
      <c r="S621" s="30"/>
      <c r="T621" s="30"/>
      <c r="U621" s="30"/>
      <c r="V621" s="30"/>
      <c r="W621" s="30"/>
    </row>
    <row r="622" spans="1:23" ht="13.5" customHeight="1">
      <c r="A622" s="29"/>
      <c r="B622" s="19"/>
      <c r="C622" s="19"/>
      <c r="D622" s="19"/>
      <c r="E622" s="19"/>
      <c r="F622" s="19"/>
      <c r="G622" s="19"/>
      <c r="I622" s="30"/>
      <c r="J622" s="30"/>
      <c r="K622" s="30"/>
      <c r="L622" s="30"/>
      <c r="M622" s="30"/>
      <c r="N622" s="30"/>
      <c r="O622" s="30"/>
      <c r="P622" s="30"/>
      <c r="Q622" s="30"/>
      <c r="R622" s="30"/>
      <c r="S622" s="30"/>
      <c r="T622" s="30"/>
      <c r="U622" s="30"/>
      <c r="V622" s="30"/>
      <c r="W622" s="30"/>
    </row>
    <row r="623" spans="1:23" ht="13.5" customHeight="1">
      <c r="A623" s="29"/>
      <c r="B623" s="19"/>
      <c r="C623" s="19"/>
      <c r="D623" s="19"/>
      <c r="E623" s="19"/>
      <c r="F623" s="19"/>
      <c r="G623" s="19"/>
      <c r="I623" s="30"/>
      <c r="J623" s="30"/>
      <c r="K623" s="30"/>
      <c r="L623" s="30"/>
      <c r="M623" s="30"/>
      <c r="N623" s="30"/>
      <c r="O623" s="30"/>
      <c r="P623" s="30"/>
      <c r="Q623" s="30"/>
      <c r="R623" s="30"/>
      <c r="S623" s="30"/>
      <c r="T623" s="30"/>
      <c r="U623" s="30"/>
      <c r="V623" s="30"/>
      <c r="W623" s="30"/>
    </row>
    <row r="624" spans="1:23" ht="13.5" customHeight="1">
      <c r="A624" s="29"/>
      <c r="B624" s="19"/>
      <c r="C624" s="19"/>
      <c r="D624" s="19"/>
      <c r="E624" s="19"/>
      <c r="F624" s="19"/>
      <c r="G624" s="19"/>
      <c r="I624" s="30"/>
      <c r="J624" s="30"/>
      <c r="K624" s="30"/>
      <c r="L624" s="30"/>
      <c r="M624" s="30"/>
      <c r="N624" s="30"/>
      <c r="O624" s="30"/>
      <c r="P624" s="30"/>
      <c r="Q624" s="30"/>
      <c r="R624" s="30"/>
      <c r="S624" s="30"/>
      <c r="T624" s="30"/>
      <c r="U624" s="30"/>
      <c r="V624" s="30"/>
      <c r="W624" s="30"/>
    </row>
    <row r="625" spans="1:23" ht="13.5" customHeight="1">
      <c r="A625" s="29"/>
      <c r="B625" s="19"/>
      <c r="C625" s="19"/>
      <c r="D625" s="19"/>
      <c r="E625" s="19"/>
      <c r="F625" s="19"/>
      <c r="G625" s="19"/>
      <c r="I625" s="30"/>
      <c r="J625" s="30"/>
      <c r="K625" s="30"/>
      <c r="L625" s="30"/>
      <c r="M625" s="30"/>
      <c r="N625" s="30"/>
      <c r="O625" s="30"/>
      <c r="P625" s="30"/>
      <c r="Q625" s="30"/>
      <c r="R625" s="30"/>
      <c r="S625" s="30"/>
      <c r="T625" s="30"/>
      <c r="U625" s="30"/>
      <c r="V625" s="30"/>
      <c r="W625" s="30"/>
    </row>
    <row r="626" spans="1:23" ht="13.5" customHeight="1">
      <c r="A626" s="29"/>
      <c r="B626" s="19"/>
      <c r="C626" s="19"/>
      <c r="D626" s="19"/>
      <c r="E626" s="19"/>
      <c r="F626" s="19"/>
      <c r="G626" s="19"/>
      <c r="I626" s="30"/>
      <c r="J626" s="30"/>
      <c r="K626" s="30"/>
      <c r="L626" s="30"/>
      <c r="M626" s="30"/>
      <c r="N626" s="30"/>
      <c r="O626" s="30"/>
      <c r="P626" s="30"/>
      <c r="Q626" s="30"/>
      <c r="R626" s="30"/>
      <c r="S626" s="30"/>
      <c r="T626" s="30"/>
      <c r="U626" s="30"/>
      <c r="V626" s="30"/>
      <c r="W626" s="30"/>
    </row>
    <row r="627" spans="1:23" ht="13.5" customHeight="1">
      <c r="A627" s="29"/>
      <c r="B627" s="19"/>
      <c r="C627" s="19"/>
      <c r="D627" s="19"/>
      <c r="E627" s="19"/>
      <c r="F627" s="19"/>
      <c r="G627" s="19"/>
      <c r="I627" s="30"/>
      <c r="J627" s="30"/>
      <c r="K627" s="30"/>
      <c r="L627" s="30"/>
      <c r="M627" s="30"/>
      <c r="N627" s="30"/>
      <c r="O627" s="30"/>
      <c r="P627" s="30"/>
      <c r="Q627" s="30"/>
      <c r="R627" s="30"/>
      <c r="S627" s="30"/>
      <c r="T627" s="30"/>
      <c r="U627" s="30"/>
      <c r="V627" s="30"/>
      <c r="W627" s="30"/>
    </row>
    <row r="628" spans="1:23" ht="13.5" customHeight="1">
      <c r="A628" s="29"/>
      <c r="B628" s="19"/>
      <c r="C628" s="19"/>
      <c r="D628" s="19"/>
      <c r="E628" s="19"/>
      <c r="F628" s="19"/>
      <c r="G628" s="19"/>
      <c r="I628" s="30"/>
      <c r="J628" s="30"/>
      <c r="K628" s="30"/>
      <c r="L628" s="30"/>
      <c r="M628" s="30"/>
      <c r="N628" s="30"/>
      <c r="O628" s="30"/>
      <c r="P628" s="30"/>
      <c r="Q628" s="30"/>
      <c r="R628" s="30"/>
      <c r="S628" s="30"/>
      <c r="T628" s="30"/>
      <c r="U628" s="30"/>
      <c r="V628" s="30"/>
      <c r="W628" s="30"/>
    </row>
    <row r="629" spans="1:23" ht="13.5" customHeight="1">
      <c r="A629" s="29"/>
      <c r="B629" s="19"/>
      <c r="C629" s="19"/>
      <c r="D629" s="19"/>
      <c r="E629" s="19"/>
      <c r="F629" s="19"/>
      <c r="G629" s="19"/>
      <c r="I629" s="30"/>
      <c r="J629" s="30"/>
      <c r="K629" s="30"/>
      <c r="L629" s="30"/>
      <c r="M629" s="30"/>
      <c r="N629" s="30"/>
      <c r="O629" s="30"/>
      <c r="P629" s="30"/>
      <c r="Q629" s="30"/>
      <c r="R629" s="30"/>
      <c r="S629" s="30"/>
      <c r="T629" s="30"/>
      <c r="U629" s="30"/>
      <c r="V629" s="30"/>
      <c r="W629" s="30"/>
    </row>
    <row r="630" spans="1:23" ht="13.5" customHeight="1">
      <c r="A630" s="29"/>
      <c r="B630" s="19"/>
      <c r="C630" s="19"/>
      <c r="D630" s="19"/>
      <c r="E630" s="19"/>
      <c r="F630" s="19"/>
      <c r="G630" s="19"/>
      <c r="I630" s="30"/>
      <c r="J630" s="30"/>
      <c r="K630" s="30"/>
      <c r="L630" s="30"/>
      <c r="M630" s="30"/>
      <c r="N630" s="30"/>
      <c r="O630" s="30"/>
      <c r="P630" s="30"/>
      <c r="Q630" s="30"/>
      <c r="R630" s="30"/>
      <c r="S630" s="30"/>
      <c r="T630" s="30"/>
      <c r="U630" s="30"/>
      <c r="V630" s="30"/>
      <c r="W630" s="30"/>
    </row>
    <row r="631" spans="1:23" ht="13.5" customHeight="1">
      <c r="A631" s="29"/>
      <c r="B631" s="19"/>
      <c r="C631" s="19"/>
      <c r="D631" s="19"/>
      <c r="E631" s="19"/>
      <c r="F631" s="19"/>
      <c r="G631" s="19"/>
      <c r="I631" s="30"/>
      <c r="J631" s="30"/>
      <c r="K631" s="30"/>
      <c r="L631" s="30"/>
      <c r="M631" s="30"/>
      <c r="N631" s="30"/>
      <c r="O631" s="30"/>
      <c r="P631" s="30"/>
      <c r="Q631" s="30"/>
      <c r="R631" s="30"/>
      <c r="S631" s="30"/>
      <c r="T631" s="30"/>
      <c r="U631" s="30"/>
      <c r="V631" s="30"/>
      <c r="W631" s="30"/>
    </row>
    <row r="632" spans="1:23" ht="13.5" customHeight="1">
      <c r="A632" s="29"/>
      <c r="B632" s="19"/>
      <c r="C632" s="19"/>
      <c r="D632" s="19"/>
      <c r="E632" s="19"/>
      <c r="F632" s="19"/>
      <c r="G632" s="19"/>
      <c r="I632" s="30"/>
      <c r="J632" s="30"/>
      <c r="K632" s="30"/>
      <c r="L632" s="30"/>
      <c r="M632" s="30"/>
      <c r="N632" s="30"/>
      <c r="O632" s="30"/>
      <c r="P632" s="30"/>
      <c r="Q632" s="30"/>
      <c r="R632" s="30"/>
      <c r="S632" s="30"/>
      <c r="T632" s="30"/>
      <c r="U632" s="30"/>
      <c r="V632" s="30"/>
      <c r="W632" s="30"/>
    </row>
    <row r="633" spans="1:23" ht="13.5" customHeight="1">
      <c r="A633" s="29"/>
      <c r="B633" s="19"/>
      <c r="C633" s="19"/>
      <c r="D633" s="19"/>
      <c r="E633" s="19"/>
      <c r="F633" s="19"/>
      <c r="G633" s="19"/>
      <c r="I633" s="30"/>
      <c r="J633" s="30"/>
      <c r="K633" s="30"/>
      <c r="L633" s="30"/>
      <c r="M633" s="30"/>
      <c r="N633" s="30"/>
      <c r="O633" s="30"/>
      <c r="P633" s="30"/>
      <c r="Q633" s="30"/>
      <c r="R633" s="30"/>
      <c r="S633" s="30"/>
      <c r="T633" s="30"/>
      <c r="U633" s="30"/>
      <c r="V633" s="30"/>
      <c r="W633" s="30"/>
    </row>
    <row r="634" spans="1:23" ht="13.5" customHeight="1">
      <c r="A634" s="29"/>
      <c r="B634" s="19"/>
      <c r="C634" s="19"/>
      <c r="D634" s="19"/>
      <c r="E634" s="19"/>
      <c r="F634" s="19"/>
      <c r="G634" s="19"/>
      <c r="I634" s="30"/>
      <c r="J634" s="30"/>
      <c r="K634" s="30"/>
      <c r="L634" s="30"/>
      <c r="M634" s="30"/>
      <c r="N634" s="30"/>
      <c r="O634" s="30"/>
      <c r="P634" s="30"/>
      <c r="Q634" s="30"/>
      <c r="R634" s="30"/>
      <c r="S634" s="30"/>
      <c r="T634" s="30"/>
      <c r="U634" s="30"/>
      <c r="V634" s="30"/>
      <c r="W634" s="30"/>
    </row>
    <row r="635" spans="1:23" ht="13.5" customHeight="1">
      <c r="A635" s="29"/>
      <c r="B635" s="19"/>
      <c r="C635" s="19"/>
      <c r="D635" s="19"/>
      <c r="E635" s="19"/>
      <c r="F635" s="19"/>
      <c r="G635" s="19"/>
      <c r="I635" s="30"/>
      <c r="J635" s="30"/>
      <c r="K635" s="30"/>
      <c r="L635" s="30"/>
      <c r="M635" s="30"/>
      <c r="N635" s="30"/>
      <c r="O635" s="30"/>
      <c r="P635" s="30"/>
      <c r="Q635" s="30"/>
      <c r="R635" s="30"/>
      <c r="S635" s="30"/>
      <c r="T635" s="30"/>
      <c r="U635" s="30"/>
      <c r="V635" s="30"/>
      <c r="W635" s="30"/>
    </row>
    <row r="636" spans="1:23" ht="13.5" customHeight="1">
      <c r="A636" s="29"/>
      <c r="B636" s="19"/>
      <c r="C636" s="19"/>
      <c r="D636" s="19"/>
      <c r="E636" s="19"/>
      <c r="F636" s="19"/>
      <c r="G636" s="19"/>
      <c r="I636" s="30"/>
      <c r="J636" s="30"/>
      <c r="K636" s="30"/>
      <c r="L636" s="30"/>
      <c r="M636" s="30"/>
      <c r="N636" s="30"/>
      <c r="O636" s="30"/>
      <c r="P636" s="30"/>
      <c r="Q636" s="30"/>
      <c r="R636" s="30"/>
      <c r="S636" s="30"/>
      <c r="T636" s="30"/>
      <c r="U636" s="30"/>
      <c r="V636" s="30"/>
      <c r="W636" s="30"/>
    </row>
    <row r="637" spans="1:23" ht="13.5" customHeight="1">
      <c r="A637" s="29"/>
      <c r="B637" s="19"/>
      <c r="C637" s="19"/>
      <c r="D637" s="19"/>
      <c r="E637" s="19"/>
      <c r="F637" s="19"/>
      <c r="G637" s="19"/>
      <c r="I637" s="30"/>
      <c r="J637" s="30"/>
      <c r="K637" s="30"/>
      <c r="L637" s="30"/>
      <c r="M637" s="30"/>
      <c r="N637" s="30"/>
      <c r="O637" s="30"/>
      <c r="P637" s="30"/>
      <c r="Q637" s="30"/>
      <c r="R637" s="30"/>
      <c r="S637" s="30"/>
      <c r="T637" s="30"/>
      <c r="U637" s="30"/>
      <c r="V637" s="30"/>
      <c r="W637" s="30"/>
    </row>
    <row r="638" spans="1:23" ht="13.5" customHeight="1">
      <c r="A638" s="29"/>
      <c r="B638" s="19"/>
      <c r="C638" s="19"/>
      <c r="D638" s="19"/>
      <c r="E638" s="19"/>
      <c r="F638" s="19"/>
      <c r="G638" s="19"/>
      <c r="I638" s="30"/>
      <c r="J638" s="30"/>
      <c r="K638" s="30"/>
      <c r="L638" s="30"/>
      <c r="M638" s="30"/>
      <c r="N638" s="30"/>
      <c r="O638" s="30"/>
      <c r="P638" s="30"/>
      <c r="Q638" s="30"/>
      <c r="R638" s="30"/>
      <c r="S638" s="30"/>
      <c r="T638" s="30"/>
      <c r="U638" s="30"/>
      <c r="V638" s="30"/>
      <c r="W638" s="30"/>
    </row>
    <row r="639" spans="1:23" ht="13.5" customHeight="1">
      <c r="A639" s="29"/>
      <c r="B639" s="19"/>
      <c r="C639" s="19"/>
      <c r="D639" s="19"/>
      <c r="E639" s="19"/>
      <c r="F639" s="19"/>
      <c r="G639" s="19"/>
      <c r="I639" s="30"/>
      <c r="J639" s="30"/>
      <c r="K639" s="30"/>
      <c r="L639" s="30"/>
      <c r="M639" s="30"/>
      <c r="N639" s="30"/>
      <c r="O639" s="30"/>
      <c r="P639" s="30"/>
      <c r="Q639" s="30"/>
      <c r="R639" s="30"/>
      <c r="S639" s="30"/>
      <c r="T639" s="30"/>
      <c r="U639" s="30"/>
      <c r="V639" s="30"/>
      <c r="W639" s="30"/>
    </row>
    <row r="640" spans="1:23" ht="13.5" customHeight="1">
      <c r="A640" s="29"/>
      <c r="B640" s="19"/>
      <c r="C640" s="19"/>
      <c r="D640" s="19"/>
      <c r="E640" s="19"/>
      <c r="F640" s="19"/>
      <c r="G640" s="19"/>
      <c r="I640" s="30"/>
      <c r="J640" s="30"/>
      <c r="K640" s="30"/>
      <c r="L640" s="30"/>
      <c r="M640" s="30"/>
      <c r="N640" s="30"/>
      <c r="O640" s="30"/>
      <c r="P640" s="30"/>
      <c r="Q640" s="30"/>
      <c r="R640" s="30"/>
      <c r="S640" s="30"/>
      <c r="T640" s="30"/>
      <c r="U640" s="30"/>
      <c r="V640" s="30"/>
      <c r="W640" s="30"/>
    </row>
    <row r="641" spans="1:23" ht="13.5" customHeight="1">
      <c r="A641" s="29"/>
      <c r="B641" s="19"/>
      <c r="C641" s="19"/>
      <c r="D641" s="19"/>
      <c r="E641" s="19"/>
      <c r="F641" s="19"/>
      <c r="G641" s="19"/>
      <c r="I641" s="30"/>
      <c r="J641" s="30"/>
      <c r="K641" s="30"/>
      <c r="L641" s="30"/>
      <c r="M641" s="30"/>
      <c r="N641" s="30"/>
      <c r="O641" s="30"/>
      <c r="P641" s="30"/>
      <c r="Q641" s="30"/>
      <c r="R641" s="30"/>
      <c r="S641" s="30"/>
      <c r="T641" s="30"/>
      <c r="U641" s="30"/>
      <c r="V641" s="30"/>
      <c r="W641" s="30"/>
    </row>
    <row r="642" spans="1:23" ht="13.5" customHeight="1">
      <c r="A642" s="29"/>
      <c r="B642" s="19"/>
      <c r="C642" s="19"/>
      <c r="D642" s="19"/>
      <c r="E642" s="19"/>
      <c r="F642" s="19"/>
      <c r="G642" s="19"/>
      <c r="I642" s="30"/>
      <c r="J642" s="30"/>
      <c r="K642" s="30"/>
      <c r="L642" s="30"/>
      <c r="M642" s="30"/>
      <c r="N642" s="30"/>
      <c r="O642" s="30"/>
      <c r="P642" s="30"/>
      <c r="Q642" s="30"/>
      <c r="R642" s="30"/>
      <c r="S642" s="30"/>
      <c r="T642" s="30"/>
      <c r="U642" s="30"/>
      <c r="V642" s="30"/>
      <c r="W642" s="30"/>
    </row>
    <row r="643" spans="1:23" ht="13.5" customHeight="1">
      <c r="A643" s="29"/>
      <c r="B643" s="19"/>
      <c r="C643" s="19"/>
      <c r="D643" s="19"/>
      <c r="E643" s="19"/>
      <c r="F643" s="19"/>
      <c r="G643" s="19"/>
      <c r="I643" s="30"/>
      <c r="J643" s="30"/>
      <c r="K643" s="30"/>
      <c r="L643" s="30"/>
      <c r="M643" s="30"/>
      <c r="N643" s="30"/>
      <c r="O643" s="30"/>
      <c r="P643" s="30"/>
      <c r="Q643" s="30"/>
      <c r="R643" s="30"/>
      <c r="S643" s="30"/>
      <c r="T643" s="30"/>
      <c r="U643" s="30"/>
      <c r="V643" s="30"/>
      <c r="W643" s="30"/>
    </row>
    <row r="644" spans="1:23" ht="13.5" customHeight="1">
      <c r="A644" s="29"/>
      <c r="B644" s="19"/>
      <c r="C644" s="19"/>
      <c r="D644" s="19"/>
      <c r="E644" s="19"/>
      <c r="F644" s="19"/>
      <c r="G644" s="19"/>
      <c r="I644" s="30"/>
      <c r="J644" s="30"/>
      <c r="K644" s="30"/>
      <c r="L644" s="30"/>
      <c r="M644" s="30"/>
      <c r="N644" s="30"/>
      <c r="O644" s="30"/>
      <c r="P644" s="30"/>
      <c r="Q644" s="30"/>
      <c r="R644" s="30"/>
      <c r="S644" s="30"/>
      <c r="T644" s="30"/>
      <c r="U644" s="30"/>
      <c r="V644" s="30"/>
      <c r="W644" s="30"/>
    </row>
    <row r="645" spans="1:23" ht="13.5" customHeight="1">
      <c r="A645" s="29"/>
      <c r="B645" s="19"/>
      <c r="C645" s="19"/>
      <c r="D645" s="19"/>
      <c r="E645" s="19"/>
      <c r="F645" s="19"/>
      <c r="G645" s="19"/>
      <c r="I645" s="30"/>
      <c r="J645" s="30"/>
      <c r="K645" s="30"/>
      <c r="L645" s="30"/>
      <c r="M645" s="30"/>
      <c r="N645" s="30"/>
      <c r="O645" s="30"/>
      <c r="P645" s="30"/>
      <c r="Q645" s="30"/>
      <c r="R645" s="30"/>
      <c r="S645" s="30"/>
      <c r="T645" s="30"/>
      <c r="U645" s="30"/>
      <c r="V645" s="30"/>
      <c r="W645" s="30"/>
    </row>
    <row r="646" spans="1:23" ht="13.5" customHeight="1">
      <c r="A646" s="29"/>
      <c r="B646" s="19"/>
      <c r="C646" s="19"/>
      <c r="D646" s="19"/>
      <c r="E646" s="19"/>
      <c r="F646" s="19"/>
      <c r="G646" s="19"/>
      <c r="I646" s="30"/>
      <c r="J646" s="30"/>
      <c r="K646" s="30"/>
      <c r="L646" s="30"/>
      <c r="M646" s="30"/>
      <c r="N646" s="30"/>
      <c r="O646" s="30"/>
      <c r="P646" s="30"/>
      <c r="Q646" s="30"/>
      <c r="R646" s="30"/>
      <c r="S646" s="30"/>
      <c r="T646" s="30"/>
      <c r="U646" s="30"/>
      <c r="V646" s="30"/>
      <c r="W646" s="30"/>
    </row>
    <row r="647" spans="1:23" ht="13.5" customHeight="1">
      <c r="A647" s="29"/>
      <c r="B647" s="19"/>
      <c r="C647" s="19"/>
      <c r="D647" s="19"/>
      <c r="E647" s="19"/>
      <c r="F647" s="19"/>
      <c r="G647" s="19"/>
      <c r="I647" s="30"/>
      <c r="J647" s="30"/>
      <c r="K647" s="30"/>
      <c r="L647" s="30"/>
      <c r="M647" s="30"/>
      <c r="N647" s="30"/>
      <c r="O647" s="30"/>
      <c r="P647" s="30"/>
      <c r="Q647" s="30"/>
      <c r="R647" s="30"/>
      <c r="S647" s="30"/>
      <c r="T647" s="30"/>
      <c r="U647" s="30"/>
      <c r="V647" s="30"/>
      <c r="W647" s="30"/>
    </row>
    <row r="648" spans="1:23" ht="13.5" customHeight="1">
      <c r="A648" s="29"/>
      <c r="B648" s="19"/>
      <c r="C648" s="19"/>
      <c r="D648" s="19"/>
      <c r="E648" s="19"/>
      <c r="F648" s="19"/>
      <c r="G648" s="19"/>
      <c r="I648" s="30"/>
      <c r="J648" s="30"/>
      <c r="K648" s="30"/>
      <c r="L648" s="30"/>
      <c r="M648" s="30"/>
      <c r="N648" s="30"/>
      <c r="O648" s="30"/>
      <c r="P648" s="30"/>
      <c r="Q648" s="30"/>
      <c r="R648" s="30"/>
      <c r="S648" s="30"/>
      <c r="T648" s="30"/>
      <c r="U648" s="30"/>
      <c r="V648" s="30"/>
      <c r="W648" s="30"/>
    </row>
    <row r="649" spans="1:23" ht="13.5" customHeight="1">
      <c r="A649" s="29"/>
      <c r="B649" s="19"/>
      <c r="C649" s="19"/>
      <c r="D649" s="19"/>
      <c r="E649" s="19"/>
      <c r="F649" s="19"/>
      <c r="G649" s="19"/>
      <c r="I649" s="30"/>
      <c r="J649" s="30"/>
      <c r="K649" s="30"/>
      <c r="L649" s="30"/>
      <c r="M649" s="30"/>
      <c r="N649" s="30"/>
      <c r="O649" s="30"/>
      <c r="P649" s="30"/>
      <c r="Q649" s="30"/>
      <c r="R649" s="30"/>
      <c r="S649" s="30"/>
      <c r="T649" s="30"/>
      <c r="U649" s="30"/>
      <c r="V649" s="30"/>
      <c r="W649" s="30"/>
    </row>
    <row r="650" spans="1:23" ht="13.5" customHeight="1">
      <c r="A650" s="29"/>
      <c r="B650" s="19"/>
      <c r="C650" s="19"/>
      <c r="D650" s="19"/>
      <c r="E650" s="19"/>
      <c r="F650" s="19"/>
      <c r="G650" s="19"/>
      <c r="I650" s="30"/>
      <c r="J650" s="30"/>
      <c r="K650" s="30"/>
      <c r="L650" s="30"/>
      <c r="M650" s="30"/>
      <c r="N650" s="30"/>
      <c r="O650" s="30"/>
      <c r="P650" s="30"/>
      <c r="Q650" s="30"/>
      <c r="R650" s="30"/>
      <c r="S650" s="30"/>
      <c r="T650" s="30"/>
      <c r="U650" s="30"/>
      <c r="V650" s="30"/>
      <c r="W650" s="30"/>
    </row>
    <row r="651" spans="1:23" ht="13.5" customHeight="1">
      <c r="A651" s="29"/>
      <c r="B651" s="19"/>
      <c r="C651" s="19"/>
      <c r="D651" s="19"/>
      <c r="E651" s="19"/>
      <c r="F651" s="19"/>
      <c r="G651" s="19"/>
      <c r="I651" s="30"/>
      <c r="J651" s="30"/>
      <c r="K651" s="30"/>
      <c r="L651" s="30"/>
      <c r="M651" s="30"/>
      <c r="N651" s="30"/>
      <c r="O651" s="30"/>
      <c r="P651" s="30"/>
      <c r="Q651" s="30"/>
      <c r="R651" s="30"/>
      <c r="S651" s="30"/>
      <c r="T651" s="30"/>
      <c r="U651" s="30"/>
      <c r="V651" s="30"/>
      <c r="W651" s="30"/>
    </row>
    <row r="652" spans="1:23" ht="13.5" customHeight="1">
      <c r="A652" s="29"/>
      <c r="B652" s="19"/>
      <c r="C652" s="19"/>
      <c r="D652" s="19"/>
      <c r="E652" s="19"/>
      <c r="F652" s="19"/>
      <c r="G652" s="19"/>
      <c r="I652" s="30"/>
      <c r="J652" s="30"/>
      <c r="K652" s="30"/>
      <c r="L652" s="30"/>
      <c r="M652" s="30"/>
      <c r="N652" s="30"/>
      <c r="O652" s="30"/>
      <c r="P652" s="30"/>
      <c r="Q652" s="30"/>
      <c r="R652" s="30"/>
      <c r="S652" s="30"/>
      <c r="T652" s="30"/>
      <c r="U652" s="30"/>
      <c r="V652" s="30"/>
      <c r="W652" s="30"/>
    </row>
    <row r="653" spans="1:23" ht="13.5" customHeight="1">
      <c r="A653" s="29"/>
      <c r="B653" s="19"/>
      <c r="C653" s="19"/>
      <c r="D653" s="19"/>
      <c r="E653" s="19"/>
      <c r="F653" s="19"/>
      <c r="G653" s="19"/>
      <c r="I653" s="30"/>
      <c r="J653" s="30"/>
      <c r="K653" s="30"/>
      <c r="L653" s="30"/>
      <c r="M653" s="30"/>
      <c r="N653" s="30"/>
      <c r="O653" s="30"/>
      <c r="P653" s="30"/>
      <c r="Q653" s="30"/>
      <c r="R653" s="30"/>
      <c r="S653" s="30"/>
      <c r="T653" s="30"/>
      <c r="U653" s="30"/>
      <c r="V653" s="30"/>
      <c r="W653" s="30"/>
    </row>
    <row r="654" spans="1:23" ht="13.5" customHeight="1">
      <c r="A654" s="29"/>
      <c r="B654" s="19"/>
      <c r="C654" s="19"/>
      <c r="D654" s="19"/>
      <c r="E654" s="19"/>
      <c r="F654" s="19"/>
      <c r="G654" s="19"/>
      <c r="I654" s="30"/>
      <c r="J654" s="30"/>
      <c r="K654" s="30"/>
      <c r="L654" s="30"/>
      <c r="M654" s="30"/>
      <c r="N654" s="30"/>
      <c r="O654" s="30"/>
      <c r="P654" s="30"/>
      <c r="Q654" s="30"/>
      <c r="R654" s="30"/>
      <c r="S654" s="30"/>
      <c r="T654" s="30"/>
      <c r="U654" s="30"/>
      <c r="V654" s="30"/>
      <c r="W654" s="30"/>
    </row>
    <row r="655" spans="1:23" ht="13.5" customHeight="1">
      <c r="A655" s="29"/>
      <c r="B655" s="19"/>
      <c r="C655" s="19"/>
      <c r="D655" s="19"/>
      <c r="E655" s="19"/>
      <c r="F655" s="19"/>
      <c r="G655" s="19"/>
      <c r="I655" s="30"/>
      <c r="J655" s="30"/>
      <c r="K655" s="30"/>
      <c r="L655" s="30"/>
      <c r="M655" s="30"/>
      <c r="N655" s="30"/>
      <c r="O655" s="30"/>
      <c r="P655" s="30"/>
      <c r="Q655" s="30"/>
      <c r="R655" s="30"/>
      <c r="S655" s="30"/>
      <c r="T655" s="30"/>
      <c r="U655" s="30"/>
      <c r="V655" s="30"/>
      <c r="W655" s="30"/>
    </row>
    <row r="656" spans="1:23" ht="13.5" customHeight="1">
      <c r="A656" s="29"/>
      <c r="B656" s="19"/>
      <c r="C656" s="19"/>
      <c r="D656" s="19"/>
      <c r="E656" s="19"/>
      <c r="F656" s="19"/>
      <c r="G656" s="19"/>
      <c r="I656" s="30"/>
      <c r="J656" s="30"/>
      <c r="K656" s="30"/>
      <c r="L656" s="30"/>
      <c r="M656" s="30"/>
      <c r="N656" s="30"/>
      <c r="O656" s="30"/>
      <c r="P656" s="30"/>
      <c r="Q656" s="30"/>
      <c r="R656" s="30"/>
      <c r="S656" s="30"/>
      <c r="T656" s="30"/>
      <c r="U656" s="30"/>
      <c r="V656" s="30"/>
      <c r="W656" s="30"/>
    </row>
    <row r="657" spans="1:23" ht="13.5" customHeight="1">
      <c r="A657" s="29"/>
      <c r="B657" s="19"/>
      <c r="C657" s="19"/>
      <c r="D657" s="19"/>
      <c r="E657" s="19"/>
      <c r="F657" s="19"/>
      <c r="G657" s="19"/>
      <c r="I657" s="30"/>
      <c r="J657" s="30"/>
      <c r="K657" s="30"/>
      <c r="L657" s="30"/>
      <c r="M657" s="30"/>
      <c r="N657" s="30"/>
      <c r="O657" s="30"/>
      <c r="P657" s="30"/>
      <c r="Q657" s="30"/>
      <c r="R657" s="30"/>
      <c r="S657" s="30"/>
      <c r="T657" s="30"/>
      <c r="U657" s="30"/>
      <c r="V657" s="30"/>
      <c r="W657" s="30"/>
    </row>
    <row r="658" spans="1:23" ht="13.5" customHeight="1">
      <c r="A658" s="29"/>
      <c r="B658" s="19"/>
      <c r="C658" s="19"/>
      <c r="D658" s="19"/>
      <c r="E658" s="19"/>
      <c r="F658" s="19"/>
      <c r="G658" s="19"/>
      <c r="I658" s="30"/>
      <c r="J658" s="30"/>
      <c r="K658" s="30"/>
      <c r="L658" s="30"/>
      <c r="M658" s="30"/>
      <c r="N658" s="30"/>
      <c r="O658" s="30"/>
      <c r="P658" s="30"/>
      <c r="Q658" s="30"/>
      <c r="R658" s="30"/>
      <c r="S658" s="30"/>
      <c r="T658" s="30"/>
      <c r="U658" s="30"/>
      <c r="V658" s="30"/>
      <c r="W658" s="30"/>
    </row>
    <row r="659" spans="1:23" ht="13.5" customHeight="1">
      <c r="A659" s="29"/>
      <c r="B659" s="19"/>
      <c r="C659" s="19"/>
      <c r="D659" s="19"/>
      <c r="E659" s="19"/>
      <c r="F659" s="19"/>
      <c r="G659" s="19"/>
      <c r="I659" s="30"/>
      <c r="J659" s="30"/>
      <c r="K659" s="30"/>
      <c r="L659" s="30"/>
      <c r="M659" s="30"/>
      <c r="N659" s="30"/>
      <c r="O659" s="30"/>
      <c r="P659" s="30"/>
      <c r="Q659" s="30"/>
      <c r="R659" s="30"/>
      <c r="S659" s="30"/>
      <c r="T659" s="30"/>
      <c r="U659" s="30"/>
      <c r="V659" s="30"/>
      <c r="W659" s="30"/>
    </row>
    <row r="660" spans="1:23" ht="13.5" customHeight="1">
      <c r="A660" s="29"/>
      <c r="B660" s="19"/>
      <c r="C660" s="19"/>
      <c r="D660" s="19"/>
      <c r="E660" s="19"/>
      <c r="F660" s="19"/>
      <c r="G660" s="19"/>
      <c r="I660" s="30"/>
      <c r="J660" s="30"/>
      <c r="K660" s="30"/>
      <c r="L660" s="30"/>
      <c r="M660" s="30"/>
      <c r="N660" s="30"/>
      <c r="O660" s="30"/>
      <c r="P660" s="30"/>
      <c r="Q660" s="30"/>
      <c r="R660" s="30"/>
      <c r="S660" s="30"/>
      <c r="T660" s="30"/>
      <c r="U660" s="30"/>
      <c r="V660" s="30"/>
      <c r="W660" s="30"/>
    </row>
    <row r="661" spans="1:23" ht="13.5" customHeight="1">
      <c r="A661" s="29"/>
      <c r="B661" s="19"/>
      <c r="C661" s="19"/>
      <c r="D661" s="19"/>
      <c r="E661" s="19"/>
      <c r="F661" s="19"/>
      <c r="G661" s="19"/>
      <c r="I661" s="30"/>
      <c r="J661" s="30"/>
      <c r="K661" s="30"/>
      <c r="L661" s="30"/>
      <c r="M661" s="30"/>
      <c r="N661" s="30"/>
      <c r="O661" s="30"/>
      <c r="P661" s="30"/>
      <c r="Q661" s="30"/>
      <c r="R661" s="30"/>
      <c r="S661" s="30"/>
      <c r="T661" s="30"/>
      <c r="U661" s="30"/>
      <c r="V661" s="30"/>
      <c r="W661" s="30"/>
    </row>
    <row r="662" spans="1:23" ht="13.5" customHeight="1">
      <c r="A662" s="29"/>
      <c r="B662" s="19"/>
      <c r="C662" s="19"/>
      <c r="D662" s="19"/>
      <c r="E662" s="19"/>
      <c r="F662" s="19"/>
      <c r="G662" s="19"/>
      <c r="I662" s="30"/>
      <c r="J662" s="30"/>
      <c r="K662" s="30"/>
      <c r="L662" s="30"/>
      <c r="M662" s="30"/>
      <c r="N662" s="30"/>
      <c r="O662" s="30"/>
      <c r="P662" s="30"/>
      <c r="Q662" s="30"/>
      <c r="R662" s="30"/>
      <c r="S662" s="30"/>
      <c r="T662" s="30"/>
      <c r="U662" s="30"/>
      <c r="V662" s="30"/>
      <c r="W662" s="30"/>
    </row>
    <row r="663" spans="1:23" ht="13.5" customHeight="1">
      <c r="A663" s="29"/>
      <c r="B663" s="19"/>
      <c r="C663" s="19"/>
      <c r="D663" s="19"/>
      <c r="E663" s="19"/>
      <c r="F663" s="19"/>
      <c r="G663" s="19"/>
      <c r="I663" s="30"/>
      <c r="J663" s="30"/>
      <c r="K663" s="30"/>
      <c r="L663" s="30"/>
      <c r="M663" s="30"/>
      <c r="N663" s="30"/>
      <c r="O663" s="30"/>
      <c r="P663" s="30"/>
      <c r="Q663" s="30"/>
      <c r="R663" s="30"/>
      <c r="S663" s="30"/>
      <c r="T663" s="30"/>
      <c r="U663" s="30"/>
      <c r="V663" s="30"/>
      <c r="W663" s="30"/>
    </row>
    <row r="664" spans="1:23" ht="13.5" customHeight="1">
      <c r="A664" s="29"/>
      <c r="B664" s="19"/>
      <c r="C664" s="19"/>
      <c r="D664" s="19"/>
      <c r="E664" s="19"/>
      <c r="F664" s="19"/>
      <c r="G664" s="19"/>
      <c r="I664" s="30"/>
      <c r="J664" s="30"/>
      <c r="K664" s="30"/>
      <c r="L664" s="30"/>
      <c r="M664" s="30"/>
      <c r="N664" s="30"/>
      <c r="O664" s="30"/>
      <c r="P664" s="30"/>
      <c r="Q664" s="30"/>
      <c r="R664" s="30"/>
      <c r="S664" s="30"/>
      <c r="T664" s="30"/>
      <c r="U664" s="30"/>
      <c r="V664" s="30"/>
      <c r="W664" s="30"/>
    </row>
    <row r="665" spans="1:23" ht="13.5" customHeight="1">
      <c r="A665" s="29"/>
      <c r="B665" s="19"/>
      <c r="C665" s="19"/>
      <c r="D665" s="19"/>
      <c r="E665" s="19"/>
      <c r="F665" s="19"/>
      <c r="G665" s="19"/>
      <c r="I665" s="30"/>
      <c r="J665" s="30"/>
      <c r="K665" s="30"/>
      <c r="L665" s="30"/>
      <c r="M665" s="30"/>
      <c r="N665" s="30"/>
      <c r="O665" s="30"/>
      <c r="P665" s="30"/>
      <c r="Q665" s="30"/>
      <c r="R665" s="30"/>
      <c r="S665" s="30"/>
      <c r="T665" s="30"/>
      <c r="U665" s="30"/>
      <c r="V665" s="30"/>
      <c r="W665" s="30"/>
    </row>
    <row r="666" spans="1:23" ht="13.5" customHeight="1">
      <c r="A666" s="29"/>
      <c r="B666" s="19"/>
      <c r="C666" s="19"/>
      <c r="D666" s="19"/>
      <c r="E666" s="19"/>
      <c r="F666" s="19"/>
      <c r="G666" s="19"/>
      <c r="I666" s="30"/>
      <c r="J666" s="30"/>
      <c r="K666" s="30"/>
      <c r="L666" s="30"/>
      <c r="M666" s="30"/>
      <c r="N666" s="30"/>
      <c r="O666" s="30"/>
      <c r="P666" s="30"/>
      <c r="Q666" s="30"/>
      <c r="R666" s="30"/>
      <c r="S666" s="30"/>
      <c r="T666" s="30"/>
      <c r="U666" s="30"/>
      <c r="V666" s="30"/>
      <c r="W666" s="30"/>
    </row>
    <row r="667" spans="1:23" ht="13.5" customHeight="1">
      <c r="A667" s="29"/>
      <c r="B667" s="19"/>
      <c r="C667" s="19"/>
      <c r="D667" s="19"/>
      <c r="E667" s="19"/>
      <c r="F667" s="19"/>
      <c r="G667" s="19"/>
      <c r="I667" s="30"/>
      <c r="J667" s="30"/>
      <c r="K667" s="30"/>
      <c r="L667" s="30"/>
      <c r="M667" s="30"/>
      <c r="N667" s="30"/>
      <c r="O667" s="30"/>
      <c r="P667" s="30"/>
      <c r="Q667" s="30"/>
      <c r="R667" s="30"/>
      <c r="S667" s="30"/>
      <c r="T667" s="30"/>
      <c r="U667" s="30"/>
      <c r="V667" s="30"/>
      <c r="W667" s="30"/>
    </row>
    <row r="668" spans="1:23" ht="13.5" customHeight="1">
      <c r="A668" s="29"/>
      <c r="B668" s="19"/>
      <c r="C668" s="19"/>
      <c r="D668" s="19"/>
      <c r="E668" s="19"/>
      <c r="F668" s="19"/>
      <c r="G668" s="19"/>
      <c r="I668" s="30"/>
      <c r="J668" s="30"/>
      <c r="K668" s="30"/>
      <c r="L668" s="30"/>
      <c r="M668" s="30"/>
      <c r="N668" s="30"/>
      <c r="O668" s="30"/>
      <c r="P668" s="30"/>
      <c r="Q668" s="30"/>
      <c r="R668" s="30"/>
      <c r="S668" s="30"/>
      <c r="T668" s="30"/>
      <c r="U668" s="30"/>
      <c r="V668" s="30"/>
      <c r="W668" s="30"/>
    </row>
    <row r="669" spans="1:23" ht="13.5" customHeight="1">
      <c r="A669" s="29"/>
      <c r="B669" s="19"/>
      <c r="C669" s="19"/>
      <c r="D669" s="19"/>
      <c r="E669" s="19"/>
      <c r="F669" s="19"/>
      <c r="G669" s="19"/>
      <c r="I669" s="30"/>
      <c r="J669" s="30"/>
      <c r="K669" s="30"/>
      <c r="L669" s="30"/>
      <c r="M669" s="30"/>
      <c r="N669" s="30"/>
      <c r="O669" s="30"/>
      <c r="P669" s="30"/>
      <c r="Q669" s="30"/>
      <c r="R669" s="30"/>
      <c r="S669" s="30"/>
      <c r="T669" s="30"/>
      <c r="U669" s="30"/>
      <c r="V669" s="30"/>
      <c r="W669" s="30"/>
    </row>
    <row r="670" spans="1:23" ht="13.5" customHeight="1">
      <c r="A670" s="29"/>
      <c r="B670" s="19"/>
      <c r="C670" s="19"/>
      <c r="D670" s="19"/>
      <c r="E670" s="19"/>
      <c r="F670" s="19"/>
      <c r="G670" s="19"/>
      <c r="I670" s="30"/>
      <c r="J670" s="30"/>
      <c r="K670" s="30"/>
      <c r="L670" s="30"/>
      <c r="M670" s="30"/>
      <c r="N670" s="30"/>
      <c r="O670" s="30"/>
      <c r="P670" s="30"/>
      <c r="Q670" s="30"/>
      <c r="R670" s="30"/>
      <c r="S670" s="30"/>
      <c r="T670" s="30"/>
      <c r="U670" s="30"/>
      <c r="V670" s="30"/>
      <c r="W670" s="30"/>
    </row>
    <row r="671" spans="1:23" ht="13.5" customHeight="1">
      <c r="A671" s="29"/>
      <c r="B671" s="19"/>
      <c r="C671" s="19"/>
      <c r="D671" s="19"/>
      <c r="E671" s="19"/>
      <c r="F671" s="19"/>
      <c r="G671" s="19"/>
      <c r="I671" s="30"/>
      <c r="J671" s="30"/>
      <c r="K671" s="30"/>
      <c r="L671" s="30"/>
      <c r="M671" s="30"/>
      <c r="N671" s="30"/>
      <c r="O671" s="30"/>
      <c r="P671" s="30"/>
      <c r="Q671" s="30"/>
      <c r="R671" s="30"/>
      <c r="S671" s="30"/>
      <c r="T671" s="30"/>
      <c r="U671" s="30"/>
      <c r="V671" s="30"/>
      <c r="W671" s="30"/>
    </row>
    <row r="672" spans="1:23" ht="13.5" customHeight="1">
      <c r="A672" s="29"/>
      <c r="B672" s="19"/>
      <c r="C672" s="19"/>
      <c r="D672" s="19"/>
      <c r="E672" s="19"/>
      <c r="F672" s="19"/>
      <c r="G672" s="19"/>
      <c r="I672" s="30"/>
      <c r="J672" s="30"/>
      <c r="K672" s="30"/>
      <c r="L672" s="30"/>
      <c r="M672" s="30"/>
      <c r="N672" s="30"/>
      <c r="O672" s="30"/>
      <c r="P672" s="30"/>
      <c r="Q672" s="30"/>
      <c r="R672" s="30"/>
      <c r="S672" s="30"/>
      <c r="T672" s="30"/>
      <c r="U672" s="30"/>
      <c r="V672" s="30"/>
      <c r="W672" s="30"/>
    </row>
    <row r="673" spans="1:23" ht="13.5" customHeight="1">
      <c r="A673" s="29"/>
      <c r="B673" s="19"/>
      <c r="C673" s="19"/>
      <c r="D673" s="19"/>
      <c r="E673" s="19"/>
      <c r="F673" s="19"/>
      <c r="G673" s="19"/>
      <c r="I673" s="30"/>
      <c r="J673" s="30"/>
      <c r="K673" s="30"/>
      <c r="L673" s="30"/>
      <c r="M673" s="30"/>
      <c r="N673" s="30"/>
      <c r="O673" s="30"/>
      <c r="P673" s="30"/>
      <c r="Q673" s="30"/>
      <c r="R673" s="30"/>
      <c r="S673" s="30"/>
      <c r="T673" s="30"/>
      <c r="U673" s="30"/>
      <c r="V673" s="30"/>
      <c r="W673" s="30"/>
    </row>
    <row r="674" spans="1:23" ht="13.5" customHeight="1">
      <c r="A674" s="29"/>
      <c r="B674" s="19"/>
      <c r="C674" s="19"/>
      <c r="D674" s="19"/>
      <c r="E674" s="19"/>
      <c r="F674" s="19"/>
      <c r="G674" s="19"/>
      <c r="I674" s="30"/>
      <c r="J674" s="30"/>
      <c r="K674" s="30"/>
      <c r="L674" s="30"/>
      <c r="M674" s="30"/>
      <c r="N674" s="30"/>
      <c r="O674" s="30"/>
      <c r="P674" s="30"/>
      <c r="Q674" s="30"/>
      <c r="R674" s="30"/>
      <c r="S674" s="30"/>
      <c r="T674" s="30"/>
      <c r="U674" s="30"/>
      <c r="V674" s="30"/>
      <c r="W674" s="30"/>
    </row>
    <row r="675" spans="1:23" ht="13.5" customHeight="1">
      <c r="A675" s="29"/>
      <c r="B675" s="19"/>
      <c r="C675" s="19"/>
      <c r="D675" s="19"/>
      <c r="E675" s="19"/>
      <c r="F675" s="19"/>
      <c r="G675" s="19"/>
      <c r="I675" s="30"/>
      <c r="J675" s="30"/>
      <c r="K675" s="30"/>
      <c r="L675" s="30"/>
      <c r="M675" s="30"/>
      <c r="N675" s="30"/>
      <c r="O675" s="30"/>
      <c r="P675" s="30"/>
      <c r="Q675" s="30"/>
      <c r="R675" s="30"/>
      <c r="S675" s="30"/>
      <c r="T675" s="30"/>
      <c r="U675" s="30"/>
      <c r="V675" s="30"/>
      <c r="W675" s="30"/>
    </row>
    <row r="676" spans="1:23" ht="13.5" customHeight="1">
      <c r="A676" s="29"/>
      <c r="B676" s="19"/>
      <c r="C676" s="19"/>
      <c r="D676" s="19"/>
      <c r="E676" s="19"/>
      <c r="F676" s="19"/>
      <c r="G676" s="19"/>
      <c r="I676" s="30"/>
      <c r="J676" s="30"/>
      <c r="K676" s="30"/>
      <c r="L676" s="30"/>
      <c r="M676" s="30"/>
      <c r="N676" s="30"/>
      <c r="O676" s="30"/>
      <c r="P676" s="30"/>
      <c r="Q676" s="30"/>
      <c r="R676" s="30"/>
      <c r="S676" s="30"/>
      <c r="T676" s="30"/>
      <c r="U676" s="30"/>
      <c r="V676" s="30"/>
      <c r="W676" s="30"/>
    </row>
    <row r="677" spans="1:23" ht="13.5" customHeight="1">
      <c r="A677" s="29"/>
      <c r="B677" s="19"/>
      <c r="C677" s="19"/>
      <c r="D677" s="19"/>
      <c r="E677" s="19"/>
      <c r="F677" s="19"/>
      <c r="G677" s="19"/>
      <c r="I677" s="30"/>
      <c r="J677" s="30"/>
      <c r="K677" s="30"/>
      <c r="L677" s="30"/>
      <c r="M677" s="30"/>
      <c r="N677" s="30"/>
      <c r="O677" s="30"/>
      <c r="P677" s="30"/>
      <c r="Q677" s="30"/>
      <c r="R677" s="30"/>
      <c r="S677" s="30"/>
      <c r="T677" s="30"/>
      <c r="U677" s="30"/>
      <c r="V677" s="30"/>
      <c r="W677" s="30"/>
    </row>
    <row r="678" spans="1:23" ht="13.5" customHeight="1">
      <c r="A678" s="29"/>
      <c r="B678" s="19"/>
      <c r="C678" s="19"/>
      <c r="D678" s="19"/>
      <c r="E678" s="19"/>
      <c r="F678" s="19"/>
      <c r="G678" s="19"/>
      <c r="I678" s="30"/>
      <c r="J678" s="30"/>
      <c r="K678" s="30"/>
      <c r="L678" s="30"/>
      <c r="M678" s="30"/>
      <c r="N678" s="30"/>
      <c r="O678" s="30"/>
      <c r="P678" s="30"/>
      <c r="Q678" s="30"/>
      <c r="R678" s="30"/>
      <c r="S678" s="30"/>
      <c r="T678" s="30"/>
      <c r="U678" s="30"/>
      <c r="V678" s="30"/>
      <c r="W678" s="30"/>
    </row>
    <row r="679" spans="1:23" ht="13.5" customHeight="1">
      <c r="A679" s="29"/>
      <c r="B679" s="19"/>
      <c r="C679" s="19"/>
      <c r="D679" s="19"/>
      <c r="E679" s="19"/>
      <c r="F679" s="19"/>
      <c r="G679" s="19"/>
      <c r="I679" s="30"/>
      <c r="J679" s="30"/>
      <c r="K679" s="30"/>
      <c r="L679" s="30"/>
      <c r="M679" s="30"/>
      <c r="N679" s="30"/>
      <c r="O679" s="30"/>
      <c r="P679" s="30"/>
      <c r="Q679" s="30"/>
      <c r="R679" s="30"/>
      <c r="S679" s="30"/>
      <c r="T679" s="30"/>
      <c r="U679" s="30"/>
      <c r="V679" s="30"/>
      <c r="W679" s="30"/>
    </row>
    <row r="680" spans="1:23" ht="13.5" customHeight="1">
      <c r="A680" s="29"/>
      <c r="B680" s="19"/>
      <c r="C680" s="19"/>
      <c r="D680" s="19"/>
      <c r="E680" s="19"/>
      <c r="F680" s="19"/>
      <c r="G680" s="19"/>
      <c r="I680" s="30"/>
      <c r="J680" s="30"/>
      <c r="K680" s="30"/>
      <c r="L680" s="30"/>
      <c r="M680" s="30"/>
      <c r="N680" s="30"/>
      <c r="O680" s="30"/>
      <c r="P680" s="30"/>
      <c r="Q680" s="30"/>
      <c r="R680" s="30"/>
      <c r="S680" s="30"/>
      <c r="T680" s="30"/>
      <c r="U680" s="30"/>
      <c r="V680" s="30"/>
      <c r="W680" s="30"/>
    </row>
    <row r="681" spans="1:23" ht="13.5" customHeight="1">
      <c r="A681" s="29"/>
      <c r="B681" s="19"/>
      <c r="C681" s="19"/>
      <c r="D681" s="19"/>
      <c r="E681" s="19"/>
      <c r="F681" s="19"/>
      <c r="G681" s="19"/>
      <c r="I681" s="30"/>
      <c r="J681" s="30"/>
      <c r="K681" s="30"/>
      <c r="L681" s="30"/>
      <c r="M681" s="30"/>
      <c r="N681" s="30"/>
      <c r="O681" s="30"/>
      <c r="P681" s="30"/>
      <c r="Q681" s="30"/>
      <c r="R681" s="30"/>
      <c r="S681" s="30"/>
      <c r="T681" s="30"/>
      <c r="U681" s="30"/>
      <c r="V681" s="30"/>
      <c r="W681" s="30"/>
    </row>
    <row r="682" spans="1:23" ht="13.5" customHeight="1">
      <c r="A682" s="29"/>
      <c r="B682" s="19"/>
      <c r="C682" s="19"/>
      <c r="D682" s="19"/>
      <c r="E682" s="19"/>
      <c r="F682" s="19"/>
      <c r="G682" s="19"/>
      <c r="I682" s="30"/>
      <c r="J682" s="30"/>
      <c r="K682" s="30"/>
      <c r="L682" s="30"/>
      <c r="M682" s="30"/>
      <c r="N682" s="30"/>
      <c r="O682" s="30"/>
      <c r="P682" s="30"/>
      <c r="Q682" s="30"/>
      <c r="R682" s="30"/>
      <c r="S682" s="30"/>
      <c r="T682" s="30"/>
      <c r="U682" s="30"/>
      <c r="V682" s="30"/>
      <c r="W682" s="30"/>
    </row>
    <row r="683" spans="1:23" ht="13.5" customHeight="1">
      <c r="A683" s="29"/>
      <c r="B683" s="19"/>
      <c r="C683" s="19"/>
      <c r="D683" s="19"/>
      <c r="E683" s="19"/>
      <c r="F683" s="19"/>
      <c r="G683" s="19"/>
      <c r="I683" s="30"/>
      <c r="J683" s="30"/>
      <c r="K683" s="30"/>
      <c r="L683" s="30"/>
      <c r="M683" s="30"/>
      <c r="N683" s="30"/>
      <c r="O683" s="30"/>
      <c r="P683" s="30"/>
      <c r="Q683" s="30"/>
      <c r="R683" s="30"/>
      <c r="S683" s="30"/>
      <c r="T683" s="30"/>
      <c r="U683" s="30"/>
      <c r="V683" s="30"/>
      <c r="W683" s="30"/>
    </row>
    <row r="684" spans="1:23" ht="13.5" customHeight="1">
      <c r="A684" s="29"/>
      <c r="B684" s="19"/>
      <c r="C684" s="19"/>
      <c r="D684" s="19"/>
      <c r="E684" s="19"/>
      <c r="F684" s="19"/>
      <c r="G684" s="19"/>
      <c r="I684" s="30"/>
      <c r="J684" s="30"/>
      <c r="K684" s="30"/>
      <c r="L684" s="30"/>
      <c r="M684" s="30"/>
      <c r="N684" s="30"/>
      <c r="O684" s="30"/>
      <c r="P684" s="30"/>
      <c r="Q684" s="30"/>
      <c r="R684" s="30"/>
      <c r="S684" s="30"/>
      <c r="T684" s="30"/>
      <c r="U684" s="30"/>
      <c r="V684" s="30"/>
      <c r="W684" s="30"/>
    </row>
    <row r="685" spans="1:23" ht="13.5" customHeight="1">
      <c r="A685" s="29"/>
      <c r="B685" s="19"/>
      <c r="C685" s="19"/>
      <c r="D685" s="19"/>
      <c r="E685" s="19"/>
      <c r="F685" s="19"/>
      <c r="G685" s="19"/>
      <c r="I685" s="30"/>
      <c r="J685" s="30"/>
      <c r="K685" s="30"/>
      <c r="L685" s="30"/>
      <c r="M685" s="30"/>
      <c r="N685" s="30"/>
      <c r="O685" s="30"/>
      <c r="P685" s="30"/>
      <c r="Q685" s="30"/>
      <c r="R685" s="30"/>
      <c r="S685" s="30"/>
      <c r="T685" s="30"/>
      <c r="U685" s="30"/>
      <c r="V685" s="30"/>
      <c r="W685" s="30"/>
    </row>
    <row r="686" spans="1:23" ht="13.5" customHeight="1">
      <c r="A686" s="29"/>
      <c r="B686" s="19"/>
      <c r="C686" s="19"/>
      <c r="D686" s="19"/>
      <c r="E686" s="19"/>
      <c r="F686" s="19"/>
      <c r="G686" s="19"/>
      <c r="I686" s="30"/>
      <c r="J686" s="30"/>
      <c r="K686" s="30"/>
      <c r="L686" s="30"/>
      <c r="M686" s="30"/>
      <c r="N686" s="30"/>
      <c r="O686" s="30"/>
      <c r="P686" s="30"/>
      <c r="Q686" s="30"/>
      <c r="R686" s="30"/>
      <c r="S686" s="30"/>
      <c r="T686" s="30"/>
      <c r="U686" s="30"/>
      <c r="V686" s="30"/>
      <c r="W686" s="30"/>
    </row>
    <row r="687" spans="1:23" ht="13.5" customHeight="1">
      <c r="A687" s="29"/>
      <c r="B687" s="19"/>
      <c r="C687" s="19"/>
      <c r="D687" s="19"/>
      <c r="E687" s="19"/>
      <c r="F687" s="19"/>
      <c r="G687" s="19"/>
      <c r="I687" s="30"/>
      <c r="J687" s="30"/>
      <c r="K687" s="30"/>
      <c r="L687" s="30"/>
      <c r="M687" s="30"/>
      <c r="N687" s="30"/>
      <c r="O687" s="30"/>
      <c r="P687" s="30"/>
      <c r="Q687" s="30"/>
      <c r="R687" s="30"/>
      <c r="S687" s="30"/>
      <c r="T687" s="30"/>
      <c r="U687" s="30"/>
      <c r="V687" s="30"/>
      <c r="W687" s="30"/>
    </row>
    <row r="688" spans="1:23" ht="13.5" customHeight="1">
      <c r="A688" s="29"/>
      <c r="B688" s="19"/>
      <c r="C688" s="19"/>
      <c r="D688" s="19"/>
      <c r="E688" s="19"/>
      <c r="F688" s="19"/>
      <c r="G688" s="19"/>
      <c r="I688" s="30"/>
      <c r="J688" s="30"/>
      <c r="K688" s="30"/>
      <c r="L688" s="30"/>
      <c r="M688" s="30"/>
      <c r="N688" s="30"/>
      <c r="O688" s="30"/>
      <c r="P688" s="30"/>
      <c r="Q688" s="30"/>
      <c r="R688" s="30"/>
      <c r="S688" s="30"/>
      <c r="T688" s="30"/>
      <c r="U688" s="30"/>
      <c r="V688" s="30"/>
      <c r="W688" s="30"/>
    </row>
    <row r="689" spans="1:23" ht="13.5" customHeight="1">
      <c r="A689" s="29"/>
      <c r="B689" s="19"/>
      <c r="C689" s="19"/>
      <c r="D689" s="19"/>
      <c r="E689" s="19"/>
      <c r="F689" s="19"/>
      <c r="G689" s="19"/>
      <c r="I689" s="30"/>
      <c r="J689" s="30"/>
      <c r="K689" s="30"/>
      <c r="L689" s="30"/>
      <c r="M689" s="30"/>
      <c r="N689" s="30"/>
      <c r="O689" s="30"/>
      <c r="P689" s="30"/>
      <c r="Q689" s="30"/>
      <c r="R689" s="30"/>
      <c r="S689" s="30"/>
      <c r="T689" s="30"/>
      <c r="U689" s="30"/>
      <c r="V689" s="30"/>
      <c r="W689" s="30"/>
    </row>
    <row r="690" spans="1:23" ht="13.5" customHeight="1">
      <c r="A690" s="29"/>
      <c r="B690" s="19"/>
      <c r="C690" s="19"/>
      <c r="D690" s="19"/>
      <c r="E690" s="19"/>
      <c r="F690" s="19"/>
      <c r="G690" s="19"/>
      <c r="I690" s="30"/>
      <c r="J690" s="30"/>
      <c r="K690" s="30"/>
      <c r="L690" s="30"/>
      <c r="M690" s="30"/>
      <c r="N690" s="30"/>
      <c r="O690" s="30"/>
      <c r="P690" s="30"/>
      <c r="Q690" s="30"/>
      <c r="R690" s="30"/>
      <c r="S690" s="30"/>
      <c r="T690" s="30"/>
      <c r="U690" s="30"/>
      <c r="V690" s="30"/>
      <c r="W690" s="30"/>
    </row>
    <row r="691" spans="1:23" ht="13.5" customHeight="1">
      <c r="A691" s="29"/>
      <c r="B691" s="19"/>
      <c r="C691" s="19"/>
      <c r="D691" s="19"/>
      <c r="E691" s="19"/>
      <c r="F691" s="19"/>
      <c r="G691" s="19"/>
      <c r="I691" s="30"/>
      <c r="J691" s="30"/>
      <c r="K691" s="30"/>
      <c r="L691" s="30"/>
      <c r="M691" s="30"/>
      <c r="N691" s="30"/>
      <c r="O691" s="30"/>
      <c r="P691" s="30"/>
      <c r="Q691" s="30"/>
      <c r="R691" s="30"/>
      <c r="S691" s="30"/>
      <c r="T691" s="30"/>
      <c r="U691" s="30"/>
      <c r="V691" s="30"/>
      <c r="W691" s="30"/>
    </row>
    <row r="692" spans="1:23" ht="13.5" customHeight="1">
      <c r="A692" s="29"/>
      <c r="B692" s="19"/>
      <c r="C692" s="19"/>
      <c r="D692" s="19"/>
      <c r="E692" s="19"/>
      <c r="F692" s="19"/>
      <c r="G692" s="19"/>
      <c r="I692" s="30"/>
      <c r="J692" s="30"/>
      <c r="K692" s="30"/>
      <c r="L692" s="30"/>
      <c r="M692" s="30"/>
      <c r="N692" s="30"/>
      <c r="O692" s="30"/>
      <c r="P692" s="30"/>
      <c r="Q692" s="30"/>
      <c r="R692" s="30"/>
      <c r="S692" s="30"/>
      <c r="T692" s="30"/>
      <c r="U692" s="30"/>
      <c r="V692" s="30"/>
      <c r="W692" s="30"/>
    </row>
    <row r="693" spans="1:23" ht="13.5" customHeight="1">
      <c r="A693" s="29"/>
      <c r="B693" s="19"/>
      <c r="C693" s="19"/>
      <c r="D693" s="19"/>
      <c r="E693" s="19"/>
      <c r="F693" s="19"/>
      <c r="G693" s="19"/>
      <c r="I693" s="30"/>
      <c r="J693" s="30"/>
      <c r="K693" s="30"/>
      <c r="L693" s="30"/>
      <c r="M693" s="30"/>
      <c r="N693" s="30"/>
      <c r="O693" s="30"/>
      <c r="P693" s="30"/>
      <c r="Q693" s="30"/>
      <c r="R693" s="30"/>
      <c r="S693" s="30"/>
      <c r="T693" s="30"/>
      <c r="U693" s="30"/>
      <c r="V693" s="30"/>
      <c r="W693" s="30"/>
    </row>
    <row r="694" spans="1:23" ht="13.5" customHeight="1">
      <c r="A694" s="29"/>
      <c r="B694" s="19"/>
      <c r="C694" s="19"/>
      <c r="D694" s="19"/>
      <c r="E694" s="19"/>
      <c r="F694" s="19"/>
      <c r="G694" s="19"/>
      <c r="I694" s="30"/>
      <c r="J694" s="30"/>
      <c r="K694" s="30"/>
      <c r="L694" s="30"/>
      <c r="M694" s="30"/>
      <c r="N694" s="30"/>
      <c r="O694" s="30"/>
      <c r="P694" s="30"/>
      <c r="Q694" s="30"/>
      <c r="R694" s="30"/>
      <c r="S694" s="30"/>
      <c r="T694" s="30"/>
      <c r="U694" s="30"/>
      <c r="V694" s="30"/>
      <c r="W694" s="30"/>
    </row>
    <row r="695" spans="1:23" ht="13.5" customHeight="1">
      <c r="A695" s="29"/>
      <c r="B695" s="19"/>
      <c r="C695" s="19"/>
      <c r="D695" s="19"/>
      <c r="E695" s="19"/>
      <c r="F695" s="19"/>
      <c r="G695" s="19"/>
      <c r="I695" s="30"/>
      <c r="J695" s="30"/>
      <c r="K695" s="30"/>
      <c r="L695" s="30"/>
      <c r="M695" s="30"/>
      <c r="N695" s="30"/>
      <c r="O695" s="30"/>
      <c r="P695" s="30"/>
      <c r="Q695" s="30"/>
      <c r="R695" s="30"/>
      <c r="S695" s="30"/>
      <c r="T695" s="30"/>
      <c r="U695" s="30"/>
      <c r="V695" s="30"/>
      <c r="W695" s="30"/>
    </row>
    <row r="696" spans="1:23" ht="13.5" customHeight="1">
      <c r="A696" s="29"/>
      <c r="B696" s="19"/>
      <c r="C696" s="19"/>
      <c r="D696" s="19"/>
      <c r="E696" s="19"/>
      <c r="F696" s="19"/>
      <c r="G696" s="19"/>
      <c r="I696" s="30"/>
      <c r="J696" s="30"/>
      <c r="K696" s="30"/>
      <c r="L696" s="30"/>
      <c r="M696" s="30"/>
      <c r="N696" s="30"/>
      <c r="O696" s="30"/>
      <c r="P696" s="30"/>
      <c r="Q696" s="30"/>
      <c r="R696" s="30"/>
      <c r="S696" s="30"/>
      <c r="T696" s="30"/>
      <c r="U696" s="30"/>
      <c r="V696" s="30"/>
      <c r="W696" s="30"/>
    </row>
    <row r="697" spans="1:23" ht="13.5" customHeight="1">
      <c r="A697" s="29"/>
      <c r="B697" s="19"/>
      <c r="C697" s="19"/>
      <c r="D697" s="19"/>
      <c r="E697" s="19"/>
      <c r="F697" s="19"/>
      <c r="G697" s="19"/>
      <c r="I697" s="30"/>
      <c r="J697" s="30"/>
      <c r="K697" s="30"/>
      <c r="L697" s="30"/>
      <c r="M697" s="30"/>
      <c r="N697" s="30"/>
      <c r="O697" s="30"/>
      <c r="P697" s="30"/>
      <c r="Q697" s="30"/>
      <c r="R697" s="30"/>
      <c r="S697" s="30"/>
      <c r="T697" s="30"/>
      <c r="U697" s="30"/>
      <c r="V697" s="30"/>
      <c r="W697" s="30"/>
    </row>
    <row r="698" spans="1:23" ht="13.5" customHeight="1">
      <c r="A698" s="29"/>
      <c r="B698" s="19"/>
      <c r="C698" s="19"/>
      <c r="D698" s="19"/>
      <c r="E698" s="19"/>
      <c r="F698" s="19"/>
      <c r="G698" s="19"/>
      <c r="I698" s="30"/>
      <c r="J698" s="30"/>
      <c r="K698" s="30"/>
      <c r="L698" s="30"/>
      <c r="M698" s="30"/>
      <c r="N698" s="30"/>
      <c r="O698" s="30"/>
      <c r="P698" s="30"/>
      <c r="Q698" s="30"/>
      <c r="R698" s="30"/>
      <c r="S698" s="30"/>
      <c r="T698" s="30"/>
      <c r="U698" s="30"/>
      <c r="V698" s="30"/>
      <c r="W698" s="30"/>
    </row>
    <row r="699" spans="1:23" ht="13.5" customHeight="1">
      <c r="A699" s="29"/>
      <c r="B699" s="19"/>
      <c r="C699" s="19"/>
      <c r="D699" s="19"/>
      <c r="E699" s="19"/>
      <c r="F699" s="19"/>
      <c r="G699" s="19"/>
      <c r="I699" s="30"/>
      <c r="J699" s="30"/>
      <c r="K699" s="30"/>
      <c r="L699" s="30"/>
      <c r="M699" s="30"/>
      <c r="N699" s="30"/>
      <c r="O699" s="30"/>
      <c r="P699" s="30"/>
      <c r="Q699" s="30"/>
      <c r="R699" s="30"/>
      <c r="S699" s="30"/>
      <c r="T699" s="30"/>
      <c r="U699" s="30"/>
      <c r="V699" s="30"/>
      <c r="W699" s="30"/>
    </row>
    <row r="700" spans="1:23" ht="13.5" customHeight="1">
      <c r="A700" s="29"/>
      <c r="B700" s="19"/>
      <c r="C700" s="19"/>
      <c r="D700" s="19"/>
      <c r="E700" s="19"/>
      <c r="F700" s="19"/>
      <c r="G700" s="19"/>
      <c r="I700" s="30"/>
      <c r="J700" s="30"/>
      <c r="K700" s="30"/>
      <c r="L700" s="30"/>
      <c r="M700" s="30"/>
      <c r="N700" s="30"/>
      <c r="O700" s="30"/>
      <c r="P700" s="30"/>
      <c r="Q700" s="30"/>
      <c r="R700" s="30"/>
      <c r="S700" s="30"/>
      <c r="T700" s="30"/>
      <c r="U700" s="30"/>
      <c r="V700" s="30"/>
      <c r="W700" s="30"/>
    </row>
    <row r="701" spans="1:23" ht="13.5" customHeight="1">
      <c r="A701" s="29"/>
      <c r="B701" s="19"/>
      <c r="C701" s="19"/>
      <c r="D701" s="19"/>
      <c r="E701" s="19"/>
      <c r="F701" s="19"/>
      <c r="G701" s="19"/>
      <c r="I701" s="30"/>
      <c r="J701" s="30"/>
      <c r="K701" s="30"/>
      <c r="L701" s="30"/>
      <c r="M701" s="30"/>
      <c r="N701" s="30"/>
      <c r="O701" s="30"/>
      <c r="P701" s="30"/>
      <c r="Q701" s="30"/>
      <c r="R701" s="30"/>
      <c r="S701" s="30"/>
      <c r="T701" s="30"/>
      <c r="U701" s="30"/>
      <c r="V701" s="30"/>
      <c r="W701" s="30"/>
    </row>
    <row r="702" spans="1:23" ht="13.5" customHeight="1">
      <c r="A702" s="29"/>
      <c r="B702" s="19"/>
      <c r="C702" s="19"/>
      <c r="D702" s="19"/>
      <c r="E702" s="19"/>
      <c r="F702" s="19"/>
      <c r="G702" s="19"/>
      <c r="I702" s="30"/>
      <c r="J702" s="30"/>
      <c r="K702" s="30"/>
      <c r="L702" s="30"/>
      <c r="M702" s="30"/>
      <c r="N702" s="30"/>
      <c r="O702" s="30"/>
      <c r="P702" s="30"/>
      <c r="Q702" s="30"/>
      <c r="R702" s="30"/>
      <c r="S702" s="30"/>
      <c r="T702" s="30"/>
      <c r="U702" s="30"/>
      <c r="V702" s="30"/>
      <c r="W702" s="30"/>
    </row>
    <row r="703" spans="1:23" ht="13.5" customHeight="1">
      <c r="A703" s="29"/>
      <c r="B703" s="19"/>
      <c r="C703" s="19"/>
      <c r="D703" s="19"/>
      <c r="E703" s="19"/>
      <c r="F703" s="19"/>
      <c r="G703" s="19"/>
      <c r="I703" s="30"/>
      <c r="J703" s="30"/>
      <c r="K703" s="30"/>
      <c r="L703" s="30"/>
      <c r="M703" s="30"/>
      <c r="N703" s="30"/>
      <c r="O703" s="30"/>
      <c r="P703" s="30"/>
      <c r="Q703" s="30"/>
      <c r="R703" s="30"/>
      <c r="S703" s="30"/>
      <c r="T703" s="30"/>
      <c r="U703" s="30"/>
      <c r="V703" s="30"/>
      <c r="W703" s="30"/>
    </row>
    <row r="704" spans="1:23" ht="13.5" customHeight="1">
      <c r="A704" s="29"/>
      <c r="B704" s="19"/>
      <c r="C704" s="19"/>
      <c r="D704" s="19"/>
      <c r="E704" s="19"/>
      <c r="F704" s="19"/>
      <c r="G704" s="19"/>
      <c r="I704" s="30"/>
      <c r="J704" s="30"/>
      <c r="K704" s="30"/>
      <c r="L704" s="30"/>
      <c r="M704" s="30"/>
      <c r="N704" s="30"/>
      <c r="O704" s="30"/>
      <c r="P704" s="30"/>
      <c r="Q704" s="30"/>
      <c r="R704" s="30"/>
      <c r="S704" s="30"/>
      <c r="T704" s="30"/>
      <c r="U704" s="30"/>
      <c r="V704" s="30"/>
      <c r="W704" s="30"/>
    </row>
    <row r="705" spans="1:23" ht="13.5" customHeight="1">
      <c r="A705" s="29"/>
      <c r="B705" s="19"/>
      <c r="C705" s="19"/>
      <c r="D705" s="19"/>
      <c r="E705" s="19"/>
      <c r="F705" s="19"/>
      <c r="G705" s="19"/>
      <c r="I705" s="30"/>
      <c r="J705" s="30"/>
      <c r="K705" s="30"/>
      <c r="L705" s="30"/>
      <c r="M705" s="30"/>
      <c r="N705" s="30"/>
      <c r="O705" s="30"/>
      <c r="P705" s="30"/>
      <c r="Q705" s="30"/>
      <c r="R705" s="30"/>
      <c r="S705" s="30"/>
      <c r="T705" s="30"/>
      <c r="U705" s="30"/>
      <c r="V705" s="30"/>
      <c r="W705" s="30"/>
    </row>
    <row r="706" spans="1:23" ht="13.5" customHeight="1">
      <c r="A706" s="29"/>
      <c r="B706" s="19"/>
      <c r="C706" s="19"/>
      <c r="D706" s="19"/>
      <c r="E706" s="19"/>
      <c r="F706" s="19"/>
      <c r="G706" s="19"/>
      <c r="I706" s="30"/>
      <c r="J706" s="30"/>
      <c r="K706" s="30"/>
      <c r="L706" s="30"/>
      <c r="M706" s="30"/>
      <c r="N706" s="30"/>
      <c r="O706" s="30"/>
      <c r="P706" s="30"/>
      <c r="Q706" s="30"/>
      <c r="R706" s="30"/>
      <c r="S706" s="30"/>
      <c r="T706" s="30"/>
      <c r="U706" s="30"/>
      <c r="V706" s="30"/>
      <c r="W706" s="30"/>
    </row>
    <row r="707" spans="1:23" ht="13.5" customHeight="1">
      <c r="A707" s="29"/>
      <c r="B707" s="19"/>
      <c r="C707" s="19"/>
      <c r="D707" s="19"/>
      <c r="E707" s="19"/>
      <c r="F707" s="19"/>
      <c r="G707" s="19"/>
      <c r="I707" s="30"/>
      <c r="J707" s="30"/>
      <c r="K707" s="30"/>
      <c r="L707" s="30"/>
      <c r="M707" s="30"/>
      <c r="N707" s="30"/>
      <c r="O707" s="30"/>
      <c r="P707" s="30"/>
      <c r="Q707" s="30"/>
      <c r="R707" s="30"/>
      <c r="S707" s="30"/>
      <c r="T707" s="30"/>
      <c r="U707" s="30"/>
      <c r="V707" s="30"/>
      <c r="W707" s="30"/>
    </row>
    <row r="708" spans="1:23" ht="13.5" customHeight="1">
      <c r="A708" s="29"/>
      <c r="B708" s="19"/>
      <c r="C708" s="19"/>
      <c r="D708" s="19"/>
      <c r="E708" s="19"/>
      <c r="F708" s="19"/>
      <c r="G708" s="19"/>
      <c r="I708" s="30"/>
      <c r="J708" s="30"/>
      <c r="K708" s="30"/>
      <c r="L708" s="30"/>
      <c r="M708" s="30"/>
      <c r="N708" s="30"/>
      <c r="O708" s="30"/>
      <c r="P708" s="30"/>
      <c r="Q708" s="30"/>
      <c r="R708" s="30"/>
      <c r="S708" s="30"/>
      <c r="T708" s="30"/>
      <c r="U708" s="30"/>
      <c r="V708" s="30"/>
      <c r="W708" s="30"/>
    </row>
    <row r="709" spans="1:23" ht="13.5" customHeight="1">
      <c r="A709" s="29"/>
      <c r="B709" s="19"/>
      <c r="C709" s="19"/>
      <c r="D709" s="19"/>
      <c r="E709" s="19"/>
      <c r="F709" s="19"/>
      <c r="G709" s="19"/>
      <c r="I709" s="30"/>
      <c r="J709" s="30"/>
      <c r="K709" s="30"/>
      <c r="L709" s="30"/>
      <c r="M709" s="30"/>
      <c r="N709" s="30"/>
      <c r="O709" s="30"/>
      <c r="P709" s="30"/>
      <c r="Q709" s="30"/>
      <c r="R709" s="30"/>
      <c r="S709" s="30"/>
      <c r="T709" s="30"/>
      <c r="U709" s="30"/>
      <c r="V709" s="30"/>
      <c r="W709" s="30"/>
    </row>
    <row r="710" spans="1:23" ht="13.5" customHeight="1">
      <c r="A710" s="29"/>
      <c r="B710" s="19"/>
      <c r="C710" s="19"/>
      <c r="D710" s="19"/>
      <c r="E710" s="19"/>
      <c r="F710" s="19"/>
      <c r="G710" s="19"/>
      <c r="I710" s="30"/>
      <c r="J710" s="30"/>
      <c r="K710" s="30"/>
      <c r="L710" s="30"/>
      <c r="M710" s="30"/>
      <c r="N710" s="30"/>
      <c r="O710" s="30"/>
      <c r="P710" s="30"/>
      <c r="Q710" s="30"/>
      <c r="R710" s="30"/>
      <c r="S710" s="30"/>
      <c r="T710" s="30"/>
      <c r="U710" s="30"/>
      <c r="V710" s="30"/>
      <c r="W710" s="30"/>
    </row>
    <row r="711" spans="1:23" ht="13.5" customHeight="1">
      <c r="A711" s="29"/>
      <c r="B711" s="19"/>
      <c r="C711" s="19"/>
      <c r="D711" s="19"/>
      <c r="E711" s="19"/>
      <c r="F711" s="19"/>
      <c r="G711" s="19"/>
      <c r="I711" s="30"/>
      <c r="J711" s="30"/>
      <c r="K711" s="30"/>
      <c r="L711" s="30"/>
      <c r="M711" s="30"/>
      <c r="N711" s="30"/>
      <c r="O711" s="30"/>
      <c r="P711" s="30"/>
      <c r="Q711" s="30"/>
      <c r="R711" s="30"/>
      <c r="S711" s="30"/>
      <c r="T711" s="30"/>
      <c r="U711" s="30"/>
      <c r="V711" s="30"/>
      <c r="W711" s="30"/>
    </row>
    <row r="712" spans="1:23" ht="13.5" customHeight="1">
      <c r="A712" s="29"/>
      <c r="B712" s="19"/>
      <c r="C712" s="19"/>
      <c r="D712" s="19"/>
      <c r="E712" s="19"/>
      <c r="F712" s="19"/>
      <c r="G712" s="19"/>
      <c r="I712" s="30"/>
      <c r="J712" s="30"/>
      <c r="K712" s="30"/>
      <c r="L712" s="30"/>
      <c r="M712" s="30"/>
      <c r="N712" s="30"/>
      <c r="O712" s="30"/>
      <c r="P712" s="30"/>
      <c r="Q712" s="30"/>
      <c r="R712" s="30"/>
      <c r="S712" s="30"/>
      <c r="T712" s="30"/>
      <c r="U712" s="30"/>
      <c r="V712" s="30"/>
      <c r="W712" s="30"/>
    </row>
    <row r="713" spans="1:23" ht="13.5" customHeight="1">
      <c r="A713" s="29"/>
      <c r="B713" s="19"/>
      <c r="C713" s="19"/>
      <c r="D713" s="19"/>
      <c r="E713" s="19"/>
      <c r="F713" s="19"/>
      <c r="G713" s="19"/>
      <c r="I713" s="30"/>
      <c r="J713" s="30"/>
      <c r="K713" s="30"/>
      <c r="L713" s="30"/>
      <c r="M713" s="30"/>
      <c r="N713" s="30"/>
      <c r="O713" s="30"/>
      <c r="P713" s="30"/>
      <c r="Q713" s="30"/>
      <c r="R713" s="30"/>
      <c r="S713" s="30"/>
      <c r="T713" s="30"/>
      <c r="U713" s="30"/>
      <c r="V713" s="30"/>
      <c r="W713" s="30"/>
    </row>
    <row r="714" spans="1:23" ht="13.5" customHeight="1">
      <c r="A714" s="29"/>
      <c r="B714" s="19"/>
      <c r="C714" s="19"/>
      <c r="D714" s="19"/>
      <c r="E714" s="19"/>
      <c r="F714" s="19"/>
      <c r="G714" s="19"/>
      <c r="I714" s="30"/>
      <c r="J714" s="30"/>
      <c r="K714" s="30"/>
      <c r="L714" s="30"/>
      <c r="M714" s="30"/>
      <c r="N714" s="30"/>
      <c r="O714" s="30"/>
      <c r="P714" s="30"/>
      <c r="Q714" s="30"/>
      <c r="R714" s="30"/>
      <c r="S714" s="30"/>
      <c r="T714" s="30"/>
      <c r="U714" s="30"/>
      <c r="V714" s="30"/>
      <c r="W714" s="30"/>
    </row>
    <row r="715" spans="1:23" ht="13.5" customHeight="1">
      <c r="A715" s="29"/>
      <c r="B715" s="19"/>
      <c r="C715" s="19"/>
      <c r="D715" s="19"/>
      <c r="E715" s="19"/>
      <c r="F715" s="19"/>
      <c r="G715" s="19"/>
      <c r="I715" s="30"/>
      <c r="J715" s="30"/>
      <c r="K715" s="30"/>
      <c r="L715" s="30"/>
      <c r="M715" s="30"/>
      <c r="N715" s="30"/>
      <c r="O715" s="30"/>
      <c r="P715" s="30"/>
      <c r="Q715" s="30"/>
      <c r="R715" s="30"/>
      <c r="S715" s="30"/>
      <c r="T715" s="30"/>
      <c r="U715" s="30"/>
      <c r="V715" s="30"/>
      <c r="W715" s="30"/>
    </row>
    <row r="716" spans="1:23" ht="13.5" customHeight="1">
      <c r="A716" s="29"/>
      <c r="B716" s="19"/>
      <c r="C716" s="19"/>
      <c r="D716" s="19"/>
      <c r="E716" s="19"/>
      <c r="F716" s="19"/>
      <c r="G716" s="19"/>
      <c r="I716" s="30"/>
      <c r="J716" s="30"/>
      <c r="K716" s="30"/>
      <c r="L716" s="30"/>
      <c r="M716" s="30"/>
      <c r="N716" s="30"/>
      <c r="O716" s="30"/>
      <c r="P716" s="30"/>
      <c r="Q716" s="30"/>
      <c r="R716" s="30"/>
      <c r="S716" s="30"/>
      <c r="T716" s="30"/>
      <c r="U716" s="30"/>
      <c r="V716" s="30"/>
      <c r="W716" s="30"/>
    </row>
    <row r="717" spans="1:23" ht="13.5" customHeight="1">
      <c r="A717" s="29"/>
      <c r="B717" s="19"/>
      <c r="C717" s="19"/>
      <c r="D717" s="19"/>
      <c r="E717" s="19"/>
      <c r="F717" s="19"/>
      <c r="G717" s="19"/>
      <c r="I717" s="30"/>
      <c r="J717" s="30"/>
      <c r="K717" s="30"/>
      <c r="L717" s="30"/>
      <c r="M717" s="30"/>
      <c r="N717" s="30"/>
      <c r="O717" s="30"/>
      <c r="P717" s="30"/>
      <c r="Q717" s="30"/>
      <c r="R717" s="30"/>
      <c r="S717" s="30"/>
      <c r="T717" s="30"/>
      <c r="U717" s="30"/>
      <c r="V717" s="30"/>
      <c r="W717" s="30"/>
    </row>
    <row r="718" spans="1:23" ht="13.5" customHeight="1">
      <c r="A718" s="29"/>
      <c r="B718" s="19"/>
      <c r="C718" s="19"/>
      <c r="D718" s="19"/>
      <c r="E718" s="19"/>
      <c r="F718" s="19"/>
      <c r="G718" s="19"/>
      <c r="I718" s="30"/>
      <c r="J718" s="30"/>
      <c r="K718" s="30"/>
      <c r="L718" s="30"/>
      <c r="M718" s="30"/>
      <c r="N718" s="30"/>
      <c r="O718" s="30"/>
      <c r="P718" s="30"/>
      <c r="Q718" s="30"/>
      <c r="R718" s="30"/>
      <c r="S718" s="30"/>
      <c r="T718" s="30"/>
      <c r="U718" s="30"/>
      <c r="V718" s="30"/>
      <c r="W718" s="30"/>
    </row>
    <row r="719" spans="1:23" ht="13.5" customHeight="1">
      <c r="A719" s="29"/>
      <c r="B719" s="19"/>
      <c r="C719" s="19"/>
      <c r="D719" s="19"/>
      <c r="E719" s="19"/>
      <c r="F719" s="19"/>
      <c r="G719" s="19"/>
      <c r="I719" s="30"/>
      <c r="J719" s="30"/>
      <c r="K719" s="30"/>
      <c r="L719" s="30"/>
      <c r="M719" s="30"/>
      <c r="N719" s="30"/>
      <c r="O719" s="30"/>
      <c r="P719" s="30"/>
      <c r="Q719" s="30"/>
      <c r="R719" s="30"/>
      <c r="S719" s="30"/>
      <c r="T719" s="30"/>
      <c r="U719" s="30"/>
      <c r="V719" s="30"/>
      <c r="W719" s="30"/>
    </row>
    <row r="720" spans="1:23" ht="13.5" customHeight="1">
      <c r="A720" s="29"/>
      <c r="B720" s="19"/>
      <c r="C720" s="19"/>
      <c r="D720" s="19"/>
      <c r="E720" s="19"/>
      <c r="F720" s="19"/>
      <c r="G720" s="19"/>
      <c r="I720" s="30"/>
      <c r="J720" s="30"/>
      <c r="K720" s="30"/>
      <c r="L720" s="30"/>
      <c r="M720" s="30"/>
      <c r="N720" s="30"/>
      <c r="O720" s="30"/>
      <c r="P720" s="30"/>
      <c r="Q720" s="30"/>
      <c r="R720" s="30"/>
      <c r="S720" s="30"/>
      <c r="T720" s="30"/>
      <c r="U720" s="30"/>
      <c r="V720" s="30"/>
      <c r="W720" s="30"/>
    </row>
    <row r="721" spans="1:23" ht="13.5" customHeight="1">
      <c r="A721" s="29"/>
      <c r="B721" s="19"/>
      <c r="C721" s="19"/>
      <c r="D721" s="19"/>
      <c r="E721" s="19"/>
      <c r="F721" s="19"/>
      <c r="G721" s="19"/>
      <c r="I721" s="30"/>
      <c r="J721" s="30"/>
      <c r="K721" s="30"/>
      <c r="L721" s="30"/>
      <c r="M721" s="30"/>
      <c r="N721" s="30"/>
      <c r="O721" s="30"/>
      <c r="P721" s="30"/>
      <c r="Q721" s="30"/>
      <c r="R721" s="30"/>
      <c r="S721" s="30"/>
      <c r="T721" s="30"/>
      <c r="U721" s="30"/>
      <c r="V721" s="30"/>
      <c r="W721" s="30"/>
    </row>
    <row r="722" spans="1:23" ht="13.5" customHeight="1">
      <c r="A722" s="29"/>
      <c r="B722" s="19"/>
      <c r="C722" s="19"/>
      <c r="D722" s="19"/>
      <c r="E722" s="19"/>
      <c r="F722" s="19"/>
      <c r="G722" s="19"/>
      <c r="I722" s="30"/>
      <c r="J722" s="30"/>
      <c r="K722" s="30"/>
      <c r="L722" s="30"/>
      <c r="M722" s="30"/>
      <c r="N722" s="30"/>
      <c r="O722" s="30"/>
      <c r="P722" s="30"/>
      <c r="Q722" s="30"/>
      <c r="R722" s="30"/>
      <c r="S722" s="30"/>
      <c r="T722" s="30"/>
      <c r="U722" s="30"/>
      <c r="V722" s="30"/>
      <c r="W722" s="30"/>
    </row>
    <row r="723" spans="1:23" ht="13.5" customHeight="1">
      <c r="A723" s="29"/>
      <c r="B723" s="19"/>
      <c r="C723" s="19"/>
      <c r="D723" s="19"/>
      <c r="E723" s="19"/>
      <c r="F723" s="19"/>
      <c r="G723" s="19"/>
      <c r="I723" s="30"/>
      <c r="J723" s="30"/>
      <c r="K723" s="30"/>
      <c r="L723" s="30"/>
      <c r="M723" s="30"/>
      <c r="N723" s="30"/>
      <c r="O723" s="30"/>
      <c r="P723" s="30"/>
      <c r="Q723" s="30"/>
      <c r="R723" s="30"/>
      <c r="S723" s="30"/>
      <c r="T723" s="30"/>
      <c r="U723" s="30"/>
      <c r="V723" s="30"/>
      <c r="W723" s="30"/>
    </row>
    <row r="724" spans="1:23" ht="13.5" customHeight="1">
      <c r="A724" s="29"/>
      <c r="B724" s="19"/>
      <c r="C724" s="19"/>
      <c r="D724" s="19"/>
      <c r="E724" s="19"/>
      <c r="F724" s="19"/>
      <c r="G724" s="19"/>
      <c r="I724" s="30"/>
      <c r="J724" s="30"/>
      <c r="K724" s="30"/>
      <c r="L724" s="30"/>
      <c r="M724" s="30"/>
      <c r="N724" s="30"/>
      <c r="O724" s="30"/>
      <c r="P724" s="30"/>
      <c r="Q724" s="30"/>
      <c r="R724" s="30"/>
      <c r="S724" s="30"/>
      <c r="T724" s="30"/>
      <c r="U724" s="30"/>
      <c r="V724" s="30"/>
      <c r="W724" s="30"/>
    </row>
    <row r="725" spans="1:23" ht="13.5" customHeight="1">
      <c r="A725" s="29"/>
      <c r="B725" s="19"/>
      <c r="C725" s="19"/>
      <c r="D725" s="19"/>
      <c r="E725" s="19"/>
      <c r="F725" s="19"/>
      <c r="G725" s="19"/>
      <c r="I725" s="30"/>
      <c r="J725" s="30"/>
      <c r="K725" s="30"/>
      <c r="L725" s="30"/>
      <c r="M725" s="30"/>
      <c r="N725" s="30"/>
      <c r="O725" s="30"/>
      <c r="P725" s="30"/>
      <c r="Q725" s="30"/>
      <c r="R725" s="30"/>
      <c r="S725" s="30"/>
      <c r="T725" s="30"/>
      <c r="U725" s="30"/>
      <c r="V725" s="30"/>
      <c r="W725" s="30"/>
    </row>
    <row r="726" spans="1:23" ht="13.5" customHeight="1">
      <c r="A726" s="29"/>
      <c r="B726" s="19"/>
      <c r="C726" s="19"/>
      <c r="D726" s="19"/>
      <c r="E726" s="19"/>
      <c r="F726" s="19"/>
      <c r="G726" s="19"/>
      <c r="I726" s="30"/>
      <c r="J726" s="30"/>
      <c r="K726" s="30"/>
      <c r="L726" s="30"/>
      <c r="M726" s="30"/>
      <c r="N726" s="30"/>
      <c r="O726" s="30"/>
      <c r="P726" s="30"/>
      <c r="Q726" s="30"/>
      <c r="R726" s="30"/>
      <c r="S726" s="30"/>
      <c r="T726" s="30"/>
      <c r="U726" s="30"/>
      <c r="V726" s="30"/>
      <c r="W726" s="30"/>
    </row>
    <row r="727" spans="1:23" ht="13.5" customHeight="1">
      <c r="A727" s="29"/>
      <c r="B727" s="19"/>
      <c r="C727" s="19"/>
      <c r="D727" s="19"/>
      <c r="E727" s="19"/>
      <c r="F727" s="19"/>
      <c r="G727" s="19"/>
      <c r="I727" s="30"/>
      <c r="J727" s="30"/>
      <c r="K727" s="30"/>
      <c r="L727" s="30"/>
      <c r="M727" s="30"/>
      <c r="N727" s="30"/>
      <c r="O727" s="30"/>
      <c r="P727" s="30"/>
      <c r="Q727" s="30"/>
      <c r="R727" s="30"/>
      <c r="S727" s="30"/>
      <c r="T727" s="30"/>
      <c r="U727" s="30"/>
      <c r="V727" s="30"/>
      <c r="W727" s="30"/>
    </row>
    <row r="728" spans="1:23" ht="13.5" customHeight="1">
      <c r="A728" s="29"/>
      <c r="B728" s="19"/>
      <c r="C728" s="19"/>
      <c r="D728" s="19"/>
      <c r="E728" s="19"/>
      <c r="F728" s="19"/>
      <c r="G728" s="19"/>
      <c r="I728" s="30"/>
      <c r="J728" s="30"/>
      <c r="K728" s="30"/>
      <c r="L728" s="30"/>
      <c r="M728" s="30"/>
      <c r="N728" s="30"/>
      <c r="O728" s="30"/>
      <c r="P728" s="30"/>
      <c r="Q728" s="30"/>
      <c r="R728" s="30"/>
      <c r="S728" s="30"/>
      <c r="T728" s="30"/>
      <c r="U728" s="30"/>
      <c r="V728" s="30"/>
      <c r="W728" s="30"/>
    </row>
    <row r="729" spans="1:23" ht="13.5" customHeight="1">
      <c r="A729" s="29"/>
      <c r="B729" s="19"/>
      <c r="C729" s="19"/>
      <c r="D729" s="19"/>
      <c r="E729" s="19"/>
      <c r="F729" s="19"/>
      <c r="G729" s="19"/>
      <c r="I729" s="30"/>
      <c r="J729" s="30"/>
      <c r="K729" s="30"/>
      <c r="L729" s="30"/>
      <c r="M729" s="30"/>
      <c r="N729" s="30"/>
      <c r="O729" s="30"/>
      <c r="P729" s="30"/>
      <c r="Q729" s="30"/>
      <c r="R729" s="30"/>
      <c r="S729" s="30"/>
      <c r="T729" s="30"/>
      <c r="U729" s="30"/>
      <c r="V729" s="30"/>
      <c r="W729" s="30"/>
    </row>
    <row r="730" spans="1:23" ht="13.5" customHeight="1">
      <c r="A730" s="29"/>
      <c r="B730" s="19"/>
      <c r="C730" s="19"/>
      <c r="D730" s="19"/>
      <c r="E730" s="19"/>
      <c r="F730" s="19"/>
      <c r="G730" s="19"/>
      <c r="I730" s="30"/>
      <c r="J730" s="30"/>
      <c r="K730" s="30"/>
      <c r="L730" s="30"/>
      <c r="M730" s="30"/>
      <c r="N730" s="30"/>
      <c r="O730" s="30"/>
      <c r="P730" s="30"/>
      <c r="Q730" s="30"/>
      <c r="R730" s="30"/>
      <c r="S730" s="30"/>
      <c r="T730" s="30"/>
      <c r="U730" s="30"/>
      <c r="V730" s="30"/>
      <c r="W730" s="30"/>
    </row>
    <row r="731" spans="1:23" ht="13.5" customHeight="1">
      <c r="A731" s="29"/>
      <c r="B731" s="19"/>
      <c r="C731" s="19"/>
      <c r="D731" s="19"/>
      <c r="E731" s="19"/>
      <c r="F731" s="19"/>
      <c r="G731" s="19"/>
      <c r="I731" s="30"/>
      <c r="J731" s="30"/>
      <c r="K731" s="30"/>
      <c r="L731" s="30"/>
      <c r="M731" s="30"/>
      <c r="N731" s="30"/>
      <c r="O731" s="30"/>
      <c r="P731" s="30"/>
      <c r="Q731" s="30"/>
      <c r="R731" s="30"/>
      <c r="S731" s="30"/>
      <c r="T731" s="30"/>
      <c r="U731" s="30"/>
      <c r="V731" s="30"/>
      <c r="W731" s="30"/>
    </row>
    <row r="732" spans="1:23" ht="13.5" customHeight="1">
      <c r="A732" s="29"/>
      <c r="B732" s="19"/>
      <c r="C732" s="19"/>
      <c r="D732" s="19"/>
      <c r="E732" s="19"/>
      <c r="F732" s="19"/>
      <c r="G732" s="19"/>
      <c r="I732" s="30"/>
      <c r="J732" s="30"/>
      <c r="K732" s="30"/>
      <c r="L732" s="30"/>
      <c r="M732" s="30"/>
      <c r="N732" s="30"/>
      <c r="O732" s="30"/>
      <c r="P732" s="30"/>
      <c r="Q732" s="30"/>
      <c r="R732" s="30"/>
      <c r="S732" s="30"/>
      <c r="T732" s="30"/>
      <c r="U732" s="30"/>
      <c r="V732" s="30"/>
      <c r="W732" s="30"/>
    </row>
    <row r="733" spans="1:23" ht="13.5" customHeight="1">
      <c r="A733" s="29"/>
      <c r="B733" s="19"/>
      <c r="C733" s="19"/>
      <c r="D733" s="19"/>
      <c r="E733" s="19"/>
      <c r="F733" s="19"/>
      <c r="G733" s="19"/>
      <c r="I733" s="30"/>
      <c r="J733" s="30"/>
      <c r="K733" s="30"/>
      <c r="L733" s="30"/>
      <c r="M733" s="30"/>
      <c r="N733" s="30"/>
      <c r="O733" s="30"/>
      <c r="P733" s="30"/>
      <c r="Q733" s="30"/>
      <c r="R733" s="30"/>
      <c r="S733" s="30"/>
      <c r="T733" s="30"/>
      <c r="U733" s="30"/>
      <c r="V733" s="30"/>
      <c r="W733" s="30"/>
    </row>
    <row r="734" spans="1:23" ht="13.5" customHeight="1">
      <c r="A734" s="29"/>
      <c r="B734" s="19"/>
      <c r="C734" s="19"/>
      <c r="D734" s="19"/>
      <c r="E734" s="19"/>
      <c r="F734" s="19"/>
      <c r="G734" s="19"/>
      <c r="I734" s="30"/>
      <c r="J734" s="30"/>
      <c r="K734" s="30"/>
      <c r="L734" s="30"/>
      <c r="M734" s="30"/>
      <c r="N734" s="30"/>
      <c r="O734" s="30"/>
      <c r="P734" s="30"/>
      <c r="Q734" s="30"/>
      <c r="R734" s="30"/>
      <c r="S734" s="30"/>
      <c r="T734" s="30"/>
      <c r="U734" s="30"/>
      <c r="V734" s="30"/>
      <c r="W734" s="30"/>
    </row>
    <row r="735" spans="1:23" ht="13.5" customHeight="1">
      <c r="A735" s="29"/>
      <c r="B735" s="19"/>
      <c r="C735" s="19"/>
      <c r="D735" s="19"/>
      <c r="E735" s="19"/>
      <c r="F735" s="19"/>
      <c r="G735" s="19"/>
      <c r="I735" s="30"/>
      <c r="J735" s="30"/>
      <c r="K735" s="30"/>
      <c r="L735" s="30"/>
      <c r="M735" s="30"/>
      <c r="N735" s="30"/>
      <c r="O735" s="30"/>
      <c r="P735" s="30"/>
      <c r="Q735" s="30"/>
      <c r="R735" s="30"/>
      <c r="S735" s="30"/>
      <c r="T735" s="30"/>
      <c r="U735" s="30"/>
      <c r="V735" s="30"/>
      <c r="W735" s="30"/>
    </row>
    <row r="736" spans="1:23" ht="13.5" customHeight="1">
      <c r="A736" s="29"/>
      <c r="B736" s="19"/>
      <c r="C736" s="19"/>
      <c r="D736" s="19"/>
      <c r="E736" s="19"/>
      <c r="F736" s="19"/>
      <c r="G736" s="19"/>
      <c r="I736" s="30"/>
      <c r="J736" s="30"/>
      <c r="K736" s="30"/>
      <c r="L736" s="30"/>
      <c r="M736" s="30"/>
      <c r="N736" s="30"/>
      <c r="O736" s="30"/>
      <c r="P736" s="30"/>
      <c r="Q736" s="30"/>
      <c r="R736" s="30"/>
      <c r="S736" s="30"/>
      <c r="T736" s="30"/>
      <c r="U736" s="30"/>
      <c r="V736" s="30"/>
      <c r="W736" s="30"/>
    </row>
    <row r="737" spans="1:23" ht="13.5" customHeight="1">
      <c r="A737" s="29"/>
      <c r="B737" s="19"/>
      <c r="C737" s="19"/>
      <c r="D737" s="19"/>
      <c r="E737" s="19"/>
      <c r="F737" s="19"/>
      <c r="G737" s="19"/>
      <c r="I737" s="30"/>
      <c r="J737" s="30"/>
      <c r="K737" s="30"/>
      <c r="L737" s="30"/>
      <c r="M737" s="30"/>
      <c r="N737" s="30"/>
      <c r="O737" s="30"/>
      <c r="P737" s="30"/>
      <c r="Q737" s="30"/>
      <c r="R737" s="30"/>
      <c r="S737" s="30"/>
      <c r="T737" s="30"/>
      <c r="U737" s="30"/>
      <c r="V737" s="30"/>
      <c r="W737" s="30"/>
    </row>
    <row r="738" spans="1:23" ht="13.5" customHeight="1">
      <c r="A738" s="29"/>
      <c r="B738" s="19"/>
      <c r="C738" s="19"/>
      <c r="D738" s="19"/>
      <c r="E738" s="19"/>
      <c r="F738" s="19"/>
      <c r="G738" s="19"/>
      <c r="I738" s="30"/>
      <c r="J738" s="30"/>
      <c r="K738" s="30"/>
      <c r="L738" s="30"/>
      <c r="M738" s="30"/>
      <c r="N738" s="30"/>
      <c r="O738" s="30"/>
      <c r="P738" s="30"/>
      <c r="Q738" s="30"/>
      <c r="R738" s="30"/>
      <c r="S738" s="30"/>
      <c r="T738" s="30"/>
      <c r="U738" s="30"/>
      <c r="V738" s="30"/>
      <c r="W738" s="30"/>
    </row>
    <row r="739" spans="1:23" ht="13.5" customHeight="1">
      <c r="A739" s="29"/>
      <c r="B739" s="19"/>
      <c r="C739" s="19"/>
      <c r="D739" s="19"/>
      <c r="E739" s="19"/>
      <c r="F739" s="19"/>
      <c r="G739" s="19"/>
      <c r="I739" s="30"/>
      <c r="J739" s="30"/>
      <c r="K739" s="30"/>
      <c r="L739" s="30"/>
      <c r="M739" s="30"/>
      <c r="N739" s="30"/>
      <c r="O739" s="30"/>
      <c r="P739" s="30"/>
      <c r="Q739" s="30"/>
      <c r="R739" s="30"/>
      <c r="S739" s="30"/>
      <c r="T739" s="30"/>
      <c r="U739" s="30"/>
      <c r="V739" s="30"/>
      <c r="W739" s="30"/>
    </row>
    <row r="740" spans="1:23" ht="13.5" customHeight="1">
      <c r="A740" s="29"/>
      <c r="B740" s="19"/>
      <c r="C740" s="19"/>
      <c r="D740" s="19"/>
      <c r="E740" s="19"/>
      <c r="F740" s="19"/>
      <c r="G740" s="19"/>
      <c r="I740" s="30"/>
      <c r="J740" s="30"/>
      <c r="K740" s="30"/>
      <c r="L740" s="30"/>
      <c r="M740" s="30"/>
      <c r="N740" s="30"/>
      <c r="O740" s="30"/>
      <c r="P740" s="30"/>
      <c r="Q740" s="30"/>
      <c r="R740" s="30"/>
      <c r="S740" s="30"/>
      <c r="T740" s="30"/>
      <c r="U740" s="30"/>
      <c r="V740" s="30"/>
      <c r="W740" s="30"/>
    </row>
    <row r="741" spans="1:23" ht="13.5" customHeight="1">
      <c r="A741" s="29"/>
      <c r="B741" s="19"/>
      <c r="C741" s="19"/>
      <c r="D741" s="19"/>
      <c r="E741" s="19"/>
      <c r="F741" s="19"/>
      <c r="G741" s="19"/>
      <c r="I741" s="30"/>
      <c r="J741" s="30"/>
      <c r="K741" s="30"/>
      <c r="L741" s="30"/>
      <c r="M741" s="30"/>
      <c r="N741" s="30"/>
      <c r="O741" s="30"/>
      <c r="P741" s="30"/>
      <c r="Q741" s="30"/>
      <c r="R741" s="30"/>
      <c r="S741" s="30"/>
      <c r="T741" s="30"/>
      <c r="U741" s="30"/>
      <c r="V741" s="30"/>
      <c r="W741" s="30"/>
    </row>
    <row r="742" spans="1:23" ht="13.5" customHeight="1">
      <c r="A742" s="29"/>
      <c r="B742" s="19"/>
      <c r="C742" s="19"/>
      <c r="D742" s="19"/>
      <c r="E742" s="19"/>
      <c r="F742" s="19"/>
      <c r="G742" s="19"/>
      <c r="I742" s="30"/>
      <c r="J742" s="30"/>
      <c r="K742" s="30"/>
      <c r="L742" s="30"/>
      <c r="M742" s="30"/>
      <c r="N742" s="30"/>
      <c r="O742" s="30"/>
      <c r="P742" s="30"/>
      <c r="Q742" s="30"/>
      <c r="R742" s="30"/>
      <c r="S742" s="30"/>
      <c r="T742" s="30"/>
      <c r="U742" s="30"/>
      <c r="V742" s="30"/>
      <c r="W742" s="30"/>
    </row>
    <row r="743" spans="1:23" ht="13.5" customHeight="1">
      <c r="A743" s="29"/>
      <c r="B743" s="19"/>
      <c r="C743" s="19"/>
      <c r="D743" s="19"/>
      <c r="E743" s="19"/>
      <c r="F743" s="19"/>
      <c r="G743" s="19"/>
      <c r="I743" s="30"/>
      <c r="J743" s="30"/>
      <c r="K743" s="30"/>
      <c r="L743" s="30"/>
      <c r="M743" s="30"/>
      <c r="N743" s="30"/>
      <c r="O743" s="30"/>
      <c r="P743" s="30"/>
      <c r="Q743" s="30"/>
      <c r="R743" s="30"/>
      <c r="S743" s="30"/>
      <c r="T743" s="30"/>
      <c r="U743" s="30"/>
      <c r="V743" s="30"/>
      <c r="W743" s="30"/>
    </row>
    <row r="744" spans="1:23" ht="13.5" customHeight="1">
      <c r="A744" s="29"/>
      <c r="B744" s="19"/>
      <c r="C744" s="19"/>
      <c r="D744" s="19"/>
      <c r="E744" s="19"/>
      <c r="F744" s="19"/>
      <c r="G744" s="19"/>
      <c r="I744" s="30"/>
      <c r="J744" s="30"/>
      <c r="K744" s="30"/>
      <c r="L744" s="30"/>
      <c r="M744" s="30"/>
      <c r="N744" s="30"/>
      <c r="O744" s="30"/>
      <c r="P744" s="30"/>
      <c r="Q744" s="30"/>
      <c r="R744" s="30"/>
      <c r="S744" s="30"/>
      <c r="T744" s="30"/>
      <c r="U744" s="30"/>
      <c r="V744" s="30"/>
      <c r="W744" s="30"/>
    </row>
    <row r="745" spans="1:23" ht="13.5" customHeight="1">
      <c r="A745" s="29"/>
      <c r="B745" s="19"/>
      <c r="C745" s="19"/>
      <c r="D745" s="19"/>
      <c r="E745" s="19"/>
      <c r="F745" s="19"/>
      <c r="G745" s="19"/>
      <c r="I745" s="30"/>
      <c r="J745" s="30"/>
      <c r="K745" s="30"/>
      <c r="L745" s="30"/>
      <c r="M745" s="30"/>
      <c r="N745" s="30"/>
      <c r="O745" s="30"/>
      <c r="P745" s="30"/>
      <c r="Q745" s="30"/>
      <c r="R745" s="30"/>
      <c r="S745" s="30"/>
      <c r="T745" s="30"/>
      <c r="U745" s="30"/>
      <c r="V745" s="30"/>
      <c r="W745" s="30"/>
    </row>
    <row r="746" spans="1:23" ht="13.5" customHeight="1">
      <c r="A746" s="29"/>
      <c r="B746" s="19"/>
      <c r="C746" s="19"/>
      <c r="D746" s="19"/>
      <c r="E746" s="19"/>
      <c r="F746" s="19"/>
      <c r="G746" s="19"/>
      <c r="I746" s="30"/>
      <c r="J746" s="30"/>
      <c r="K746" s="30"/>
      <c r="L746" s="30"/>
      <c r="M746" s="30"/>
      <c r="N746" s="30"/>
      <c r="O746" s="30"/>
      <c r="P746" s="30"/>
      <c r="Q746" s="30"/>
      <c r="R746" s="30"/>
      <c r="S746" s="30"/>
      <c r="T746" s="30"/>
      <c r="U746" s="30"/>
      <c r="V746" s="30"/>
      <c r="W746" s="30"/>
    </row>
    <row r="747" spans="1:23" ht="13.5" customHeight="1">
      <c r="A747" s="29"/>
      <c r="B747" s="19"/>
      <c r="C747" s="19"/>
      <c r="D747" s="19"/>
      <c r="E747" s="19"/>
      <c r="F747" s="19"/>
      <c r="G747" s="19"/>
      <c r="I747" s="30"/>
      <c r="J747" s="30"/>
      <c r="K747" s="30"/>
      <c r="L747" s="30"/>
      <c r="M747" s="30"/>
      <c r="N747" s="30"/>
      <c r="O747" s="30"/>
      <c r="P747" s="30"/>
      <c r="Q747" s="30"/>
      <c r="R747" s="30"/>
      <c r="S747" s="30"/>
      <c r="T747" s="30"/>
      <c r="U747" s="30"/>
      <c r="V747" s="30"/>
      <c r="W747" s="30"/>
    </row>
    <row r="748" spans="1:23" ht="13.5" customHeight="1">
      <c r="A748" s="29"/>
      <c r="B748" s="19"/>
      <c r="C748" s="19"/>
      <c r="D748" s="19"/>
      <c r="E748" s="19"/>
      <c r="F748" s="19"/>
      <c r="G748" s="19"/>
      <c r="I748" s="30"/>
      <c r="J748" s="30"/>
      <c r="K748" s="30"/>
      <c r="L748" s="30"/>
      <c r="M748" s="30"/>
      <c r="N748" s="30"/>
      <c r="O748" s="30"/>
      <c r="P748" s="30"/>
      <c r="Q748" s="30"/>
      <c r="R748" s="30"/>
      <c r="S748" s="30"/>
      <c r="T748" s="30"/>
      <c r="U748" s="30"/>
      <c r="V748" s="30"/>
      <c r="W748" s="30"/>
    </row>
    <row r="749" spans="1:23" ht="13.5" customHeight="1">
      <c r="A749" s="29"/>
      <c r="B749" s="19"/>
      <c r="C749" s="19"/>
      <c r="D749" s="19"/>
      <c r="E749" s="19"/>
      <c r="F749" s="19"/>
      <c r="G749" s="19"/>
      <c r="I749" s="30"/>
      <c r="J749" s="30"/>
      <c r="K749" s="30"/>
      <c r="L749" s="30"/>
      <c r="M749" s="30"/>
      <c r="N749" s="30"/>
      <c r="O749" s="30"/>
      <c r="P749" s="30"/>
      <c r="Q749" s="30"/>
      <c r="R749" s="30"/>
      <c r="S749" s="30"/>
      <c r="T749" s="30"/>
      <c r="U749" s="30"/>
      <c r="V749" s="30"/>
      <c r="W749" s="30"/>
    </row>
    <row r="750" spans="1:23" ht="13.5" customHeight="1">
      <c r="A750" s="29"/>
      <c r="B750" s="19"/>
      <c r="C750" s="19"/>
      <c r="D750" s="19"/>
      <c r="E750" s="19"/>
      <c r="F750" s="19"/>
      <c r="G750" s="19"/>
      <c r="I750" s="30"/>
      <c r="J750" s="30"/>
      <c r="K750" s="30"/>
      <c r="L750" s="30"/>
      <c r="M750" s="30"/>
      <c r="N750" s="30"/>
      <c r="O750" s="30"/>
      <c r="P750" s="30"/>
      <c r="Q750" s="30"/>
      <c r="R750" s="30"/>
      <c r="S750" s="30"/>
      <c r="T750" s="30"/>
      <c r="U750" s="30"/>
      <c r="V750" s="30"/>
      <c r="W750" s="30"/>
    </row>
    <row r="751" spans="1:23" ht="13.5" customHeight="1">
      <c r="A751" s="29"/>
      <c r="B751" s="19"/>
      <c r="C751" s="19"/>
      <c r="D751" s="19"/>
      <c r="E751" s="19"/>
      <c r="F751" s="19"/>
      <c r="G751" s="19"/>
      <c r="I751" s="30"/>
      <c r="J751" s="30"/>
      <c r="K751" s="30"/>
      <c r="L751" s="30"/>
      <c r="M751" s="30"/>
      <c r="N751" s="30"/>
      <c r="O751" s="30"/>
      <c r="P751" s="30"/>
      <c r="Q751" s="30"/>
      <c r="R751" s="30"/>
      <c r="S751" s="30"/>
      <c r="T751" s="30"/>
      <c r="U751" s="30"/>
      <c r="V751" s="30"/>
      <c r="W751" s="30"/>
    </row>
    <row r="752" spans="1:23" ht="13.5" customHeight="1">
      <c r="A752" s="29"/>
      <c r="B752" s="19"/>
      <c r="C752" s="19"/>
      <c r="D752" s="19"/>
      <c r="E752" s="19"/>
      <c r="F752" s="19"/>
      <c r="G752" s="19"/>
      <c r="I752" s="30"/>
      <c r="J752" s="30"/>
      <c r="K752" s="30"/>
      <c r="L752" s="30"/>
      <c r="M752" s="30"/>
      <c r="N752" s="30"/>
      <c r="O752" s="30"/>
      <c r="P752" s="30"/>
      <c r="Q752" s="30"/>
      <c r="R752" s="30"/>
      <c r="S752" s="30"/>
      <c r="T752" s="30"/>
      <c r="U752" s="30"/>
      <c r="V752" s="30"/>
      <c r="W752" s="30"/>
    </row>
    <row r="753" spans="1:23" ht="13.5" customHeight="1">
      <c r="A753" s="29"/>
      <c r="B753" s="19"/>
      <c r="C753" s="19"/>
      <c r="D753" s="19"/>
      <c r="E753" s="19"/>
      <c r="F753" s="19"/>
      <c r="G753" s="19"/>
      <c r="I753" s="30"/>
      <c r="J753" s="30"/>
      <c r="K753" s="30"/>
      <c r="L753" s="30"/>
      <c r="M753" s="30"/>
      <c r="N753" s="30"/>
      <c r="O753" s="30"/>
      <c r="P753" s="30"/>
      <c r="Q753" s="30"/>
      <c r="R753" s="30"/>
      <c r="S753" s="30"/>
      <c r="T753" s="30"/>
      <c r="U753" s="30"/>
      <c r="V753" s="30"/>
      <c r="W753" s="30"/>
    </row>
    <row r="754" spans="1:23" ht="13.5" customHeight="1">
      <c r="A754" s="29"/>
      <c r="B754" s="19"/>
      <c r="C754" s="19"/>
      <c r="D754" s="19"/>
      <c r="E754" s="19"/>
      <c r="F754" s="19"/>
      <c r="G754" s="19"/>
      <c r="I754" s="30"/>
      <c r="J754" s="30"/>
      <c r="K754" s="30"/>
      <c r="L754" s="30"/>
      <c r="M754" s="30"/>
      <c r="N754" s="30"/>
      <c r="O754" s="30"/>
      <c r="P754" s="30"/>
      <c r="Q754" s="30"/>
      <c r="R754" s="30"/>
      <c r="S754" s="30"/>
      <c r="T754" s="30"/>
      <c r="U754" s="30"/>
      <c r="V754" s="30"/>
      <c r="W754" s="30"/>
    </row>
    <row r="755" spans="1:23" ht="13.5" customHeight="1">
      <c r="A755" s="29"/>
      <c r="B755" s="19"/>
      <c r="C755" s="19"/>
      <c r="D755" s="19"/>
      <c r="E755" s="19"/>
      <c r="F755" s="19"/>
      <c r="G755" s="19"/>
      <c r="I755" s="30"/>
      <c r="J755" s="30"/>
      <c r="K755" s="30"/>
      <c r="L755" s="30"/>
      <c r="M755" s="30"/>
      <c r="N755" s="30"/>
      <c r="O755" s="30"/>
      <c r="P755" s="30"/>
      <c r="Q755" s="30"/>
      <c r="R755" s="30"/>
      <c r="S755" s="30"/>
      <c r="T755" s="30"/>
      <c r="U755" s="30"/>
      <c r="V755" s="30"/>
      <c r="W755" s="30"/>
    </row>
    <row r="756" spans="1:23" ht="13.5" customHeight="1">
      <c r="A756" s="29"/>
      <c r="B756" s="19"/>
      <c r="C756" s="19"/>
      <c r="D756" s="19"/>
      <c r="E756" s="19"/>
      <c r="F756" s="19"/>
      <c r="G756" s="19"/>
      <c r="I756" s="30"/>
      <c r="J756" s="30"/>
      <c r="K756" s="30"/>
      <c r="L756" s="30"/>
      <c r="M756" s="30"/>
      <c r="N756" s="30"/>
      <c r="O756" s="30"/>
      <c r="P756" s="30"/>
      <c r="Q756" s="30"/>
      <c r="R756" s="30"/>
      <c r="S756" s="30"/>
      <c r="T756" s="30"/>
      <c r="U756" s="30"/>
      <c r="V756" s="30"/>
      <c r="W756" s="30"/>
    </row>
    <row r="757" spans="1:23" ht="13.5" customHeight="1">
      <c r="A757" s="29"/>
      <c r="B757" s="19"/>
      <c r="C757" s="19"/>
      <c r="D757" s="19"/>
      <c r="E757" s="19"/>
      <c r="F757" s="19"/>
      <c r="G757" s="19"/>
      <c r="I757" s="30"/>
      <c r="J757" s="30"/>
      <c r="K757" s="30"/>
      <c r="L757" s="30"/>
      <c r="M757" s="30"/>
      <c r="N757" s="30"/>
      <c r="O757" s="30"/>
      <c r="P757" s="30"/>
      <c r="Q757" s="30"/>
      <c r="R757" s="30"/>
      <c r="S757" s="30"/>
      <c r="T757" s="30"/>
      <c r="U757" s="30"/>
      <c r="V757" s="30"/>
      <c r="W757" s="30"/>
    </row>
    <row r="758" spans="1:23" ht="13.5" customHeight="1">
      <c r="A758" s="29"/>
      <c r="B758" s="19"/>
      <c r="C758" s="19"/>
      <c r="D758" s="19"/>
      <c r="E758" s="19"/>
      <c r="F758" s="19"/>
      <c r="G758" s="19"/>
      <c r="I758" s="30"/>
      <c r="J758" s="30"/>
      <c r="K758" s="30"/>
      <c r="L758" s="30"/>
      <c r="M758" s="30"/>
      <c r="N758" s="30"/>
      <c r="O758" s="30"/>
      <c r="P758" s="30"/>
      <c r="Q758" s="30"/>
      <c r="R758" s="30"/>
      <c r="S758" s="30"/>
      <c r="T758" s="30"/>
      <c r="U758" s="30"/>
      <c r="V758" s="30"/>
      <c r="W758" s="30"/>
    </row>
    <row r="759" spans="1:23" ht="13.5" customHeight="1">
      <c r="A759" s="29"/>
      <c r="B759" s="19"/>
      <c r="C759" s="19"/>
      <c r="D759" s="19"/>
      <c r="E759" s="19"/>
      <c r="F759" s="19"/>
      <c r="G759" s="19"/>
      <c r="I759" s="30"/>
      <c r="J759" s="30"/>
      <c r="K759" s="30"/>
      <c r="L759" s="30"/>
      <c r="M759" s="30"/>
      <c r="N759" s="30"/>
      <c r="O759" s="30"/>
      <c r="P759" s="30"/>
      <c r="Q759" s="30"/>
      <c r="R759" s="30"/>
      <c r="S759" s="30"/>
      <c r="T759" s="30"/>
      <c r="U759" s="30"/>
      <c r="V759" s="30"/>
      <c r="W759" s="30"/>
    </row>
    <row r="760" spans="1:23" ht="13.5" customHeight="1">
      <c r="A760" s="29"/>
      <c r="B760" s="19"/>
      <c r="C760" s="19"/>
      <c r="D760" s="19"/>
      <c r="E760" s="19"/>
      <c r="F760" s="19"/>
      <c r="G760" s="19"/>
      <c r="I760" s="30"/>
      <c r="J760" s="30"/>
      <c r="K760" s="30"/>
      <c r="L760" s="30"/>
      <c r="M760" s="30"/>
      <c r="N760" s="30"/>
      <c r="O760" s="30"/>
      <c r="P760" s="30"/>
      <c r="Q760" s="30"/>
      <c r="R760" s="30"/>
      <c r="S760" s="30"/>
      <c r="T760" s="30"/>
      <c r="U760" s="30"/>
      <c r="V760" s="30"/>
      <c r="W760" s="30"/>
    </row>
    <row r="761" spans="1:23" ht="13.5" customHeight="1">
      <c r="A761" s="29"/>
      <c r="B761" s="19"/>
      <c r="C761" s="19"/>
      <c r="D761" s="19"/>
      <c r="E761" s="19"/>
      <c r="F761" s="19"/>
      <c r="G761" s="19"/>
      <c r="I761" s="30"/>
      <c r="J761" s="30"/>
      <c r="K761" s="30"/>
      <c r="L761" s="30"/>
      <c r="M761" s="30"/>
      <c r="N761" s="30"/>
      <c r="O761" s="30"/>
      <c r="P761" s="30"/>
      <c r="Q761" s="30"/>
      <c r="R761" s="30"/>
      <c r="S761" s="30"/>
      <c r="T761" s="30"/>
      <c r="U761" s="30"/>
      <c r="V761" s="30"/>
      <c r="W761" s="30"/>
    </row>
    <row r="762" spans="1:23" ht="13.5" customHeight="1">
      <c r="A762" s="29"/>
      <c r="B762" s="19"/>
      <c r="C762" s="19"/>
      <c r="D762" s="19"/>
      <c r="E762" s="19"/>
      <c r="F762" s="19"/>
      <c r="G762" s="19"/>
      <c r="I762" s="30"/>
      <c r="J762" s="30"/>
      <c r="K762" s="30"/>
      <c r="L762" s="30"/>
      <c r="M762" s="30"/>
      <c r="N762" s="30"/>
      <c r="O762" s="30"/>
      <c r="P762" s="30"/>
      <c r="Q762" s="30"/>
      <c r="R762" s="30"/>
      <c r="S762" s="30"/>
      <c r="T762" s="30"/>
      <c r="U762" s="30"/>
      <c r="V762" s="30"/>
      <c r="W762" s="30"/>
    </row>
    <row r="763" spans="1:23" ht="13.5" customHeight="1">
      <c r="A763" s="29"/>
      <c r="B763" s="19"/>
      <c r="C763" s="19"/>
      <c r="D763" s="19"/>
      <c r="E763" s="19"/>
      <c r="F763" s="19"/>
      <c r="G763" s="19"/>
      <c r="I763" s="30"/>
      <c r="J763" s="30"/>
      <c r="K763" s="30"/>
      <c r="L763" s="30"/>
      <c r="M763" s="30"/>
      <c r="N763" s="30"/>
      <c r="O763" s="30"/>
      <c r="P763" s="30"/>
      <c r="Q763" s="30"/>
      <c r="R763" s="30"/>
      <c r="S763" s="30"/>
      <c r="T763" s="30"/>
      <c r="U763" s="30"/>
      <c r="V763" s="30"/>
      <c r="W763" s="30"/>
    </row>
    <row r="764" spans="1:23" ht="13.5" customHeight="1">
      <c r="A764" s="29"/>
      <c r="B764" s="19"/>
      <c r="C764" s="19"/>
      <c r="D764" s="19"/>
      <c r="E764" s="19"/>
      <c r="F764" s="19"/>
      <c r="G764" s="19"/>
      <c r="I764" s="30"/>
      <c r="J764" s="30"/>
      <c r="K764" s="30"/>
      <c r="L764" s="30"/>
      <c r="M764" s="30"/>
      <c r="N764" s="30"/>
      <c r="O764" s="30"/>
      <c r="P764" s="30"/>
      <c r="Q764" s="30"/>
      <c r="R764" s="30"/>
      <c r="S764" s="30"/>
      <c r="T764" s="30"/>
      <c r="U764" s="30"/>
      <c r="V764" s="30"/>
      <c r="W764" s="30"/>
    </row>
    <row r="765" spans="1:23" ht="13.5" customHeight="1">
      <c r="A765" s="29"/>
      <c r="B765" s="19"/>
      <c r="C765" s="19"/>
      <c r="D765" s="19"/>
      <c r="E765" s="19"/>
      <c r="F765" s="19"/>
      <c r="G765" s="19"/>
      <c r="I765" s="30"/>
      <c r="J765" s="30"/>
      <c r="K765" s="30"/>
      <c r="L765" s="30"/>
      <c r="M765" s="30"/>
      <c r="N765" s="30"/>
      <c r="O765" s="30"/>
      <c r="P765" s="30"/>
      <c r="Q765" s="30"/>
      <c r="R765" s="30"/>
      <c r="S765" s="30"/>
      <c r="T765" s="30"/>
      <c r="U765" s="30"/>
      <c r="V765" s="30"/>
      <c r="W765" s="30"/>
    </row>
    <row r="766" spans="1:23" ht="13.5" customHeight="1">
      <c r="A766" s="29"/>
      <c r="B766" s="19"/>
      <c r="C766" s="19"/>
      <c r="D766" s="19"/>
      <c r="E766" s="19"/>
      <c r="F766" s="19"/>
      <c r="G766" s="19"/>
      <c r="I766" s="30"/>
      <c r="J766" s="30"/>
      <c r="K766" s="30"/>
      <c r="L766" s="30"/>
      <c r="M766" s="30"/>
      <c r="N766" s="30"/>
      <c r="O766" s="30"/>
      <c r="P766" s="30"/>
      <c r="Q766" s="30"/>
      <c r="R766" s="30"/>
      <c r="S766" s="30"/>
      <c r="T766" s="30"/>
      <c r="U766" s="30"/>
      <c r="V766" s="30"/>
      <c r="W766" s="30"/>
    </row>
    <row r="767" spans="1:23" ht="13.5" customHeight="1">
      <c r="A767" s="29"/>
      <c r="B767" s="19"/>
      <c r="C767" s="19"/>
      <c r="D767" s="19"/>
      <c r="E767" s="19"/>
      <c r="F767" s="19"/>
      <c r="G767" s="19"/>
      <c r="I767" s="30"/>
      <c r="J767" s="30"/>
      <c r="K767" s="30"/>
      <c r="L767" s="30"/>
      <c r="M767" s="30"/>
      <c r="N767" s="30"/>
      <c r="O767" s="30"/>
      <c r="P767" s="30"/>
      <c r="Q767" s="30"/>
      <c r="R767" s="30"/>
      <c r="S767" s="30"/>
      <c r="T767" s="30"/>
      <c r="U767" s="30"/>
      <c r="V767" s="30"/>
      <c r="W767" s="30"/>
    </row>
    <row r="768" spans="1:23" ht="13.5" customHeight="1">
      <c r="A768" s="29"/>
      <c r="B768" s="19"/>
      <c r="C768" s="19"/>
      <c r="D768" s="19"/>
      <c r="E768" s="19"/>
      <c r="F768" s="19"/>
      <c r="G768" s="19"/>
      <c r="I768" s="30"/>
      <c r="J768" s="30"/>
      <c r="K768" s="30"/>
      <c r="L768" s="30"/>
      <c r="M768" s="30"/>
      <c r="N768" s="30"/>
      <c r="O768" s="30"/>
      <c r="P768" s="30"/>
      <c r="Q768" s="30"/>
      <c r="R768" s="30"/>
      <c r="S768" s="30"/>
      <c r="T768" s="30"/>
      <c r="U768" s="30"/>
      <c r="V768" s="30"/>
      <c r="W768" s="30"/>
    </row>
    <row r="769" spans="1:23" ht="13.5" customHeight="1">
      <c r="A769" s="29"/>
      <c r="B769" s="19"/>
      <c r="C769" s="19"/>
      <c r="D769" s="19"/>
      <c r="E769" s="19"/>
      <c r="F769" s="19"/>
      <c r="G769" s="19"/>
      <c r="I769" s="30"/>
      <c r="J769" s="30"/>
      <c r="K769" s="30"/>
      <c r="L769" s="30"/>
      <c r="M769" s="30"/>
      <c r="N769" s="30"/>
      <c r="O769" s="30"/>
      <c r="P769" s="30"/>
      <c r="Q769" s="30"/>
      <c r="R769" s="30"/>
      <c r="S769" s="30"/>
      <c r="T769" s="30"/>
      <c r="U769" s="30"/>
      <c r="V769" s="30"/>
      <c r="W769" s="30"/>
    </row>
    <row r="770" spans="1:23" ht="13.5" customHeight="1">
      <c r="A770" s="29"/>
      <c r="B770" s="19"/>
      <c r="C770" s="19"/>
      <c r="D770" s="19"/>
      <c r="E770" s="19"/>
      <c r="F770" s="19"/>
      <c r="G770" s="19"/>
      <c r="I770" s="30"/>
      <c r="J770" s="30"/>
      <c r="K770" s="30"/>
      <c r="L770" s="30"/>
      <c r="M770" s="30"/>
      <c r="N770" s="30"/>
      <c r="O770" s="30"/>
      <c r="P770" s="30"/>
      <c r="Q770" s="30"/>
      <c r="R770" s="30"/>
      <c r="S770" s="30"/>
      <c r="T770" s="30"/>
      <c r="U770" s="30"/>
      <c r="V770" s="30"/>
      <c r="W770" s="30"/>
    </row>
    <row r="771" spans="1:23" ht="13.5" customHeight="1">
      <c r="A771" s="29"/>
      <c r="B771" s="19"/>
      <c r="C771" s="19"/>
      <c r="D771" s="19"/>
      <c r="E771" s="19"/>
      <c r="F771" s="19"/>
      <c r="G771" s="19"/>
      <c r="I771" s="30"/>
      <c r="J771" s="30"/>
      <c r="K771" s="30"/>
      <c r="L771" s="30"/>
      <c r="M771" s="30"/>
      <c r="N771" s="30"/>
      <c r="O771" s="30"/>
      <c r="P771" s="30"/>
      <c r="Q771" s="30"/>
      <c r="R771" s="30"/>
      <c r="S771" s="30"/>
      <c r="T771" s="30"/>
      <c r="U771" s="30"/>
      <c r="V771" s="30"/>
      <c r="W771" s="30"/>
    </row>
    <row r="772" spans="1:23" ht="13.5" customHeight="1">
      <c r="A772" s="29"/>
      <c r="B772" s="19"/>
      <c r="C772" s="19"/>
      <c r="D772" s="19"/>
      <c r="E772" s="19"/>
      <c r="F772" s="19"/>
      <c r="G772" s="19"/>
      <c r="I772" s="30"/>
      <c r="J772" s="30"/>
      <c r="K772" s="30"/>
      <c r="L772" s="30"/>
      <c r="M772" s="30"/>
      <c r="N772" s="30"/>
      <c r="O772" s="30"/>
      <c r="P772" s="30"/>
      <c r="Q772" s="30"/>
      <c r="R772" s="30"/>
      <c r="S772" s="30"/>
      <c r="T772" s="30"/>
      <c r="U772" s="30"/>
      <c r="V772" s="30"/>
      <c r="W772" s="30"/>
    </row>
    <row r="773" spans="1:23" ht="13.5" customHeight="1">
      <c r="A773" s="29"/>
      <c r="B773" s="19"/>
      <c r="C773" s="19"/>
      <c r="D773" s="19"/>
      <c r="E773" s="19"/>
      <c r="F773" s="19"/>
      <c r="G773" s="19"/>
      <c r="I773" s="30"/>
      <c r="J773" s="30"/>
      <c r="K773" s="30"/>
      <c r="L773" s="30"/>
      <c r="M773" s="30"/>
      <c r="N773" s="30"/>
      <c r="O773" s="30"/>
      <c r="P773" s="30"/>
      <c r="Q773" s="30"/>
      <c r="R773" s="30"/>
      <c r="S773" s="30"/>
      <c r="T773" s="30"/>
      <c r="U773" s="30"/>
      <c r="V773" s="30"/>
      <c r="W773" s="30"/>
    </row>
    <row r="774" spans="1:23" ht="13.5" customHeight="1">
      <c r="A774" s="29"/>
      <c r="B774" s="19"/>
      <c r="C774" s="19"/>
      <c r="D774" s="19"/>
      <c r="E774" s="19"/>
      <c r="F774" s="19"/>
      <c r="G774" s="19"/>
      <c r="I774" s="30"/>
      <c r="J774" s="30"/>
      <c r="K774" s="30"/>
      <c r="L774" s="30"/>
      <c r="M774" s="30"/>
      <c r="N774" s="30"/>
      <c r="O774" s="30"/>
      <c r="P774" s="30"/>
      <c r="Q774" s="30"/>
      <c r="R774" s="30"/>
      <c r="S774" s="30"/>
      <c r="T774" s="30"/>
      <c r="U774" s="30"/>
      <c r="V774" s="30"/>
      <c r="W774" s="30"/>
    </row>
    <row r="775" spans="1:23" ht="13.5" customHeight="1">
      <c r="A775" s="29"/>
      <c r="B775" s="19"/>
      <c r="C775" s="19"/>
      <c r="D775" s="19"/>
      <c r="E775" s="19"/>
      <c r="F775" s="19"/>
      <c r="G775" s="19"/>
      <c r="I775" s="30"/>
      <c r="J775" s="30"/>
      <c r="K775" s="30"/>
      <c r="L775" s="30"/>
      <c r="M775" s="30"/>
      <c r="N775" s="30"/>
      <c r="O775" s="30"/>
      <c r="P775" s="30"/>
      <c r="Q775" s="30"/>
      <c r="R775" s="30"/>
      <c r="S775" s="30"/>
      <c r="T775" s="30"/>
      <c r="U775" s="30"/>
      <c r="V775" s="30"/>
      <c r="W775" s="30"/>
    </row>
    <row r="776" spans="1:23" ht="13.5" customHeight="1">
      <c r="A776" s="29"/>
      <c r="B776" s="19"/>
      <c r="C776" s="19"/>
      <c r="D776" s="19"/>
      <c r="E776" s="19"/>
      <c r="F776" s="19"/>
      <c r="G776" s="19"/>
      <c r="I776" s="30"/>
      <c r="J776" s="30"/>
      <c r="K776" s="30"/>
      <c r="L776" s="30"/>
      <c r="M776" s="30"/>
      <c r="N776" s="30"/>
      <c r="O776" s="30"/>
      <c r="P776" s="30"/>
      <c r="Q776" s="30"/>
      <c r="R776" s="30"/>
      <c r="S776" s="30"/>
      <c r="T776" s="30"/>
      <c r="U776" s="30"/>
      <c r="V776" s="30"/>
      <c r="W776" s="30"/>
    </row>
    <row r="777" spans="1:23" ht="13.5" customHeight="1">
      <c r="A777" s="29"/>
      <c r="B777" s="19"/>
      <c r="C777" s="19"/>
      <c r="D777" s="19"/>
      <c r="E777" s="19"/>
      <c r="F777" s="19"/>
      <c r="G777" s="19"/>
      <c r="I777" s="30"/>
      <c r="J777" s="30"/>
      <c r="K777" s="30"/>
      <c r="L777" s="30"/>
      <c r="M777" s="30"/>
      <c r="N777" s="30"/>
      <c r="O777" s="30"/>
      <c r="P777" s="30"/>
      <c r="Q777" s="30"/>
      <c r="R777" s="30"/>
      <c r="S777" s="30"/>
      <c r="T777" s="30"/>
      <c r="U777" s="30"/>
      <c r="V777" s="30"/>
      <c r="W777" s="30"/>
    </row>
    <row r="778" spans="1:23" ht="13.5" customHeight="1">
      <c r="A778" s="29"/>
      <c r="B778" s="19"/>
      <c r="C778" s="19"/>
      <c r="D778" s="19"/>
      <c r="E778" s="19"/>
      <c r="F778" s="19"/>
      <c r="G778" s="19"/>
      <c r="I778" s="30"/>
      <c r="J778" s="30"/>
      <c r="K778" s="30"/>
      <c r="L778" s="30"/>
      <c r="M778" s="30"/>
      <c r="N778" s="30"/>
      <c r="O778" s="30"/>
      <c r="P778" s="30"/>
      <c r="Q778" s="30"/>
      <c r="R778" s="30"/>
      <c r="S778" s="30"/>
      <c r="T778" s="30"/>
      <c r="U778" s="30"/>
      <c r="V778" s="30"/>
      <c r="W778" s="30"/>
    </row>
    <row r="779" spans="1:23" ht="13.5" customHeight="1">
      <c r="A779" s="29"/>
      <c r="B779" s="19"/>
      <c r="C779" s="19"/>
      <c r="D779" s="19"/>
      <c r="E779" s="19"/>
      <c r="F779" s="19"/>
      <c r="G779" s="19"/>
      <c r="I779" s="30"/>
      <c r="J779" s="30"/>
      <c r="K779" s="30"/>
      <c r="L779" s="30"/>
      <c r="M779" s="30"/>
      <c r="N779" s="30"/>
      <c r="O779" s="30"/>
      <c r="P779" s="30"/>
      <c r="Q779" s="30"/>
      <c r="R779" s="30"/>
      <c r="S779" s="30"/>
      <c r="T779" s="30"/>
      <c r="U779" s="30"/>
      <c r="V779" s="30"/>
      <c r="W779" s="30"/>
    </row>
    <row r="780" spans="1:23" ht="13.5" customHeight="1">
      <c r="A780" s="29"/>
      <c r="B780" s="19"/>
      <c r="C780" s="19"/>
      <c r="D780" s="19"/>
      <c r="E780" s="19"/>
      <c r="F780" s="19"/>
      <c r="G780" s="19"/>
      <c r="I780" s="30"/>
      <c r="J780" s="30"/>
      <c r="K780" s="30"/>
      <c r="L780" s="30"/>
      <c r="M780" s="30"/>
      <c r="N780" s="30"/>
      <c r="O780" s="30"/>
      <c r="P780" s="30"/>
      <c r="Q780" s="30"/>
      <c r="R780" s="30"/>
      <c r="S780" s="30"/>
      <c r="T780" s="30"/>
      <c r="U780" s="30"/>
      <c r="V780" s="30"/>
      <c r="W780" s="30"/>
    </row>
    <row r="781" spans="1:23" ht="13.5" customHeight="1">
      <c r="A781" s="29"/>
      <c r="B781" s="19"/>
      <c r="C781" s="19"/>
      <c r="D781" s="19"/>
      <c r="E781" s="19"/>
      <c r="F781" s="19"/>
      <c r="G781" s="19"/>
      <c r="I781" s="30"/>
      <c r="J781" s="30"/>
      <c r="K781" s="30"/>
      <c r="L781" s="30"/>
      <c r="M781" s="30"/>
      <c r="N781" s="30"/>
      <c r="O781" s="30"/>
      <c r="P781" s="30"/>
      <c r="Q781" s="30"/>
      <c r="R781" s="30"/>
      <c r="S781" s="30"/>
      <c r="T781" s="30"/>
      <c r="U781" s="30"/>
      <c r="V781" s="30"/>
      <c r="W781" s="30"/>
    </row>
    <row r="782" spans="1:23" ht="13.5" customHeight="1">
      <c r="A782" s="29"/>
      <c r="B782" s="19"/>
      <c r="C782" s="19"/>
      <c r="D782" s="19"/>
      <c r="E782" s="19"/>
      <c r="F782" s="19"/>
      <c r="G782" s="19"/>
      <c r="I782" s="30"/>
      <c r="J782" s="30"/>
      <c r="K782" s="30"/>
      <c r="L782" s="30"/>
      <c r="M782" s="30"/>
      <c r="N782" s="30"/>
      <c r="O782" s="30"/>
      <c r="P782" s="30"/>
      <c r="Q782" s="30"/>
      <c r="R782" s="30"/>
      <c r="S782" s="30"/>
      <c r="T782" s="30"/>
      <c r="U782" s="30"/>
      <c r="V782" s="30"/>
      <c r="W782" s="30"/>
    </row>
    <row r="783" spans="1:23" ht="13.5" customHeight="1">
      <c r="A783" s="29"/>
      <c r="B783" s="19"/>
      <c r="C783" s="19"/>
      <c r="D783" s="19"/>
      <c r="E783" s="19"/>
      <c r="F783" s="19"/>
      <c r="G783" s="19"/>
      <c r="I783" s="30"/>
      <c r="J783" s="30"/>
      <c r="K783" s="30"/>
      <c r="L783" s="30"/>
      <c r="M783" s="30"/>
      <c r="N783" s="30"/>
      <c r="O783" s="30"/>
      <c r="P783" s="30"/>
      <c r="Q783" s="30"/>
      <c r="R783" s="30"/>
      <c r="S783" s="30"/>
      <c r="T783" s="30"/>
      <c r="U783" s="30"/>
      <c r="V783" s="30"/>
      <c r="W783" s="30"/>
    </row>
    <row r="784" spans="1:23" ht="13.5" customHeight="1">
      <c r="A784" s="29"/>
      <c r="B784" s="19"/>
      <c r="C784" s="19"/>
      <c r="D784" s="19"/>
      <c r="E784" s="19"/>
      <c r="F784" s="19"/>
      <c r="G784" s="19"/>
      <c r="I784" s="30"/>
      <c r="J784" s="30"/>
      <c r="K784" s="30"/>
      <c r="L784" s="30"/>
      <c r="M784" s="30"/>
      <c r="N784" s="30"/>
      <c r="O784" s="30"/>
      <c r="P784" s="30"/>
      <c r="Q784" s="30"/>
      <c r="R784" s="30"/>
      <c r="S784" s="30"/>
      <c r="T784" s="30"/>
      <c r="U784" s="30"/>
      <c r="V784" s="30"/>
      <c r="W784" s="30"/>
    </row>
    <row r="785" spans="1:23" ht="13.5" customHeight="1">
      <c r="A785" s="29"/>
      <c r="B785" s="19"/>
      <c r="C785" s="19"/>
      <c r="D785" s="19"/>
      <c r="E785" s="19"/>
      <c r="F785" s="19"/>
      <c r="G785" s="19"/>
      <c r="I785" s="30"/>
      <c r="J785" s="30"/>
      <c r="K785" s="30"/>
      <c r="L785" s="30"/>
      <c r="M785" s="30"/>
      <c r="N785" s="30"/>
      <c r="O785" s="30"/>
      <c r="P785" s="30"/>
      <c r="Q785" s="30"/>
      <c r="R785" s="30"/>
      <c r="S785" s="30"/>
      <c r="T785" s="30"/>
      <c r="U785" s="30"/>
      <c r="V785" s="30"/>
      <c r="W785" s="30"/>
    </row>
    <row r="786" spans="1:23" ht="13.5" customHeight="1">
      <c r="A786" s="29"/>
      <c r="B786" s="19"/>
      <c r="C786" s="19"/>
      <c r="D786" s="19"/>
      <c r="E786" s="19"/>
      <c r="F786" s="19"/>
      <c r="G786" s="19"/>
      <c r="I786" s="30"/>
      <c r="J786" s="30"/>
      <c r="K786" s="30"/>
      <c r="L786" s="30"/>
      <c r="M786" s="30"/>
      <c r="N786" s="30"/>
      <c r="O786" s="30"/>
      <c r="P786" s="30"/>
      <c r="Q786" s="30"/>
      <c r="R786" s="30"/>
      <c r="S786" s="30"/>
      <c r="T786" s="30"/>
      <c r="U786" s="30"/>
      <c r="V786" s="30"/>
      <c r="W786" s="30"/>
    </row>
    <row r="787" spans="1:23" ht="13.5" customHeight="1">
      <c r="A787" s="29"/>
      <c r="B787" s="19"/>
      <c r="C787" s="19"/>
      <c r="D787" s="19"/>
      <c r="E787" s="19"/>
      <c r="F787" s="19"/>
      <c r="G787" s="19"/>
      <c r="I787" s="30"/>
      <c r="J787" s="30"/>
      <c r="K787" s="30"/>
      <c r="L787" s="30"/>
      <c r="M787" s="30"/>
      <c r="N787" s="30"/>
      <c r="O787" s="30"/>
      <c r="P787" s="30"/>
      <c r="Q787" s="30"/>
      <c r="R787" s="30"/>
      <c r="S787" s="30"/>
      <c r="T787" s="30"/>
      <c r="U787" s="30"/>
      <c r="V787" s="30"/>
      <c r="W787" s="30"/>
    </row>
    <row r="788" spans="1:23" ht="13.5" customHeight="1">
      <c r="A788" s="29"/>
      <c r="B788" s="19"/>
      <c r="C788" s="19"/>
      <c r="D788" s="19"/>
      <c r="E788" s="19"/>
      <c r="F788" s="19"/>
      <c r="G788" s="19"/>
      <c r="I788" s="30"/>
      <c r="J788" s="30"/>
      <c r="K788" s="30"/>
      <c r="L788" s="30"/>
      <c r="M788" s="30"/>
      <c r="N788" s="30"/>
      <c r="O788" s="30"/>
      <c r="P788" s="30"/>
      <c r="Q788" s="30"/>
      <c r="R788" s="30"/>
      <c r="S788" s="30"/>
      <c r="T788" s="30"/>
      <c r="U788" s="30"/>
      <c r="V788" s="30"/>
      <c r="W788" s="30"/>
    </row>
    <row r="789" spans="1:23" ht="13.5" customHeight="1">
      <c r="A789" s="29"/>
      <c r="B789" s="19"/>
      <c r="C789" s="19"/>
      <c r="D789" s="19"/>
      <c r="E789" s="19"/>
      <c r="F789" s="19"/>
      <c r="G789" s="19"/>
      <c r="I789" s="30"/>
      <c r="J789" s="30"/>
      <c r="K789" s="30"/>
      <c r="L789" s="30"/>
      <c r="M789" s="30"/>
      <c r="N789" s="30"/>
      <c r="O789" s="30"/>
      <c r="P789" s="30"/>
      <c r="Q789" s="30"/>
      <c r="R789" s="30"/>
      <c r="S789" s="30"/>
      <c r="T789" s="30"/>
      <c r="U789" s="30"/>
      <c r="V789" s="30"/>
      <c r="W789" s="30"/>
    </row>
    <row r="790" spans="1:23" ht="13.5" customHeight="1">
      <c r="A790" s="29"/>
      <c r="B790" s="19"/>
      <c r="C790" s="19"/>
      <c r="D790" s="19"/>
      <c r="E790" s="19"/>
      <c r="F790" s="19"/>
      <c r="G790" s="19"/>
      <c r="I790" s="30"/>
      <c r="J790" s="30"/>
      <c r="K790" s="30"/>
      <c r="L790" s="30"/>
      <c r="M790" s="30"/>
      <c r="N790" s="30"/>
      <c r="O790" s="30"/>
      <c r="P790" s="30"/>
      <c r="Q790" s="30"/>
      <c r="R790" s="30"/>
      <c r="S790" s="30"/>
      <c r="T790" s="30"/>
      <c r="U790" s="30"/>
      <c r="V790" s="30"/>
      <c r="W790" s="30"/>
    </row>
    <row r="791" spans="1:23" ht="13.5" customHeight="1">
      <c r="A791" s="29"/>
      <c r="B791" s="19"/>
      <c r="C791" s="19"/>
      <c r="D791" s="19"/>
      <c r="E791" s="19"/>
      <c r="F791" s="19"/>
      <c r="G791" s="19"/>
      <c r="I791" s="30"/>
      <c r="J791" s="30"/>
      <c r="K791" s="30"/>
      <c r="L791" s="30"/>
      <c r="M791" s="30"/>
      <c r="N791" s="30"/>
      <c r="O791" s="30"/>
      <c r="P791" s="30"/>
      <c r="Q791" s="30"/>
      <c r="R791" s="30"/>
      <c r="S791" s="30"/>
      <c r="T791" s="30"/>
      <c r="U791" s="30"/>
      <c r="V791" s="30"/>
      <c r="W791" s="30"/>
    </row>
    <row r="792" spans="1:23" ht="13.5" customHeight="1">
      <c r="A792" s="29"/>
      <c r="B792" s="19"/>
      <c r="C792" s="19"/>
      <c r="D792" s="19"/>
      <c r="E792" s="19"/>
      <c r="F792" s="19"/>
      <c r="G792" s="19"/>
      <c r="I792" s="30"/>
      <c r="J792" s="30"/>
      <c r="K792" s="30"/>
      <c r="L792" s="30"/>
      <c r="M792" s="30"/>
      <c r="N792" s="30"/>
      <c r="O792" s="30"/>
      <c r="P792" s="30"/>
      <c r="Q792" s="30"/>
      <c r="R792" s="30"/>
      <c r="S792" s="30"/>
      <c r="T792" s="30"/>
      <c r="U792" s="30"/>
      <c r="V792" s="30"/>
      <c r="W792" s="30"/>
    </row>
    <row r="793" spans="1:23" ht="13.5" customHeight="1">
      <c r="A793" s="29"/>
      <c r="B793" s="19"/>
      <c r="C793" s="19"/>
      <c r="D793" s="19"/>
      <c r="E793" s="19"/>
      <c r="F793" s="19"/>
      <c r="G793" s="19"/>
      <c r="I793" s="30"/>
      <c r="J793" s="30"/>
      <c r="K793" s="30"/>
      <c r="L793" s="30"/>
      <c r="M793" s="30"/>
      <c r="N793" s="30"/>
      <c r="O793" s="30"/>
      <c r="P793" s="30"/>
      <c r="Q793" s="30"/>
      <c r="R793" s="30"/>
      <c r="S793" s="30"/>
      <c r="T793" s="30"/>
      <c r="U793" s="30"/>
      <c r="V793" s="30"/>
      <c r="W793" s="30"/>
    </row>
    <row r="794" spans="1:23" ht="13.5" customHeight="1">
      <c r="A794" s="29"/>
      <c r="B794" s="19"/>
      <c r="C794" s="19"/>
      <c r="D794" s="19"/>
      <c r="E794" s="19"/>
      <c r="F794" s="19"/>
      <c r="G794" s="19"/>
      <c r="I794" s="30"/>
      <c r="J794" s="30"/>
      <c r="K794" s="30"/>
      <c r="L794" s="30"/>
      <c r="M794" s="30"/>
      <c r="N794" s="30"/>
      <c r="O794" s="30"/>
      <c r="P794" s="30"/>
      <c r="Q794" s="30"/>
      <c r="R794" s="30"/>
      <c r="S794" s="30"/>
      <c r="T794" s="30"/>
      <c r="U794" s="30"/>
      <c r="V794" s="30"/>
      <c r="W794" s="30"/>
    </row>
    <row r="795" spans="1:23" ht="13.5" customHeight="1">
      <c r="A795" s="29"/>
      <c r="B795" s="19"/>
      <c r="C795" s="19"/>
      <c r="D795" s="19"/>
      <c r="E795" s="19"/>
      <c r="F795" s="19"/>
      <c r="G795" s="19"/>
      <c r="I795" s="30"/>
      <c r="J795" s="30"/>
      <c r="K795" s="30"/>
      <c r="L795" s="30"/>
      <c r="M795" s="30"/>
      <c r="N795" s="30"/>
      <c r="O795" s="30"/>
      <c r="P795" s="30"/>
      <c r="Q795" s="30"/>
      <c r="R795" s="30"/>
      <c r="S795" s="30"/>
      <c r="T795" s="30"/>
      <c r="U795" s="30"/>
      <c r="V795" s="30"/>
      <c r="W795" s="30"/>
    </row>
    <row r="796" spans="1:23" ht="13.5" customHeight="1">
      <c r="A796" s="29"/>
      <c r="B796" s="19"/>
      <c r="C796" s="19"/>
      <c r="D796" s="19"/>
      <c r="E796" s="19"/>
      <c r="F796" s="19"/>
      <c r="G796" s="19"/>
      <c r="I796" s="30"/>
      <c r="J796" s="30"/>
      <c r="K796" s="30"/>
      <c r="L796" s="30"/>
      <c r="M796" s="30"/>
      <c r="N796" s="30"/>
      <c r="O796" s="30"/>
      <c r="P796" s="30"/>
      <c r="Q796" s="30"/>
      <c r="R796" s="30"/>
      <c r="S796" s="30"/>
      <c r="T796" s="30"/>
      <c r="U796" s="30"/>
      <c r="V796" s="30"/>
      <c r="W796" s="30"/>
    </row>
    <row r="797" spans="1:23" ht="13.5" customHeight="1">
      <c r="A797" s="29"/>
      <c r="B797" s="19"/>
      <c r="C797" s="19"/>
      <c r="D797" s="19"/>
      <c r="E797" s="19"/>
      <c r="F797" s="19"/>
      <c r="G797" s="19"/>
      <c r="I797" s="30"/>
      <c r="J797" s="30"/>
      <c r="K797" s="30"/>
      <c r="L797" s="30"/>
      <c r="M797" s="30"/>
      <c r="N797" s="30"/>
      <c r="O797" s="30"/>
      <c r="P797" s="30"/>
      <c r="Q797" s="30"/>
      <c r="R797" s="30"/>
      <c r="S797" s="30"/>
      <c r="T797" s="30"/>
      <c r="U797" s="30"/>
      <c r="V797" s="30"/>
      <c r="W797" s="30"/>
    </row>
    <row r="798" spans="1:23" ht="13.5" customHeight="1">
      <c r="A798" s="29"/>
      <c r="B798" s="19"/>
      <c r="C798" s="19"/>
      <c r="D798" s="19"/>
      <c r="E798" s="19"/>
      <c r="F798" s="19"/>
      <c r="G798" s="19"/>
      <c r="I798" s="30"/>
      <c r="J798" s="30"/>
      <c r="K798" s="30"/>
      <c r="L798" s="30"/>
      <c r="M798" s="30"/>
      <c r="N798" s="30"/>
      <c r="O798" s="30"/>
      <c r="P798" s="30"/>
      <c r="Q798" s="30"/>
      <c r="R798" s="30"/>
      <c r="S798" s="30"/>
      <c r="T798" s="30"/>
      <c r="U798" s="30"/>
      <c r="V798" s="30"/>
      <c r="W798" s="30"/>
    </row>
    <row r="799" spans="1:23" ht="13.5" customHeight="1">
      <c r="A799" s="29"/>
      <c r="B799" s="19"/>
      <c r="C799" s="19"/>
      <c r="D799" s="19"/>
      <c r="E799" s="19"/>
      <c r="F799" s="19"/>
      <c r="G799" s="19"/>
      <c r="I799" s="30"/>
      <c r="J799" s="30"/>
      <c r="K799" s="30"/>
      <c r="L799" s="30"/>
      <c r="M799" s="30"/>
      <c r="N799" s="30"/>
      <c r="O799" s="30"/>
      <c r="P799" s="30"/>
      <c r="Q799" s="30"/>
      <c r="R799" s="30"/>
      <c r="S799" s="30"/>
      <c r="T799" s="30"/>
      <c r="U799" s="30"/>
      <c r="V799" s="30"/>
      <c r="W799" s="30"/>
    </row>
    <row r="800" spans="1:23" ht="13.5" customHeight="1">
      <c r="A800" s="29"/>
      <c r="B800" s="19"/>
      <c r="C800" s="19"/>
      <c r="D800" s="19"/>
      <c r="E800" s="19"/>
      <c r="F800" s="19"/>
      <c r="G800" s="19"/>
      <c r="I800" s="30"/>
      <c r="J800" s="30"/>
      <c r="K800" s="30"/>
      <c r="L800" s="30"/>
      <c r="M800" s="30"/>
      <c r="N800" s="30"/>
      <c r="O800" s="30"/>
      <c r="P800" s="30"/>
      <c r="Q800" s="30"/>
      <c r="R800" s="30"/>
      <c r="S800" s="30"/>
      <c r="T800" s="30"/>
      <c r="U800" s="30"/>
      <c r="V800" s="30"/>
      <c r="W800" s="30"/>
    </row>
    <row r="801" spans="1:23" ht="13.5" customHeight="1">
      <c r="A801" s="29"/>
      <c r="B801" s="19"/>
      <c r="C801" s="19"/>
      <c r="D801" s="19"/>
      <c r="E801" s="19"/>
      <c r="F801" s="19"/>
      <c r="G801" s="19"/>
      <c r="I801" s="30"/>
      <c r="J801" s="30"/>
      <c r="K801" s="30"/>
      <c r="L801" s="30"/>
      <c r="M801" s="30"/>
      <c r="N801" s="30"/>
      <c r="O801" s="30"/>
      <c r="P801" s="30"/>
      <c r="Q801" s="30"/>
      <c r="R801" s="30"/>
      <c r="S801" s="30"/>
      <c r="T801" s="30"/>
      <c r="U801" s="30"/>
      <c r="V801" s="30"/>
      <c r="W801" s="30"/>
    </row>
    <row r="802" spans="1:23" ht="13.5" customHeight="1">
      <c r="A802" s="29"/>
      <c r="B802" s="19"/>
      <c r="C802" s="19"/>
      <c r="D802" s="19"/>
      <c r="E802" s="19"/>
      <c r="F802" s="19"/>
      <c r="G802" s="19"/>
      <c r="I802" s="30"/>
      <c r="J802" s="30"/>
      <c r="K802" s="30"/>
      <c r="L802" s="30"/>
      <c r="M802" s="30"/>
      <c r="N802" s="30"/>
      <c r="O802" s="30"/>
      <c r="P802" s="30"/>
      <c r="Q802" s="30"/>
      <c r="R802" s="30"/>
      <c r="S802" s="30"/>
      <c r="T802" s="30"/>
      <c r="U802" s="30"/>
      <c r="V802" s="30"/>
      <c r="W802" s="30"/>
    </row>
    <row r="803" spans="1:23" ht="13.5" customHeight="1">
      <c r="A803" s="29"/>
      <c r="B803" s="19"/>
      <c r="C803" s="19"/>
      <c r="D803" s="19"/>
      <c r="E803" s="19"/>
      <c r="F803" s="19"/>
      <c r="G803" s="19"/>
      <c r="I803" s="30"/>
      <c r="J803" s="30"/>
      <c r="K803" s="30"/>
      <c r="L803" s="30"/>
      <c r="M803" s="30"/>
      <c r="N803" s="30"/>
      <c r="O803" s="30"/>
      <c r="P803" s="30"/>
      <c r="Q803" s="30"/>
      <c r="R803" s="30"/>
      <c r="S803" s="30"/>
      <c r="T803" s="30"/>
      <c r="U803" s="30"/>
      <c r="V803" s="30"/>
      <c r="W803" s="30"/>
    </row>
    <row r="804" spans="1:23" ht="13.5" customHeight="1">
      <c r="A804" s="29"/>
      <c r="B804" s="19"/>
      <c r="C804" s="19"/>
      <c r="D804" s="19"/>
      <c r="E804" s="19"/>
      <c r="F804" s="19"/>
      <c r="G804" s="19"/>
      <c r="I804" s="30"/>
      <c r="J804" s="30"/>
      <c r="K804" s="30"/>
      <c r="L804" s="30"/>
      <c r="M804" s="30"/>
      <c r="N804" s="30"/>
      <c r="O804" s="30"/>
      <c r="P804" s="30"/>
      <c r="Q804" s="30"/>
      <c r="R804" s="30"/>
      <c r="S804" s="30"/>
      <c r="T804" s="30"/>
      <c r="U804" s="30"/>
      <c r="V804" s="30"/>
      <c r="W804" s="30"/>
    </row>
    <row r="805" spans="1:23" ht="13.5" customHeight="1">
      <c r="A805" s="29"/>
      <c r="B805" s="19"/>
      <c r="C805" s="19"/>
      <c r="D805" s="19"/>
      <c r="E805" s="19"/>
      <c r="F805" s="19"/>
      <c r="G805" s="19"/>
      <c r="I805" s="30"/>
      <c r="J805" s="30"/>
      <c r="K805" s="30"/>
      <c r="L805" s="30"/>
      <c r="M805" s="30"/>
      <c r="N805" s="30"/>
      <c r="O805" s="30"/>
      <c r="P805" s="30"/>
      <c r="Q805" s="30"/>
      <c r="R805" s="30"/>
      <c r="S805" s="30"/>
      <c r="T805" s="30"/>
      <c r="U805" s="30"/>
      <c r="V805" s="30"/>
      <c r="W805" s="30"/>
    </row>
    <row r="806" spans="1:23" ht="13.5" customHeight="1">
      <c r="A806" s="29"/>
      <c r="B806" s="19"/>
      <c r="C806" s="19"/>
      <c r="D806" s="19"/>
      <c r="E806" s="19"/>
      <c r="F806" s="19"/>
      <c r="G806" s="19"/>
      <c r="I806" s="30"/>
      <c r="J806" s="30"/>
      <c r="K806" s="30"/>
      <c r="L806" s="30"/>
      <c r="M806" s="30"/>
      <c r="N806" s="30"/>
      <c r="O806" s="30"/>
      <c r="P806" s="30"/>
      <c r="Q806" s="30"/>
      <c r="R806" s="30"/>
      <c r="S806" s="30"/>
      <c r="T806" s="30"/>
      <c r="U806" s="30"/>
      <c r="V806" s="30"/>
      <c r="W806" s="30"/>
    </row>
    <row r="807" spans="1:23" ht="13.5" customHeight="1">
      <c r="A807" s="29"/>
      <c r="B807" s="19"/>
      <c r="C807" s="19"/>
      <c r="D807" s="19"/>
      <c r="E807" s="19"/>
      <c r="F807" s="19"/>
      <c r="G807" s="19"/>
      <c r="I807" s="30"/>
      <c r="J807" s="30"/>
      <c r="K807" s="30"/>
      <c r="L807" s="30"/>
      <c r="M807" s="30"/>
      <c r="N807" s="30"/>
      <c r="O807" s="30"/>
      <c r="P807" s="30"/>
      <c r="Q807" s="30"/>
      <c r="R807" s="30"/>
      <c r="S807" s="30"/>
      <c r="T807" s="30"/>
      <c r="U807" s="30"/>
      <c r="V807" s="30"/>
      <c r="W807" s="30"/>
    </row>
    <row r="808" spans="1:23" ht="13.5" customHeight="1">
      <c r="A808" s="29"/>
      <c r="B808" s="19"/>
      <c r="C808" s="19"/>
      <c r="D808" s="19"/>
      <c r="E808" s="19"/>
      <c r="F808" s="19"/>
      <c r="G808" s="19"/>
      <c r="I808" s="30"/>
      <c r="J808" s="30"/>
      <c r="K808" s="30"/>
      <c r="L808" s="30"/>
      <c r="M808" s="30"/>
      <c r="N808" s="30"/>
      <c r="O808" s="30"/>
      <c r="P808" s="30"/>
      <c r="Q808" s="30"/>
      <c r="R808" s="30"/>
      <c r="S808" s="30"/>
      <c r="T808" s="30"/>
      <c r="U808" s="30"/>
      <c r="V808" s="30"/>
      <c r="W808" s="30"/>
    </row>
    <row r="809" spans="1:23" ht="13.5" customHeight="1">
      <c r="A809" s="29"/>
      <c r="B809" s="19"/>
      <c r="C809" s="19"/>
      <c r="D809" s="19"/>
      <c r="E809" s="19"/>
      <c r="F809" s="19"/>
      <c r="G809" s="19"/>
      <c r="I809" s="30"/>
      <c r="J809" s="30"/>
      <c r="K809" s="30"/>
      <c r="L809" s="30"/>
      <c r="M809" s="30"/>
      <c r="N809" s="30"/>
      <c r="O809" s="30"/>
      <c r="P809" s="30"/>
      <c r="Q809" s="30"/>
      <c r="R809" s="30"/>
      <c r="S809" s="30"/>
      <c r="T809" s="30"/>
      <c r="U809" s="30"/>
      <c r="V809" s="30"/>
      <c r="W809" s="30"/>
    </row>
    <row r="810" spans="1:23" ht="13.5" customHeight="1">
      <c r="A810" s="29"/>
      <c r="B810" s="19"/>
      <c r="C810" s="19"/>
      <c r="D810" s="19"/>
      <c r="E810" s="19"/>
      <c r="F810" s="19"/>
      <c r="G810" s="19"/>
      <c r="I810" s="30"/>
      <c r="J810" s="30"/>
      <c r="K810" s="30"/>
      <c r="L810" s="30"/>
      <c r="M810" s="30"/>
      <c r="N810" s="30"/>
      <c r="O810" s="30"/>
      <c r="P810" s="30"/>
      <c r="Q810" s="30"/>
      <c r="R810" s="30"/>
      <c r="S810" s="30"/>
      <c r="T810" s="30"/>
      <c r="U810" s="30"/>
      <c r="V810" s="30"/>
      <c r="W810" s="30"/>
    </row>
    <row r="811" spans="1:23" ht="13.5" customHeight="1">
      <c r="A811" s="29"/>
      <c r="B811" s="19"/>
      <c r="C811" s="19"/>
      <c r="D811" s="19"/>
      <c r="E811" s="19"/>
      <c r="F811" s="19"/>
      <c r="G811" s="19"/>
      <c r="I811" s="30"/>
      <c r="J811" s="30"/>
      <c r="K811" s="30"/>
      <c r="L811" s="30"/>
      <c r="M811" s="30"/>
      <c r="N811" s="30"/>
      <c r="O811" s="30"/>
      <c r="P811" s="30"/>
      <c r="Q811" s="30"/>
      <c r="R811" s="30"/>
      <c r="S811" s="30"/>
      <c r="T811" s="30"/>
      <c r="U811" s="30"/>
      <c r="V811" s="30"/>
      <c r="W811" s="30"/>
    </row>
    <row r="812" spans="1:23" ht="13.5" customHeight="1">
      <c r="A812" s="29"/>
      <c r="B812" s="19"/>
      <c r="C812" s="19"/>
      <c r="D812" s="19"/>
      <c r="E812" s="19"/>
      <c r="F812" s="19"/>
      <c r="G812" s="19"/>
      <c r="I812" s="30"/>
      <c r="J812" s="30"/>
      <c r="K812" s="30"/>
      <c r="L812" s="30"/>
      <c r="M812" s="30"/>
      <c r="N812" s="30"/>
      <c r="O812" s="30"/>
      <c r="P812" s="30"/>
      <c r="Q812" s="30"/>
      <c r="R812" s="30"/>
      <c r="S812" s="30"/>
      <c r="T812" s="30"/>
      <c r="U812" s="30"/>
      <c r="V812" s="30"/>
      <c r="W812" s="30"/>
    </row>
    <row r="813" spans="1:23" ht="13.5" customHeight="1">
      <c r="A813" s="29"/>
      <c r="B813" s="19"/>
      <c r="C813" s="19"/>
      <c r="D813" s="19"/>
      <c r="E813" s="19"/>
      <c r="F813" s="19"/>
      <c r="G813" s="19"/>
      <c r="I813" s="30"/>
      <c r="J813" s="30"/>
      <c r="K813" s="30"/>
      <c r="L813" s="30"/>
      <c r="M813" s="30"/>
      <c r="N813" s="30"/>
      <c r="O813" s="30"/>
      <c r="P813" s="30"/>
      <c r="Q813" s="30"/>
      <c r="R813" s="30"/>
      <c r="S813" s="30"/>
      <c r="T813" s="30"/>
      <c r="U813" s="30"/>
      <c r="V813" s="30"/>
      <c r="W813" s="30"/>
    </row>
    <row r="814" spans="1:23" ht="13.5" customHeight="1">
      <c r="A814" s="29"/>
      <c r="B814" s="19"/>
      <c r="C814" s="19"/>
      <c r="D814" s="19"/>
      <c r="E814" s="19"/>
      <c r="F814" s="19"/>
      <c r="G814" s="19"/>
      <c r="I814" s="30"/>
      <c r="J814" s="30"/>
      <c r="K814" s="30"/>
      <c r="L814" s="30"/>
      <c r="M814" s="30"/>
      <c r="N814" s="30"/>
      <c r="O814" s="30"/>
      <c r="P814" s="30"/>
      <c r="Q814" s="30"/>
      <c r="R814" s="30"/>
      <c r="S814" s="30"/>
      <c r="T814" s="30"/>
      <c r="U814" s="30"/>
      <c r="V814" s="30"/>
      <c r="W814" s="30"/>
    </row>
    <row r="815" spans="1:23" ht="13.5" customHeight="1">
      <c r="A815" s="29"/>
      <c r="B815" s="19"/>
      <c r="C815" s="19"/>
      <c r="D815" s="19"/>
      <c r="E815" s="19"/>
      <c r="F815" s="19"/>
      <c r="G815" s="19"/>
      <c r="I815" s="30"/>
      <c r="J815" s="30"/>
      <c r="K815" s="30"/>
      <c r="L815" s="30"/>
      <c r="M815" s="30"/>
      <c r="N815" s="30"/>
      <c r="O815" s="30"/>
      <c r="P815" s="30"/>
      <c r="Q815" s="30"/>
      <c r="R815" s="30"/>
      <c r="S815" s="30"/>
      <c r="T815" s="30"/>
      <c r="U815" s="30"/>
      <c r="V815" s="30"/>
      <c r="W815" s="30"/>
    </row>
    <row r="816" spans="1:23" ht="13.5" customHeight="1">
      <c r="A816" s="29"/>
      <c r="B816" s="19"/>
      <c r="C816" s="19"/>
      <c r="D816" s="19"/>
      <c r="E816" s="19"/>
      <c r="F816" s="19"/>
      <c r="G816" s="19"/>
      <c r="I816" s="30"/>
      <c r="J816" s="30"/>
      <c r="K816" s="30"/>
      <c r="L816" s="30"/>
      <c r="M816" s="30"/>
      <c r="N816" s="30"/>
      <c r="O816" s="30"/>
      <c r="P816" s="30"/>
      <c r="Q816" s="30"/>
      <c r="R816" s="30"/>
      <c r="S816" s="30"/>
      <c r="T816" s="30"/>
      <c r="U816" s="30"/>
      <c r="V816" s="30"/>
      <c r="W816" s="30"/>
    </row>
    <row r="817" spans="1:23" ht="13.5" customHeight="1">
      <c r="A817" s="29"/>
      <c r="B817" s="19"/>
      <c r="C817" s="19"/>
      <c r="D817" s="19"/>
      <c r="E817" s="19"/>
      <c r="F817" s="19"/>
      <c r="G817" s="19"/>
      <c r="I817" s="30"/>
      <c r="J817" s="30"/>
      <c r="K817" s="30"/>
      <c r="L817" s="30"/>
      <c r="M817" s="30"/>
      <c r="N817" s="30"/>
      <c r="O817" s="30"/>
      <c r="P817" s="30"/>
      <c r="Q817" s="30"/>
      <c r="R817" s="30"/>
      <c r="S817" s="30"/>
      <c r="T817" s="30"/>
      <c r="U817" s="30"/>
      <c r="V817" s="30"/>
      <c r="W817" s="30"/>
    </row>
    <row r="818" spans="1:23" ht="13.5" customHeight="1">
      <c r="A818" s="29"/>
      <c r="B818" s="19"/>
      <c r="C818" s="19"/>
      <c r="D818" s="19"/>
      <c r="E818" s="19"/>
      <c r="F818" s="19"/>
      <c r="G818" s="19"/>
      <c r="I818" s="30"/>
      <c r="J818" s="30"/>
      <c r="K818" s="30"/>
      <c r="L818" s="30"/>
      <c r="M818" s="30"/>
      <c r="N818" s="30"/>
      <c r="O818" s="30"/>
      <c r="P818" s="30"/>
      <c r="Q818" s="30"/>
      <c r="R818" s="30"/>
      <c r="S818" s="30"/>
      <c r="T818" s="30"/>
      <c r="U818" s="30"/>
      <c r="V818" s="30"/>
      <c r="W818" s="30"/>
    </row>
    <row r="819" spans="1:23" ht="13.5" customHeight="1">
      <c r="A819" s="29"/>
      <c r="B819" s="19"/>
      <c r="C819" s="19"/>
      <c r="D819" s="19"/>
      <c r="E819" s="19"/>
      <c r="F819" s="19"/>
      <c r="G819" s="19"/>
      <c r="I819" s="30"/>
      <c r="J819" s="30"/>
      <c r="K819" s="30"/>
      <c r="L819" s="30"/>
      <c r="M819" s="30"/>
      <c r="N819" s="30"/>
      <c r="O819" s="30"/>
      <c r="P819" s="30"/>
      <c r="Q819" s="30"/>
      <c r="R819" s="30"/>
      <c r="S819" s="30"/>
      <c r="T819" s="30"/>
      <c r="U819" s="30"/>
      <c r="V819" s="30"/>
      <c r="W819" s="30"/>
    </row>
    <row r="820" spans="1:23" ht="13.5" customHeight="1">
      <c r="A820" s="29"/>
      <c r="B820" s="19"/>
      <c r="C820" s="19"/>
      <c r="D820" s="19"/>
      <c r="E820" s="19"/>
      <c r="F820" s="19"/>
      <c r="G820" s="19"/>
      <c r="I820" s="30"/>
      <c r="J820" s="30"/>
      <c r="K820" s="30"/>
      <c r="L820" s="30"/>
      <c r="M820" s="30"/>
      <c r="N820" s="30"/>
      <c r="O820" s="30"/>
      <c r="P820" s="30"/>
      <c r="Q820" s="30"/>
      <c r="R820" s="30"/>
      <c r="S820" s="30"/>
      <c r="T820" s="30"/>
      <c r="U820" s="30"/>
      <c r="V820" s="30"/>
      <c r="W820" s="30"/>
    </row>
    <row r="821" spans="1:23" ht="13.5" customHeight="1">
      <c r="A821" s="29"/>
      <c r="B821" s="19"/>
      <c r="C821" s="19"/>
      <c r="D821" s="19"/>
      <c r="E821" s="19"/>
      <c r="F821" s="19"/>
      <c r="G821" s="19"/>
      <c r="I821" s="30"/>
      <c r="J821" s="30"/>
      <c r="K821" s="30"/>
      <c r="L821" s="30"/>
      <c r="M821" s="30"/>
      <c r="N821" s="30"/>
      <c r="O821" s="30"/>
      <c r="P821" s="30"/>
      <c r="Q821" s="30"/>
      <c r="R821" s="30"/>
      <c r="S821" s="30"/>
      <c r="T821" s="30"/>
      <c r="U821" s="30"/>
      <c r="V821" s="30"/>
      <c r="W821" s="30"/>
    </row>
    <row r="822" spans="1:23" ht="13.5" customHeight="1">
      <c r="A822" s="29"/>
      <c r="B822" s="19"/>
      <c r="C822" s="19"/>
      <c r="D822" s="19"/>
      <c r="E822" s="19"/>
      <c r="F822" s="19"/>
      <c r="G822" s="19"/>
      <c r="I822" s="30"/>
      <c r="J822" s="30"/>
      <c r="K822" s="30"/>
      <c r="L822" s="30"/>
      <c r="M822" s="30"/>
      <c r="N822" s="30"/>
      <c r="O822" s="30"/>
      <c r="P822" s="30"/>
      <c r="Q822" s="30"/>
      <c r="R822" s="30"/>
      <c r="S822" s="30"/>
      <c r="T822" s="30"/>
      <c r="U822" s="30"/>
      <c r="V822" s="30"/>
      <c r="W822" s="30"/>
    </row>
    <row r="823" spans="1:23" ht="13.5" customHeight="1">
      <c r="A823" s="29"/>
      <c r="B823" s="19"/>
      <c r="C823" s="19"/>
      <c r="D823" s="19"/>
      <c r="E823" s="19"/>
      <c r="F823" s="19"/>
      <c r="G823" s="19"/>
      <c r="I823" s="30"/>
      <c r="J823" s="30"/>
      <c r="K823" s="30"/>
      <c r="L823" s="30"/>
      <c r="M823" s="30"/>
      <c r="N823" s="30"/>
      <c r="O823" s="30"/>
      <c r="P823" s="30"/>
      <c r="Q823" s="30"/>
      <c r="R823" s="30"/>
      <c r="S823" s="30"/>
      <c r="T823" s="30"/>
      <c r="U823" s="30"/>
      <c r="V823" s="30"/>
      <c r="W823" s="30"/>
    </row>
    <row r="824" spans="1:23" ht="13.5" customHeight="1">
      <c r="A824" s="29"/>
      <c r="B824" s="19"/>
      <c r="C824" s="19"/>
      <c r="D824" s="19"/>
      <c r="E824" s="19"/>
      <c r="F824" s="19"/>
      <c r="G824" s="19"/>
      <c r="I824" s="30"/>
      <c r="J824" s="30"/>
      <c r="K824" s="30"/>
      <c r="L824" s="30"/>
      <c r="M824" s="30"/>
      <c r="N824" s="30"/>
      <c r="O824" s="30"/>
      <c r="P824" s="30"/>
      <c r="Q824" s="30"/>
      <c r="R824" s="30"/>
      <c r="S824" s="30"/>
      <c r="T824" s="30"/>
      <c r="U824" s="30"/>
      <c r="V824" s="30"/>
      <c r="W824" s="30"/>
    </row>
    <row r="825" spans="1:23" ht="13.5" customHeight="1">
      <c r="A825" s="29"/>
      <c r="B825" s="19"/>
      <c r="C825" s="19"/>
      <c r="D825" s="19"/>
      <c r="E825" s="19"/>
      <c r="F825" s="19"/>
      <c r="G825" s="19"/>
      <c r="I825" s="30"/>
      <c r="J825" s="30"/>
      <c r="K825" s="30"/>
      <c r="L825" s="30"/>
      <c r="M825" s="30"/>
      <c r="N825" s="30"/>
      <c r="O825" s="30"/>
      <c r="P825" s="30"/>
      <c r="Q825" s="30"/>
      <c r="R825" s="30"/>
      <c r="S825" s="30"/>
      <c r="T825" s="30"/>
      <c r="U825" s="30"/>
      <c r="V825" s="30"/>
      <c r="W825" s="30"/>
    </row>
    <row r="826" spans="1:23" ht="13.5" customHeight="1">
      <c r="A826" s="29"/>
      <c r="B826" s="19"/>
      <c r="C826" s="19"/>
      <c r="D826" s="19"/>
      <c r="E826" s="19"/>
      <c r="F826" s="19"/>
      <c r="G826" s="19"/>
      <c r="I826" s="30"/>
      <c r="J826" s="30"/>
      <c r="K826" s="30"/>
      <c r="L826" s="30"/>
      <c r="M826" s="30"/>
      <c r="N826" s="30"/>
      <c r="O826" s="30"/>
      <c r="P826" s="30"/>
      <c r="Q826" s="30"/>
      <c r="R826" s="30"/>
      <c r="S826" s="30"/>
      <c r="T826" s="30"/>
      <c r="U826" s="30"/>
      <c r="V826" s="30"/>
      <c r="W826" s="30"/>
    </row>
    <row r="827" spans="1:23" ht="13.5" customHeight="1">
      <c r="A827" s="29"/>
      <c r="B827" s="19"/>
      <c r="C827" s="19"/>
      <c r="D827" s="19"/>
      <c r="E827" s="19"/>
      <c r="F827" s="19"/>
      <c r="G827" s="19"/>
      <c r="I827" s="30"/>
      <c r="J827" s="30"/>
      <c r="K827" s="30"/>
      <c r="L827" s="30"/>
      <c r="M827" s="30"/>
      <c r="N827" s="30"/>
      <c r="O827" s="30"/>
      <c r="P827" s="30"/>
      <c r="Q827" s="30"/>
      <c r="R827" s="30"/>
      <c r="S827" s="30"/>
      <c r="T827" s="30"/>
      <c r="U827" s="30"/>
      <c r="V827" s="30"/>
      <c r="W827" s="30"/>
    </row>
    <row r="828" spans="1:23" ht="13.5" customHeight="1">
      <c r="A828" s="29"/>
      <c r="B828" s="19"/>
      <c r="C828" s="19"/>
      <c r="D828" s="19"/>
      <c r="E828" s="19"/>
      <c r="F828" s="19"/>
      <c r="G828" s="19"/>
      <c r="I828" s="30"/>
      <c r="J828" s="30"/>
      <c r="K828" s="30"/>
      <c r="L828" s="30"/>
      <c r="M828" s="30"/>
      <c r="N828" s="30"/>
      <c r="O828" s="30"/>
      <c r="P828" s="30"/>
      <c r="Q828" s="30"/>
      <c r="R828" s="30"/>
      <c r="S828" s="30"/>
      <c r="T828" s="30"/>
      <c r="U828" s="30"/>
      <c r="V828" s="30"/>
      <c r="W828" s="30"/>
    </row>
    <row r="829" spans="1:23" ht="13.5" customHeight="1">
      <c r="A829" s="29"/>
      <c r="B829" s="19"/>
      <c r="C829" s="19"/>
      <c r="D829" s="19"/>
      <c r="E829" s="19"/>
      <c r="F829" s="19"/>
      <c r="G829" s="19"/>
      <c r="I829" s="30"/>
      <c r="J829" s="30"/>
      <c r="K829" s="30"/>
      <c r="L829" s="30"/>
      <c r="M829" s="30"/>
      <c r="N829" s="30"/>
      <c r="O829" s="30"/>
      <c r="P829" s="30"/>
      <c r="Q829" s="30"/>
      <c r="R829" s="30"/>
      <c r="S829" s="30"/>
      <c r="T829" s="30"/>
      <c r="U829" s="30"/>
      <c r="V829" s="30"/>
      <c r="W829" s="30"/>
    </row>
    <row r="830" spans="1:23" ht="13.5" customHeight="1">
      <c r="A830" s="29"/>
      <c r="B830" s="19"/>
      <c r="C830" s="19"/>
      <c r="D830" s="19"/>
      <c r="E830" s="19"/>
      <c r="F830" s="19"/>
      <c r="G830" s="19"/>
      <c r="I830" s="30"/>
      <c r="J830" s="30"/>
      <c r="K830" s="30"/>
      <c r="L830" s="30"/>
      <c r="M830" s="30"/>
      <c r="N830" s="30"/>
      <c r="O830" s="30"/>
      <c r="P830" s="30"/>
      <c r="Q830" s="30"/>
      <c r="R830" s="30"/>
      <c r="S830" s="30"/>
      <c r="T830" s="30"/>
      <c r="U830" s="30"/>
      <c r="V830" s="30"/>
      <c r="W830" s="30"/>
    </row>
    <row r="831" spans="1:23" ht="13.5" customHeight="1">
      <c r="A831" s="29"/>
      <c r="B831" s="19"/>
      <c r="C831" s="19"/>
      <c r="D831" s="19"/>
      <c r="E831" s="19"/>
      <c r="F831" s="19"/>
      <c r="G831" s="19"/>
      <c r="I831" s="30"/>
      <c r="J831" s="30"/>
      <c r="K831" s="30"/>
      <c r="L831" s="30"/>
      <c r="M831" s="30"/>
      <c r="N831" s="30"/>
      <c r="O831" s="30"/>
      <c r="P831" s="30"/>
      <c r="Q831" s="30"/>
      <c r="R831" s="30"/>
      <c r="S831" s="30"/>
      <c r="T831" s="30"/>
      <c r="U831" s="30"/>
      <c r="V831" s="30"/>
      <c r="W831" s="30"/>
    </row>
    <row r="832" spans="1:23" ht="13.5" customHeight="1">
      <c r="A832" s="29"/>
      <c r="B832" s="19"/>
      <c r="C832" s="19"/>
      <c r="D832" s="19"/>
      <c r="E832" s="19"/>
      <c r="F832" s="19"/>
      <c r="G832" s="19"/>
      <c r="I832" s="30"/>
      <c r="J832" s="30"/>
      <c r="K832" s="30"/>
      <c r="L832" s="30"/>
      <c r="M832" s="30"/>
      <c r="N832" s="30"/>
      <c r="O832" s="30"/>
      <c r="P832" s="30"/>
      <c r="Q832" s="30"/>
      <c r="R832" s="30"/>
      <c r="S832" s="30"/>
      <c r="T832" s="30"/>
      <c r="U832" s="30"/>
      <c r="V832" s="30"/>
      <c r="W832" s="30"/>
    </row>
    <row r="833" spans="1:23" ht="13.5" customHeight="1">
      <c r="A833" s="29"/>
      <c r="B833" s="19"/>
      <c r="C833" s="19"/>
      <c r="D833" s="19"/>
      <c r="E833" s="19"/>
      <c r="F833" s="19"/>
      <c r="G833" s="19"/>
      <c r="I833" s="30"/>
      <c r="J833" s="30"/>
      <c r="K833" s="30"/>
      <c r="L833" s="30"/>
      <c r="M833" s="30"/>
      <c r="N833" s="30"/>
      <c r="O833" s="30"/>
      <c r="P833" s="30"/>
      <c r="Q833" s="30"/>
      <c r="R833" s="30"/>
      <c r="S833" s="30"/>
      <c r="T833" s="30"/>
      <c r="U833" s="30"/>
      <c r="V833" s="30"/>
      <c r="W833" s="30"/>
    </row>
    <row r="834" spans="1:23" ht="13.5" customHeight="1">
      <c r="A834" s="29"/>
      <c r="B834" s="19"/>
      <c r="C834" s="19"/>
      <c r="D834" s="19"/>
      <c r="E834" s="19"/>
      <c r="F834" s="19"/>
      <c r="G834" s="19"/>
      <c r="I834" s="30"/>
      <c r="J834" s="30"/>
      <c r="K834" s="30"/>
      <c r="L834" s="30"/>
      <c r="M834" s="30"/>
      <c r="N834" s="30"/>
      <c r="O834" s="30"/>
      <c r="P834" s="30"/>
      <c r="Q834" s="30"/>
      <c r="R834" s="30"/>
      <c r="S834" s="30"/>
      <c r="T834" s="30"/>
      <c r="U834" s="30"/>
      <c r="V834" s="30"/>
      <c r="W834" s="30"/>
    </row>
    <row r="835" spans="1:23" ht="13.5" customHeight="1">
      <c r="A835" s="29"/>
      <c r="B835" s="19"/>
      <c r="C835" s="19"/>
      <c r="D835" s="19"/>
      <c r="E835" s="19"/>
      <c r="F835" s="19"/>
      <c r="G835" s="19"/>
      <c r="I835" s="30"/>
      <c r="J835" s="30"/>
      <c r="K835" s="30"/>
      <c r="L835" s="30"/>
      <c r="M835" s="30"/>
      <c r="N835" s="30"/>
      <c r="O835" s="30"/>
      <c r="P835" s="30"/>
      <c r="Q835" s="30"/>
      <c r="R835" s="30"/>
      <c r="S835" s="30"/>
      <c r="T835" s="30"/>
      <c r="U835" s="30"/>
      <c r="V835" s="30"/>
      <c r="W835" s="30"/>
    </row>
    <row r="836" spans="1:23" ht="13.5" customHeight="1">
      <c r="A836" s="29"/>
      <c r="B836" s="19"/>
      <c r="C836" s="19"/>
      <c r="D836" s="19"/>
      <c r="E836" s="19"/>
      <c r="F836" s="19"/>
      <c r="G836" s="19"/>
      <c r="I836" s="30"/>
      <c r="J836" s="30"/>
      <c r="K836" s="30"/>
      <c r="L836" s="30"/>
      <c r="M836" s="30"/>
      <c r="N836" s="30"/>
      <c r="O836" s="30"/>
      <c r="P836" s="30"/>
      <c r="Q836" s="30"/>
      <c r="R836" s="30"/>
      <c r="S836" s="30"/>
      <c r="T836" s="30"/>
      <c r="U836" s="30"/>
      <c r="V836" s="30"/>
      <c r="W836" s="30"/>
    </row>
    <row r="837" spans="1:23" ht="13.5" customHeight="1">
      <c r="A837" s="29"/>
      <c r="B837" s="19"/>
      <c r="C837" s="19"/>
      <c r="D837" s="19"/>
      <c r="E837" s="19"/>
      <c r="F837" s="19"/>
      <c r="G837" s="19"/>
      <c r="I837" s="30"/>
      <c r="J837" s="30"/>
      <c r="K837" s="30"/>
      <c r="L837" s="30"/>
      <c r="M837" s="30"/>
      <c r="N837" s="30"/>
      <c r="O837" s="30"/>
      <c r="P837" s="30"/>
      <c r="Q837" s="30"/>
      <c r="R837" s="30"/>
      <c r="S837" s="30"/>
      <c r="T837" s="30"/>
      <c r="U837" s="30"/>
      <c r="V837" s="30"/>
      <c r="W837" s="30"/>
    </row>
    <row r="838" spans="1:23" ht="13.5" customHeight="1">
      <c r="A838" s="29"/>
      <c r="B838" s="19"/>
      <c r="C838" s="19"/>
      <c r="D838" s="19"/>
      <c r="E838" s="19"/>
      <c r="F838" s="19"/>
      <c r="G838" s="19"/>
      <c r="I838" s="30"/>
      <c r="J838" s="30"/>
      <c r="K838" s="30"/>
      <c r="L838" s="30"/>
      <c r="M838" s="30"/>
      <c r="N838" s="30"/>
      <c r="O838" s="30"/>
      <c r="P838" s="30"/>
      <c r="Q838" s="30"/>
      <c r="R838" s="30"/>
      <c r="S838" s="30"/>
      <c r="T838" s="30"/>
      <c r="U838" s="30"/>
      <c r="V838" s="30"/>
      <c r="W838" s="30"/>
    </row>
    <row r="839" spans="1:23" ht="13.5" customHeight="1">
      <c r="A839" s="29"/>
      <c r="B839" s="19"/>
      <c r="C839" s="19"/>
      <c r="D839" s="19"/>
      <c r="E839" s="19"/>
      <c r="F839" s="19"/>
      <c r="G839" s="19"/>
      <c r="I839" s="30"/>
      <c r="J839" s="30"/>
      <c r="K839" s="30"/>
      <c r="L839" s="30"/>
      <c r="M839" s="30"/>
      <c r="N839" s="30"/>
      <c r="O839" s="30"/>
      <c r="P839" s="30"/>
      <c r="Q839" s="30"/>
      <c r="R839" s="30"/>
      <c r="S839" s="30"/>
      <c r="T839" s="30"/>
      <c r="U839" s="30"/>
      <c r="V839" s="30"/>
      <c r="W839" s="30"/>
    </row>
    <row r="840" spans="1:23" ht="13.5" customHeight="1">
      <c r="A840" s="29"/>
      <c r="B840" s="19"/>
      <c r="C840" s="19"/>
      <c r="D840" s="19"/>
      <c r="E840" s="19"/>
      <c r="F840" s="19"/>
      <c r="G840" s="19"/>
      <c r="I840" s="30"/>
      <c r="J840" s="30"/>
      <c r="K840" s="30"/>
      <c r="L840" s="30"/>
      <c r="M840" s="30"/>
      <c r="N840" s="30"/>
      <c r="O840" s="30"/>
      <c r="P840" s="30"/>
      <c r="Q840" s="30"/>
      <c r="R840" s="30"/>
      <c r="S840" s="30"/>
      <c r="T840" s="30"/>
      <c r="U840" s="30"/>
      <c r="V840" s="30"/>
      <c r="W840" s="30"/>
    </row>
    <row r="841" spans="1:23" ht="13.5" customHeight="1">
      <c r="A841" s="29"/>
      <c r="B841" s="19"/>
      <c r="C841" s="19"/>
      <c r="D841" s="19"/>
      <c r="E841" s="19"/>
      <c r="F841" s="19"/>
      <c r="G841" s="19"/>
      <c r="I841" s="30"/>
      <c r="J841" s="30"/>
      <c r="K841" s="30"/>
      <c r="L841" s="30"/>
      <c r="M841" s="30"/>
      <c r="N841" s="30"/>
      <c r="O841" s="30"/>
      <c r="P841" s="30"/>
      <c r="Q841" s="30"/>
      <c r="R841" s="30"/>
      <c r="S841" s="30"/>
      <c r="T841" s="30"/>
      <c r="U841" s="30"/>
      <c r="V841" s="30"/>
      <c r="W841" s="30"/>
    </row>
    <row r="842" spans="1:23" ht="13.5" customHeight="1">
      <c r="A842" s="29"/>
      <c r="B842" s="19"/>
      <c r="C842" s="19"/>
      <c r="D842" s="19"/>
      <c r="E842" s="19"/>
      <c r="F842" s="19"/>
      <c r="G842" s="19"/>
      <c r="I842" s="30"/>
      <c r="J842" s="30"/>
      <c r="K842" s="30"/>
      <c r="L842" s="30"/>
      <c r="M842" s="30"/>
      <c r="N842" s="30"/>
      <c r="O842" s="30"/>
      <c r="P842" s="30"/>
      <c r="Q842" s="30"/>
      <c r="R842" s="30"/>
      <c r="S842" s="30"/>
      <c r="T842" s="30"/>
      <c r="U842" s="30"/>
      <c r="V842" s="30"/>
      <c r="W842" s="30"/>
    </row>
    <row r="843" spans="1:23" ht="13.5" customHeight="1">
      <c r="A843" s="29"/>
      <c r="B843" s="19"/>
      <c r="C843" s="19"/>
      <c r="D843" s="19"/>
      <c r="E843" s="19"/>
      <c r="F843" s="19"/>
      <c r="G843" s="19"/>
      <c r="I843" s="30"/>
      <c r="J843" s="30"/>
      <c r="K843" s="30"/>
      <c r="L843" s="30"/>
      <c r="M843" s="30"/>
      <c r="N843" s="30"/>
      <c r="O843" s="30"/>
      <c r="P843" s="30"/>
      <c r="Q843" s="30"/>
      <c r="R843" s="30"/>
      <c r="S843" s="30"/>
      <c r="T843" s="30"/>
      <c r="U843" s="30"/>
      <c r="V843" s="30"/>
      <c r="W843" s="30"/>
    </row>
    <row r="844" spans="1:23" ht="13.5" customHeight="1">
      <c r="A844" s="29"/>
      <c r="B844" s="19"/>
      <c r="C844" s="19"/>
      <c r="D844" s="19"/>
      <c r="E844" s="19"/>
      <c r="F844" s="19"/>
      <c r="G844" s="19"/>
      <c r="I844" s="30"/>
      <c r="J844" s="30"/>
      <c r="K844" s="30"/>
      <c r="L844" s="30"/>
      <c r="M844" s="30"/>
      <c r="N844" s="30"/>
      <c r="O844" s="30"/>
      <c r="P844" s="30"/>
      <c r="Q844" s="30"/>
      <c r="R844" s="30"/>
      <c r="S844" s="30"/>
      <c r="T844" s="30"/>
      <c r="U844" s="30"/>
      <c r="V844" s="30"/>
      <c r="W844" s="30"/>
    </row>
    <row r="845" spans="1:23" ht="13.5" customHeight="1">
      <c r="A845" s="29"/>
      <c r="B845" s="19"/>
      <c r="C845" s="19"/>
      <c r="D845" s="19"/>
      <c r="E845" s="19"/>
      <c r="F845" s="19"/>
      <c r="G845" s="19"/>
      <c r="I845" s="30"/>
      <c r="J845" s="30"/>
      <c r="K845" s="30"/>
      <c r="L845" s="30"/>
      <c r="M845" s="30"/>
      <c r="N845" s="30"/>
      <c r="O845" s="30"/>
      <c r="P845" s="30"/>
      <c r="Q845" s="30"/>
      <c r="R845" s="30"/>
      <c r="S845" s="30"/>
      <c r="T845" s="30"/>
      <c r="U845" s="30"/>
      <c r="V845" s="30"/>
      <c r="W845" s="30"/>
    </row>
    <row r="846" spans="1:23" ht="13.5" customHeight="1">
      <c r="A846" s="29"/>
      <c r="B846" s="19"/>
      <c r="C846" s="19"/>
      <c r="D846" s="19"/>
      <c r="E846" s="19"/>
      <c r="F846" s="19"/>
      <c r="G846" s="19"/>
      <c r="I846" s="30"/>
      <c r="J846" s="30"/>
      <c r="K846" s="30"/>
      <c r="L846" s="30"/>
      <c r="M846" s="30"/>
      <c r="N846" s="30"/>
      <c r="O846" s="30"/>
      <c r="P846" s="30"/>
      <c r="Q846" s="30"/>
      <c r="R846" s="30"/>
      <c r="S846" s="30"/>
      <c r="T846" s="30"/>
      <c r="U846" s="30"/>
      <c r="V846" s="30"/>
      <c r="W846" s="30"/>
    </row>
    <row r="847" spans="1:23" ht="13.5" customHeight="1">
      <c r="A847" s="29"/>
      <c r="B847" s="19"/>
      <c r="C847" s="19"/>
      <c r="D847" s="19"/>
      <c r="E847" s="19"/>
      <c r="F847" s="19"/>
      <c r="G847" s="19"/>
      <c r="I847" s="30"/>
      <c r="J847" s="30"/>
      <c r="K847" s="30"/>
      <c r="L847" s="30"/>
      <c r="M847" s="30"/>
      <c r="N847" s="30"/>
      <c r="O847" s="30"/>
      <c r="P847" s="30"/>
      <c r="Q847" s="30"/>
      <c r="R847" s="30"/>
      <c r="S847" s="30"/>
      <c r="T847" s="30"/>
      <c r="U847" s="30"/>
      <c r="V847" s="30"/>
      <c r="W847" s="30"/>
    </row>
    <row r="848" spans="1:23" ht="13.5" customHeight="1">
      <c r="A848" s="29"/>
      <c r="B848" s="19"/>
      <c r="C848" s="19"/>
      <c r="D848" s="19"/>
      <c r="E848" s="19"/>
      <c r="F848" s="19"/>
      <c r="G848" s="19"/>
      <c r="I848" s="30"/>
      <c r="J848" s="30"/>
      <c r="K848" s="30"/>
      <c r="L848" s="30"/>
      <c r="M848" s="30"/>
      <c r="N848" s="30"/>
      <c r="O848" s="30"/>
      <c r="P848" s="30"/>
      <c r="Q848" s="30"/>
      <c r="R848" s="30"/>
      <c r="S848" s="30"/>
      <c r="T848" s="30"/>
      <c r="U848" s="30"/>
      <c r="V848" s="30"/>
      <c r="W848" s="30"/>
    </row>
    <row r="849" spans="1:23" ht="13.5" customHeight="1">
      <c r="A849" s="29"/>
      <c r="B849" s="19"/>
      <c r="C849" s="19"/>
      <c r="D849" s="19"/>
      <c r="E849" s="19"/>
      <c r="F849" s="19"/>
      <c r="G849" s="19"/>
      <c r="I849" s="30"/>
      <c r="J849" s="30"/>
      <c r="K849" s="30"/>
      <c r="L849" s="30"/>
      <c r="M849" s="30"/>
      <c r="N849" s="30"/>
      <c r="O849" s="30"/>
      <c r="P849" s="30"/>
      <c r="Q849" s="30"/>
      <c r="R849" s="30"/>
      <c r="S849" s="30"/>
      <c r="T849" s="30"/>
      <c r="U849" s="30"/>
      <c r="V849" s="30"/>
      <c r="W849" s="30"/>
    </row>
    <row r="850" spans="1:23" ht="13.5" customHeight="1">
      <c r="A850" s="29"/>
      <c r="B850" s="19"/>
      <c r="C850" s="19"/>
      <c r="D850" s="19"/>
      <c r="E850" s="19"/>
      <c r="F850" s="19"/>
      <c r="G850" s="19"/>
      <c r="I850" s="30"/>
      <c r="J850" s="30"/>
      <c r="K850" s="30"/>
      <c r="L850" s="30"/>
      <c r="M850" s="30"/>
      <c r="N850" s="30"/>
      <c r="O850" s="30"/>
      <c r="P850" s="30"/>
      <c r="Q850" s="30"/>
      <c r="R850" s="30"/>
      <c r="S850" s="30"/>
      <c r="T850" s="30"/>
      <c r="U850" s="30"/>
      <c r="V850" s="30"/>
      <c r="W850" s="30"/>
    </row>
    <row r="851" spans="1:23" ht="13.5" customHeight="1">
      <c r="A851" s="29"/>
      <c r="B851" s="19"/>
      <c r="C851" s="19"/>
      <c r="D851" s="19"/>
      <c r="E851" s="19"/>
      <c r="F851" s="19"/>
      <c r="G851" s="19"/>
      <c r="I851" s="30"/>
      <c r="J851" s="30"/>
      <c r="K851" s="30"/>
      <c r="L851" s="30"/>
      <c r="M851" s="30"/>
      <c r="N851" s="30"/>
      <c r="O851" s="30"/>
      <c r="P851" s="30"/>
      <c r="Q851" s="30"/>
      <c r="R851" s="30"/>
      <c r="S851" s="30"/>
      <c r="T851" s="30"/>
      <c r="U851" s="30"/>
      <c r="V851" s="30"/>
      <c r="W851" s="30"/>
    </row>
    <row r="852" spans="1:23" ht="13.5" customHeight="1">
      <c r="A852" s="29"/>
      <c r="B852" s="19"/>
      <c r="C852" s="19"/>
      <c r="D852" s="19"/>
      <c r="E852" s="19"/>
      <c r="F852" s="19"/>
      <c r="G852" s="19"/>
      <c r="I852" s="30"/>
      <c r="J852" s="30"/>
      <c r="K852" s="30"/>
      <c r="L852" s="30"/>
      <c r="M852" s="30"/>
      <c r="N852" s="30"/>
      <c r="O852" s="30"/>
      <c r="P852" s="30"/>
      <c r="Q852" s="30"/>
      <c r="R852" s="30"/>
      <c r="S852" s="30"/>
      <c r="T852" s="30"/>
      <c r="U852" s="30"/>
      <c r="V852" s="30"/>
      <c r="W852" s="30"/>
    </row>
    <row r="853" spans="1:23" ht="13.5" customHeight="1">
      <c r="A853" s="29"/>
      <c r="B853" s="19"/>
      <c r="C853" s="19"/>
      <c r="D853" s="19"/>
      <c r="E853" s="19"/>
      <c r="F853" s="19"/>
      <c r="G853" s="19"/>
      <c r="I853" s="30"/>
      <c r="J853" s="30"/>
      <c r="K853" s="30"/>
      <c r="L853" s="30"/>
      <c r="M853" s="30"/>
      <c r="N853" s="30"/>
      <c r="O853" s="30"/>
      <c r="P853" s="30"/>
      <c r="Q853" s="30"/>
      <c r="R853" s="30"/>
      <c r="S853" s="30"/>
      <c r="T853" s="30"/>
      <c r="U853" s="30"/>
      <c r="V853" s="30"/>
      <c r="W853" s="30"/>
    </row>
    <row r="854" spans="1:23" ht="13.5" customHeight="1">
      <c r="A854" s="29"/>
      <c r="B854" s="19"/>
      <c r="C854" s="19"/>
      <c r="D854" s="19"/>
      <c r="E854" s="19"/>
      <c r="F854" s="19"/>
      <c r="G854" s="19"/>
      <c r="I854" s="30"/>
      <c r="J854" s="30"/>
      <c r="K854" s="30"/>
      <c r="L854" s="30"/>
      <c r="M854" s="30"/>
      <c r="N854" s="30"/>
      <c r="O854" s="30"/>
      <c r="P854" s="30"/>
      <c r="Q854" s="30"/>
      <c r="R854" s="30"/>
      <c r="S854" s="30"/>
      <c r="T854" s="30"/>
      <c r="U854" s="30"/>
      <c r="V854" s="30"/>
      <c r="W854" s="30"/>
    </row>
    <row r="855" spans="1:23" ht="13.5" customHeight="1">
      <c r="A855" s="29"/>
      <c r="B855" s="19"/>
      <c r="C855" s="19"/>
      <c r="D855" s="19"/>
      <c r="E855" s="19"/>
      <c r="F855" s="19"/>
      <c r="G855" s="19"/>
      <c r="I855" s="30"/>
      <c r="J855" s="30"/>
      <c r="K855" s="30"/>
      <c r="L855" s="30"/>
      <c r="M855" s="30"/>
      <c r="N855" s="30"/>
      <c r="O855" s="30"/>
      <c r="P855" s="30"/>
      <c r="Q855" s="30"/>
      <c r="R855" s="30"/>
      <c r="S855" s="30"/>
      <c r="T855" s="30"/>
      <c r="U855" s="30"/>
      <c r="V855" s="30"/>
      <c r="W855" s="30"/>
    </row>
    <row r="856" spans="1:23" ht="13.5" customHeight="1">
      <c r="A856" s="29"/>
      <c r="B856" s="19"/>
      <c r="C856" s="19"/>
      <c r="D856" s="19"/>
      <c r="E856" s="19"/>
      <c r="F856" s="19"/>
      <c r="G856" s="19"/>
      <c r="I856" s="30"/>
      <c r="J856" s="30"/>
      <c r="K856" s="30"/>
      <c r="L856" s="30"/>
      <c r="M856" s="30"/>
      <c r="N856" s="30"/>
      <c r="O856" s="30"/>
      <c r="P856" s="30"/>
      <c r="Q856" s="30"/>
      <c r="R856" s="30"/>
      <c r="S856" s="30"/>
      <c r="T856" s="30"/>
      <c r="U856" s="30"/>
      <c r="V856" s="30"/>
      <c r="W856" s="30"/>
    </row>
    <row r="857" spans="1:23" ht="13.5" customHeight="1">
      <c r="A857" s="29"/>
      <c r="B857" s="19"/>
      <c r="C857" s="19"/>
      <c r="D857" s="19"/>
      <c r="E857" s="19"/>
      <c r="F857" s="19"/>
      <c r="G857" s="19"/>
      <c r="I857" s="30"/>
      <c r="J857" s="30"/>
      <c r="K857" s="30"/>
      <c r="L857" s="30"/>
      <c r="M857" s="30"/>
      <c r="N857" s="30"/>
      <c r="O857" s="30"/>
      <c r="P857" s="30"/>
      <c r="Q857" s="30"/>
      <c r="R857" s="30"/>
      <c r="S857" s="30"/>
      <c r="T857" s="30"/>
      <c r="U857" s="30"/>
      <c r="V857" s="30"/>
      <c r="W857" s="30"/>
    </row>
    <row r="858" spans="1:23" ht="13.5" customHeight="1">
      <c r="A858" s="29"/>
      <c r="B858" s="19"/>
      <c r="C858" s="19"/>
      <c r="D858" s="19"/>
      <c r="E858" s="19"/>
      <c r="F858" s="19"/>
      <c r="G858" s="19"/>
      <c r="I858" s="30"/>
      <c r="J858" s="30"/>
      <c r="K858" s="30"/>
      <c r="L858" s="30"/>
      <c r="M858" s="30"/>
      <c r="N858" s="30"/>
      <c r="O858" s="30"/>
      <c r="P858" s="30"/>
      <c r="Q858" s="30"/>
      <c r="R858" s="30"/>
      <c r="S858" s="30"/>
      <c r="T858" s="30"/>
      <c r="U858" s="30"/>
      <c r="V858" s="30"/>
      <c r="W858" s="30"/>
    </row>
    <row r="859" spans="1:23" ht="13.5" customHeight="1">
      <c r="A859" s="29"/>
      <c r="B859" s="19"/>
      <c r="C859" s="19"/>
      <c r="D859" s="19"/>
      <c r="E859" s="19"/>
      <c r="F859" s="19"/>
      <c r="G859" s="19"/>
      <c r="I859" s="30"/>
      <c r="J859" s="30"/>
      <c r="K859" s="30"/>
      <c r="L859" s="30"/>
      <c r="M859" s="30"/>
      <c r="N859" s="30"/>
      <c r="O859" s="30"/>
      <c r="P859" s="30"/>
      <c r="Q859" s="30"/>
      <c r="R859" s="30"/>
      <c r="S859" s="30"/>
      <c r="T859" s="30"/>
      <c r="U859" s="30"/>
      <c r="V859" s="30"/>
      <c r="W859" s="30"/>
    </row>
    <row r="860" spans="1:23" ht="13.5" customHeight="1">
      <c r="A860" s="29"/>
      <c r="B860" s="19"/>
      <c r="C860" s="19"/>
      <c r="D860" s="19"/>
      <c r="E860" s="19"/>
      <c r="F860" s="19"/>
      <c r="G860" s="19"/>
      <c r="I860" s="30"/>
      <c r="J860" s="30"/>
      <c r="K860" s="30"/>
      <c r="L860" s="30"/>
      <c r="M860" s="30"/>
      <c r="N860" s="30"/>
      <c r="O860" s="30"/>
      <c r="P860" s="30"/>
      <c r="Q860" s="30"/>
      <c r="R860" s="30"/>
      <c r="S860" s="30"/>
      <c r="T860" s="30"/>
      <c r="U860" s="30"/>
      <c r="V860" s="30"/>
      <c r="W860" s="30"/>
    </row>
    <row r="861" spans="1:23" ht="13.5" customHeight="1">
      <c r="A861" s="29"/>
      <c r="B861" s="19"/>
      <c r="C861" s="19"/>
      <c r="D861" s="19"/>
      <c r="E861" s="19"/>
      <c r="F861" s="19"/>
      <c r="G861" s="19"/>
      <c r="I861" s="30"/>
      <c r="J861" s="30"/>
      <c r="K861" s="30"/>
      <c r="L861" s="30"/>
      <c r="M861" s="30"/>
      <c r="N861" s="30"/>
      <c r="O861" s="30"/>
      <c r="P861" s="30"/>
      <c r="Q861" s="30"/>
      <c r="R861" s="30"/>
      <c r="S861" s="30"/>
      <c r="T861" s="30"/>
      <c r="U861" s="30"/>
      <c r="V861" s="30"/>
      <c r="W861" s="30"/>
    </row>
    <row r="862" spans="1:23" ht="13.5" customHeight="1">
      <c r="A862" s="29"/>
      <c r="B862" s="19"/>
      <c r="C862" s="19"/>
      <c r="D862" s="19"/>
      <c r="E862" s="19"/>
      <c r="F862" s="19"/>
      <c r="G862" s="19"/>
      <c r="I862" s="30"/>
      <c r="J862" s="30"/>
      <c r="K862" s="30"/>
      <c r="L862" s="30"/>
      <c r="M862" s="30"/>
      <c r="N862" s="30"/>
      <c r="O862" s="30"/>
      <c r="P862" s="30"/>
      <c r="Q862" s="30"/>
      <c r="R862" s="30"/>
      <c r="S862" s="30"/>
      <c r="T862" s="30"/>
      <c r="U862" s="30"/>
      <c r="V862" s="30"/>
      <c r="W862" s="30"/>
    </row>
    <row r="863" spans="1:23" ht="13.5" customHeight="1">
      <c r="A863" s="29"/>
      <c r="B863" s="19"/>
      <c r="C863" s="19"/>
      <c r="D863" s="19"/>
      <c r="E863" s="19"/>
      <c r="F863" s="19"/>
      <c r="G863" s="19"/>
      <c r="I863" s="30"/>
      <c r="J863" s="30"/>
      <c r="K863" s="30"/>
      <c r="L863" s="30"/>
      <c r="M863" s="30"/>
      <c r="N863" s="30"/>
      <c r="O863" s="30"/>
      <c r="P863" s="30"/>
      <c r="Q863" s="30"/>
      <c r="R863" s="30"/>
      <c r="S863" s="30"/>
      <c r="T863" s="30"/>
      <c r="U863" s="30"/>
      <c r="V863" s="30"/>
      <c r="W863" s="30"/>
    </row>
    <row r="864" spans="1:23" ht="13.5" customHeight="1">
      <c r="A864" s="29"/>
      <c r="B864" s="19"/>
      <c r="C864" s="19"/>
      <c r="D864" s="19"/>
      <c r="E864" s="19"/>
      <c r="F864" s="19"/>
      <c r="G864" s="19"/>
      <c r="I864" s="30"/>
      <c r="J864" s="30"/>
      <c r="K864" s="30"/>
      <c r="L864" s="30"/>
      <c r="M864" s="30"/>
      <c r="N864" s="30"/>
      <c r="O864" s="30"/>
      <c r="P864" s="30"/>
      <c r="Q864" s="30"/>
      <c r="R864" s="30"/>
      <c r="S864" s="30"/>
      <c r="T864" s="30"/>
      <c r="U864" s="30"/>
      <c r="V864" s="30"/>
      <c r="W864" s="30"/>
    </row>
    <row r="865" spans="1:23" ht="13.5" customHeight="1">
      <c r="A865" s="29"/>
      <c r="B865" s="19"/>
      <c r="C865" s="19"/>
      <c r="D865" s="19"/>
      <c r="E865" s="19"/>
      <c r="F865" s="19"/>
      <c r="G865" s="19"/>
      <c r="I865" s="30"/>
      <c r="J865" s="30"/>
      <c r="K865" s="30"/>
      <c r="L865" s="30"/>
      <c r="M865" s="30"/>
      <c r="N865" s="30"/>
      <c r="O865" s="30"/>
      <c r="P865" s="30"/>
      <c r="Q865" s="30"/>
      <c r="R865" s="30"/>
      <c r="S865" s="30"/>
      <c r="T865" s="30"/>
      <c r="U865" s="30"/>
      <c r="V865" s="30"/>
      <c r="W865" s="30"/>
    </row>
    <row r="866" spans="1:23" ht="13.5" customHeight="1">
      <c r="A866" s="29"/>
      <c r="B866" s="19"/>
      <c r="C866" s="19"/>
      <c r="D866" s="19"/>
      <c r="E866" s="19"/>
      <c r="F866" s="19"/>
      <c r="G866" s="19"/>
      <c r="I866" s="30"/>
      <c r="J866" s="30"/>
      <c r="K866" s="30"/>
      <c r="L866" s="30"/>
      <c r="M866" s="30"/>
      <c r="N866" s="30"/>
      <c r="O866" s="30"/>
      <c r="P866" s="30"/>
      <c r="Q866" s="30"/>
      <c r="R866" s="30"/>
      <c r="S866" s="30"/>
      <c r="T866" s="30"/>
      <c r="U866" s="30"/>
      <c r="V866" s="30"/>
      <c r="W866" s="30"/>
    </row>
    <row r="867" spans="1:23" ht="13.5" customHeight="1">
      <c r="A867" s="29"/>
      <c r="B867" s="19"/>
      <c r="C867" s="19"/>
      <c r="D867" s="19"/>
      <c r="E867" s="19"/>
      <c r="F867" s="19"/>
      <c r="G867" s="19"/>
      <c r="I867" s="30"/>
      <c r="J867" s="30"/>
      <c r="K867" s="30"/>
      <c r="L867" s="30"/>
      <c r="M867" s="30"/>
      <c r="N867" s="30"/>
      <c r="O867" s="30"/>
      <c r="P867" s="30"/>
      <c r="Q867" s="30"/>
      <c r="R867" s="30"/>
      <c r="S867" s="30"/>
      <c r="T867" s="30"/>
      <c r="U867" s="30"/>
      <c r="V867" s="30"/>
      <c r="W867" s="30"/>
    </row>
    <row r="868" spans="1:23" ht="13.5" customHeight="1">
      <c r="A868" s="29"/>
      <c r="B868" s="19"/>
      <c r="C868" s="19"/>
      <c r="D868" s="19"/>
      <c r="E868" s="19"/>
      <c r="F868" s="19"/>
      <c r="G868" s="19"/>
      <c r="I868" s="30"/>
      <c r="J868" s="30"/>
      <c r="K868" s="30"/>
      <c r="L868" s="30"/>
      <c r="M868" s="30"/>
      <c r="N868" s="30"/>
      <c r="O868" s="30"/>
      <c r="P868" s="30"/>
      <c r="Q868" s="30"/>
      <c r="R868" s="30"/>
      <c r="S868" s="30"/>
      <c r="T868" s="30"/>
      <c r="U868" s="30"/>
      <c r="V868" s="30"/>
      <c r="W868" s="30"/>
    </row>
    <row r="869" spans="1:23" ht="13.5" customHeight="1">
      <c r="A869" s="29"/>
      <c r="B869" s="19"/>
      <c r="C869" s="19"/>
      <c r="D869" s="19"/>
      <c r="E869" s="19"/>
      <c r="F869" s="19"/>
      <c r="G869" s="19"/>
      <c r="I869" s="30"/>
      <c r="J869" s="30"/>
      <c r="K869" s="30"/>
      <c r="L869" s="30"/>
      <c r="M869" s="30"/>
      <c r="N869" s="30"/>
      <c r="O869" s="30"/>
      <c r="P869" s="30"/>
      <c r="Q869" s="30"/>
      <c r="R869" s="30"/>
      <c r="S869" s="30"/>
      <c r="T869" s="30"/>
      <c r="U869" s="30"/>
      <c r="V869" s="30"/>
      <c r="W869" s="30"/>
    </row>
    <row r="870" spans="1:23" ht="13.5" customHeight="1">
      <c r="A870" s="29"/>
      <c r="B870" s="19"/>
      <c r="C870" s="19"/>
      <c r="D870" s="19"/>
      <c r="E870" s="19"/>
      <c r="F870" s="19"/>
      <c r="G870" s="19"/>
      <c r="I870" s="30"/>
      <c r="J870" s="30"/>
      <c r="K870" s="30"/>
      <c r="L870" s="30"/>
      <c r="M870" s="30"/>
      <c r="N870" s="30"/>
      <c r="O870" s="30"/>
      <c r="P870" s="30"/>
      <c r="Q870" s="30"/>
      <c r="R870" s="30"/>
      <c r="S870" s="30"/>
      <c r="T870" s="30"/>
      <c r="U870" s="30"/>
      <c r="V870" s="30"/>
      <c r="W870" s="30"/>
    </row>
    <row r="871" spans="1:23" ht="13.5" customHeight="1">
      <c r="A871" s="29"/>
      <c r="B871" s="19"/>
      <c r="C871" s="19"/>
      <c r="D871" s="19"/>
      <c r="E871" s="19"/>
      <c r="F871" s="19"/>
      <c r="G871" s="19"/>
      <c r="I871" s="30"/>
      <c r="J871" s="30"/>
      <c r="K871" s="30"/>
      <c r="L871" s="30"/>
      <c r="M871" s="30"/>
      <c r="N871" s="30"/>
      <c r="O871" s="30"/>
      <c r="P871" s="30"/>
      <c r="Q871" s="30"/>
      <c r="R871" s="30"/>
      <c r="S871" s="30"/>
      <c r="T871" s="30"/>
      <c r="U871" s="30"/>
      <c r="V871" s="30"/>
      <c r="W871" s="30"/>
    </row>
    <row r="872" spans="1:23" ht="13.5" customHeight="1">
      <c r="A872" s="29"/>
      <c r="B872" s="19"/>
      <c r="C872" s="19"/>
      <c r="D872" s="19"/>
      <c r="E872" s="19"/>
      <c r="F872" s="19"/>
      <c r="G872" s="19"/>
      <c r="I872" s="30"/>
      <c r="J872" s="30"/>
      <c r="K872" s="30"/>
      <c r="L872" s="30"/>
      <c r="M872" s="30"/>
      <c r="N872" s="30"/>
      <c r="O872" s="30"/>
      <c r="P872" s="30"/>
      <c r="Q872" s="30"/>
      <c r="R872" s="30"/>
      <c r="S872" s="30"/>
      <c r="T872" s="30"/>
      <c r="U872" s="30"/>
      <c r="V872" s="30"/>
      <c r="W872" s="30"/>
    </row>
    <row r="873" spans="1:23" ht="13.5" customHeight="1">
      <c r="A873" s="29"/>
      <c r="B873" s="19"/>
      <c r="C873" s="19"/>
      <c r="D873" s="19"/>
      <c r="E873" s="19"/>
      <c r="F873" s="19"/>
      <c r="G873" s="19"/>
      <c r="I873" s="30"/>
      <c r="J873" s="30"/>
      <c r="K873" s="30"/>
      <c r="L873" s="30"/>
      <c r="M873" s="30"/>
      <c r="N873" s="30"/>
      <c r="O873" s="30"/>
      <c r="P873" s="30"/>
      <c r="Q873" s="30"/>
      <c r="R873" s="30"/>
      <c r="S873" s="30"/>
      <c r="T873" s="30"/>
      <c r="U873" s="30"/>
      <c r="V873" s="30"/>
      <c r="W873" s="30"/>
    </row>
    <row r="874" spans="1:23" ht="13.5" customHeight="1">
      <c r="A874" s="29"/>
      <c r="B874" s="19"/>
      <c r="C874" s="19"/>
      <c r="D874" s="19"/>
      <c r="E874" s="19"/>
      <c r="F874" s="19"/>
      <c r="G874" s="19"/>
      <c r="I874" s="30"/>
      <c r="J874" s="30"/>
      <c r="K874" s="30"/>
      <c r="L874" s="30"/>
      <c r="M874" s="30"/>
      <c r="N874" s="30"/>
      <c r="O874" s="30"/>
      <c r="P874" s="30"/>
      <c r="Q874" s="30"/>
      <c r="R874" s="30"/>
      <c r="S874" s="30"/>
      <c r="T874" s="30"/>
      <c r="U874" s="30"/>
      <c r="V874" s="30"/>
      <c r="W874" s="30"/>
    </row>
    <row r="875" spans="1:23" ht="13.5" customHeight="1">
      <c r="A875" s="29"/>
      <c r="B875" s="19"/>
      <c r="C875" s="19"/>
      <c r="D875" s="19"/>
      <c r="E875" s="19"/>
      <c r="F875" s="19"/>
      <c r="G875" s="19"/>
      <c r="I875" s="30"/>
      <c r="J875" s="30"/>
      <c r="K875" s="30"/>
      <c r="L875" s="30"/>
      <c r="M875" s="30"/>
      <c r="N875" s="30"/>
      <c r="O875" s="30"/>
      <c r="P875" s="30"/>
      <c r="Q875" s="30"/>
      <c r="R875" s="30"/>
      <c r="S875" s="30"/>
      <c r="T875" s="30"/>
      <c r="U875" s="30"/>
      <c r="V875" s="30"/>
      <c r="W875" s="30"/>
    </row>
    <row r="876" spans="1:23" ht="13.5" customHeight="1">
      <c r="A876" s="29"/>
      <c r="B876" s="19"/>
      <c r="C876" s="19"/>
      <c r="D876" s="19"/>
      <c r="E876" s="19"/>
      <c r="F876" s="19"/>
      <c r="G876" s="19"/>
      <c r="I876" s="30"/>
      <c r="J876" s="30"/>
      <c r="K876" s="30"/>
      <c r="L876" s="30"/>
      <c r="M876" s="30"/>
      <c r="N876" s="30"/>
      <c r="O876" s="30"/>
      <c r="P876" s="30"/>
      <c r="Q876" s="30"/>
      <c r="R876" s="30"/>
      <c r="S876" s="30"/>
      <c r="T876" s="30"/>
      <c r="U876" s="30"/>
      <c r="V876" s="30"/>
      <c r="W876" s="30"/>
    </row>
    <row r="877" spans="1:23" ht="13.5" customHeight="1">
      <c r="A877" s="29"/>
      <c r="B877" s="19"/>
      <c r="C877" s="19"/>
      <c r="D877" s="19"/>
      <c r="E877" s="19"/>
      <c r="F877" s="19"/>
      <c r="G877" s="19"/>
      <c r="I877" s="30"/>
      <c r="J877" s="30"/>
      <c r="K877" s="30"/>
      <c r="L877" s="30"/>
      <c r="M877" s="30"/>
      <c r="N877" s="30"/>
      <c r="O877" s="30"/>
      <c r="P877" s="30"/>
      <c r="Q877" s="30"/>
      <c r="R877" s="30"/>
      <c r="S877" s="30"/>
      <c r="T877" s="30"/>
      <c r="U877" s="30"/>
      <c r="V877" s="30"/>
      <c r="W877" s="30"/>
    </row>
    <row r="878" spans="1:23" ht="13.5" customHeight="1">
      <c r="A878" s="29"/>
      <c r="B878" s="19"/>
      <c r="C878" s="19"/>
      <c r="D878" s="19"/>
      <c r="E878" s="19"/>
      <c r="F878" s="19"/>
      <c r="G878" s="19"/>
      <c r="I878" s="30"/>
      <c r="J878" s="30"/>
      <c r="K878" s="30"/>
      <c r="L878" s="30"/>
      <c r="M878" s="30"/>
      <c r="N878" s="30"/>
      <c r="O878" s="30"/>
      <c r="P878" s="30"/>
      <c r="Q878" s="30"/>
      <c r="R878" s="30"/>
      <c r="S878" s="30"/>
      <c r="T878" s="30"/>
      <c r="U878" s="30"/>
      <c r="V878" s="30"/>
      <c r="W878" s="30"/>
    </row>
    <row r="879" spans="1:23" ht="13.5" customHeight="1">
      <c r="A879" s="29"/>
      <c r="B879" s="19"/>
      <c r="C879" s="19"/>
      <c r="D879" s="19"/>
      <c r="E879" s="19"/>
      <c r="F879" s="19"/>
      <c r="G879" s="19"/>
      <c r="I879" s="30"/>
      <c r="J879" s="30"/>
      <c r="K879" s="30"/>
      <c r="L879" s="30"/>
      <c r="M879" s="30"/>
      <c r="N879" s="30"/>
      <c r="O879" s="30"/>
      <c r="P879" s="30"/>
      <c r="Q879" s="30"/>
      <c r="R879" s="30"/>
      <c r="S879" s="30"/>
      <c r="T879" s="30"/>
      <c r="U879" s="30"/>
      <c r="V879" s="30"/>
      <c r="W879" s="30"/>
    </row>
    <row r="880" spans="1:23" ht="13.5" customHeight="1">
      <c r="A880" s="29"/>
      <c r="B880" s="19"/>
      <c r="C880" s="19"/>
      <c r="D880" s="19"/>
      <c r="E880" s="19"/>
      <c r="F880" s="19"/>
      <c r="G880" s="19"/>
      <c r="I880" s="30"/>
      <c r="J880" s="30"/>
      <c r="K880" s="30"/>
      <c r="L880" s="30"/>
      <c r="M880" s="30"/>
      <c r="N880" s="30"/>
      <c r="O880" s="30"/>
      <c r="P880" s="30"/>
      <c r="Q880" s="30"/>
      <c r="R880" s="30"/>
      <c r="S880" s="30"/>
      <c r="T880" s="30"/>
      <c r="U880" s="30"/>
      <c r="V880" s="30"/>
      <c r="W880" s="30"/>
    </row>
    <row r="881" spans="1:23" ht="13.5" customHeight="1">
      <c r="A881" s="29"/>
      <c r="B881" s="19"/>
      <c r="C881" s="19"/>
      <c r="D881" s="19"/>
      <c r="E881" s="19"/>
      <c r="F881" s="19"/>
      <c r="G881" s="19"/>
      <c r="I881" s="30"/>
      <c r="J881" s="30"/>
      <c r="K881" s="30"/>
      <c r="L881" s="30"/>
      <c r="M881" s="30"/>
      <c r="N881" s="30"/>
      <c r="O881" s="30"/>
      <c r="P881" s="30"/>
      <c r="Q881" s="30"/>
      <c r="R881" s="30"/>
      <c r="S881" s="30"/>
      <c r="T881" s="30"/>
      <c r="U881" s="30"/>
      <c r="V881" s="30"/>
      <c r="W881" s="30"/>
    </row>
    <row r="882" spans="1:23" ht="13.5" customHeight="1">
      <c r="A882" s="29"/>
      <c r="B882" s="19"/>
      <c r="C882" s="19"/>
      <c r="D882" s="19"/>
      <c r="E882" s="19"/>
      <c r="F882" s="19"/>
      <c r="G882" s="19"/>
      <c r="I882" s="30"/>
      <c r="J882" s="30"/>
      <c r="K882" s="30"/>
      <c r="L882" s="30"/>
      <c r="M882" s="30"/>
      <c r="N882" s="30"/>
      <c r="O882" s="30"/>
      <c r="P882" s="30"/>
      <c r="Q882" s="30"/>
      <c r="R882" s="30"/>
      <c r="S882" s="30"/>
      <c r="T882" s="30"/>
      <c r="U882" s="30"/>
      <c r="V882" s="30"/>
      <c r="W882" s="30"/>
    </row>
    <row r="883" spans="1:23" ht="13.5" customHeight="1">
      <c r="A883" s="29"/>
      <c r="B883" s="19"/>
      <c r="C883" s="19"/>
      <c r="D883" s="19"/>
      <c r="E883" s="19"/>
      <c r="F883" s="19"/>
      <c r="G883" s="19"/>
      <c r="I883" s="30"/>
      <c r="J883" s="30"/>
      <c r="K883" s="30"/>
      <c r="L883" s="30"/>
      <c r="M883" s="30"/>
      <c r="N883" s="30"/>
      <c r="O883" s="30"/>
      <c r="P883" s="30"/>
      <c r="Q883" s="30"/>
      <c r="R883" s="30"/>
      <c r="S883" s="30"/>
      <c r="T883" s="30"/>
      <c r="U883" s="30"/>
      <c r="V883" s="30"/>
      <c r="W883" s="30"/>
    </row>
    <row r="884" spans="1:23" ht="13.5" customHeight="1">
      <c r="A884" s="29"/>
      <c r="B884" s="19"/>
      <c r="C884" s="19"/>
      <c r="D884" s="19"/>
      <c r="E884" s="19"/>
      <c r="F884" s="19"/>
      <c r="G884" s="19"/>
      <c r="I884" s="30"/>
      <c r="J884" s="30"/>
      <c r="K884" s="30"/>
      <c r="L884" s="30"/>
      <c r="M884" s="30"/>
      <c r="N884" s="30"/>
      <c r="O884" s="30"/>
      <c r="P884" s="30"/>
      <c r="Q884" s="30"/>
      <c r="R884" s="30"/>
      <c r="S884" s="30"/>
      <c r="T884" s="30"/>
      <c r="U884" s="30"/>
      <c r="V884" s="30"/>
      <c r="W884" s="30"/>
    </row>
    <row r="885" spans="1:23" ht="13.5" customHeight="1">
      <c r="A885" s="29"/>
      <c r="B885" s="19"/>
      <c r="C885" s="19"/>
      <c r="D885" s="19"/>
      <c r="E885" s="19"/>
      <c r="F885" s="19"/>
      <c r="G885" s="19"/>
      <c r="I885" s="30"/>
      <c r="J885" s="30"/>
      <c r="K885" s="30"/>
      <c r="L885" s="30"/>
      <c r="M885" s="30"/>
      <c r="N885" s="30"/>
      <c r="O885" s="30"/>
      <c r="P885" s="30"/>
      <c r="Q885" s="30"/>
      <c r="R885" s="30"/>
      <c r="S885" s="30"/>
      <c r="T885" s="30"/>
      <c r="U885" s="30"/>
      <c r="V885" s="30"/>
      <c r="W885" s="30"/>
    </row>
    <row r="886" spans="1:23" ht="13.5" customHeight="1">
      <c r="A886" s="29"/>
      <c r="B886" s="19"/>
      <c r="C886" s="19"/>
      <c r="D886" s="19"/>
      <c r="E886" s="19"/>
      <c r="F886" s="19"/>
      <c r="G886" s="19"/>
      <c r="I886" s="30"/>
      <c r="J886" s="30"/>
      <c r="K886" s="30"/>
      <c r="L886" s="30"/>
      <c r="M886" s="30"/>
      <c r="N886" s="30"/>
      <c r="O886" s="30"/>
      <c r="P886" s="30"/>
      <c r="Q886" s="30"/>
      <c r="R886" s="30"/>
      <c r="S886" s="30"/>
      <c r="T886" s="30"/>
      <c r="U886" s="30"/>
      <c r="V886" s="30"/>
      <c r="W886" s="30"/>
    </row>
    <row r="887" spans="1:23" ht="13.5" customHeight="1">
      <c r="A887" s="29"/>
      <c r="B887" s="19"/>
      <c r="C887" s="19"/>
      <c r="D887" s="19"/>
      <c r="E887" s="19"/>
      <c r="F887" s="19"/>
      <c r="G887" s="19"/>
      <c r="I887" s="30"/>
      <c r="J887" s="30"/>
      <c r="K887" s="30"/>
      <c r="L887" s="30"/>
      <c r="M887" s="30"/>
      <c r="N887" s="30"/>
      <c r="O887" s="30"/>
      <c r="P887" s="30"/>
      <c r="Q887" s="30"/>
      <c r="R887" s="30"/>
      <c r="S887" s="30"/>
      <c r="T887" s="30"/>
      <c r="U887" s="30"/>
      <c r="V887" s="30"/>
      <c r="W887" s="30"/>
    </row>
    <row r="888" spans="1:23" ht="13.5" customHeight="1">
      <c r="A888" s="29"/>
      <c r="B888" s="19"/>
      <c r="C888" s="19"/>
      <c r="D888" s="19"/>
      <c r="E888" s="19"/>
      <c r="F888" s="19"/>
      <c r="G888" s="19"/>
      <c r="I888" s="30"/>
      <c r="J888" s="30"/>
      <c r="K888" s="30"/>
      <c r="L888" s="30"/>
      <c r="M888" s="30"/>
      <c r="N888" s="30"/>
      <c r="O888" s="30"/>
      <c r="P888" s="30"/>
      <c r="Q888" s="30"/>
      <c r="R888" s="30"/>
      <c r="S888" s="30"/>
      <c r="T888" s="30"/>
      <c r="U888" s="30"/>
      <c r="V888" s="30"/>
      <c r="W888" s="30"/>
    </row>
    <row r="889" spans="1:23" ht="13.5" customHeight="1">
      <c r="A889" s="29"/>
      <c r="B889" s="19"/>
      <c r="C889" s="19"/>
      <c r="D889" s="19"/>
      <c r="E889" s="19"/>
      <c r="F889" s="19"/>
      <c r="G889" s="19"/>
      <c r="I889" s="30"/>
      <c r="J889" s="30"/>
      <c r="K889" s="30"/>
      <c r="L889" s="30"/>
      <c r="M889" s="30"/>
      <c r="N889" s="30"/>
      <c r="O889" s="30"/>
      <c r="P889" s="30"/>
      <c r="Q889" s="30"/>
      <c r="R889" s="30"/>
      <c r="S889" s="30"/>
      <c r="T889" s="30"/>
      <c r="U889" s="30"/>
      <c r="V889" s="30"/>
      <c r="W889" s="30"/>
    </row>
    <row r="890" spans="1:23" ht="13.5" customHeight="1">
      <c r="A890" s="29"/>
      <c r="B890" s="19"/>
      <c r="C890" s="19"/>
      <c r="D890" s="19"/>
      <c r="E890" s="19"/>
      <c r="F890" s="19"/>
      <c r="G890" s="19"/>
      <c r="I890" s="30"/>
      <c r="J890" s="30"/>
      <c r="K890" s="30"/>
      <c r="L890" s="30"/>
      <c r="M890" s="30"/>
      <c r="N890" s="30"/>
      <c r="O890" s="30"/>
      <c r="P890" s="30"/>
      <c r="Q890" s="30"/>
      <c r="R890" s="30"/>
      <c r="S890" s="30"/>
      <c r="T890" s="30"/>
      <c r="U890" s="30"/>
      <c r="V890" s="30"/>
      <c r="W890" s="30"/>
    </row>
    <row r="891" spans="1:23" ht="13.5" customHeight="1">
      <c r="A891" s="29"/>
      <c r="B891" s="19"/>
      <c r="C891" s="19"/>
      <c r="D891" s="19"/>
      <c r="E891" s="19"/>
      <c r="F891" s="19"/>
      <c r="G891" s="19"/>
      <c r="I891" s="30"/>
      <c r="J891" s="30"/>
      <c r="K891" s="30"/>
      <c r="L891" s="30"/>
      <c r="M891" s="30"/>
      <c r="N891" s="30"/>
      <c r="O891" s="30"/>
      <c r="P891" s="30"/>
      <c r="Q891" s="30"/>
      <c r="R891" s="30"/>
      <c r="S891" s="30"/>
      <c r="T891" s="30"/>
      <c r="U891" s="30"/>
      <c r="V891" s="30"/>
      <c r="W891" s="30"/>
    </row>
    <row r="892" spans="1:23" ht="13.5" customHeight="1">
      <c r="A892" s="29"/>
      <c r="B892" s="19"/>
      <c r="C892" s="19"/>
      <c r="D892" s="19"/>
      <c r="E892" s="19"/>
      <c r="F892" s="19"/>
      <c r="G892" s="19"/>
      <c r="I892" s="30"/>
      <c r="J892" s="30"/>
      <c r="K892" s="30"/>
      <c r="L892" s="30"/>
      <c r="M892" s="30"/>
      <c r="N892" s="30"/>
      <c r="O892" s="30"/>
      <c r="P892" s="30"/>
      <c r="Q892" s="30"/>
      <c r="R892" s="30"/>
      <c r="S892" s="30"/>
      <c r="T892" s="30"/>
      <c r="U892" s="30"/>
      <c r="V892" s="30"/>
      <c r="W892" s="30"/>
    </row>
    <row r="893" spans="1:23" ht="13.5" customHeight="1">
      <c r="A893" s="29"/>
      <c r="B893" s="19"/>
      <c r="C893" s="19"/>
      <c r="D893" s="19"/>
      <c r="E893" s="19"/>
      <c r="F893" s="19"/>
      <c r="G893" s="19"/>
      <c r="I893" s="30"/>
      <c r="J893" s="30"/>
      <c r="K893" s="30"/>
      <c r="L893" s="30"/>
      <c r="M893" s="30"/>
      <c r="N893" s="30"/>
      <c r="O893" s="30"/>
      <c r="P893" s="30"/>
      <c r="Q893" s="30"/>
      <c r="R893" s="30"/>
      <c r="S893" s="30"/>
      <c r="T893" s="30"/>
      <c r="U893" s="30"/>
      <c r="V893" s="30"/>
      <c r="W893" s="30"/>
    </row>
    <row r="894" spans="1:23" ht="13.5" customHeight="1">
      <c r="A894" s="29"/>
      <c r="B894" s="19"/>
      <c r="C894" s="19"/>
      <c r="D894" s="19"/>
      <c r="E894" s="19"/>
      <c r="F894" s="19"/>
      <c r="G894" s="19"/>
      <c r="I894" s="30"/>
      <c r="J894" s="30"/>
      <c r="K894" s="30"/>
      <c r="L894" s="30"/>
      <c r="M894" s="30"/>
      <c r="N894" s="30"/>
      <c r="O894" s="30"/>
      <c r="P894" s="30"/>
      <c r="Q894" s="30"/>
      <c r="R894" s="30"/>
      <c r="S894" s="30"/>
      <c r="T894" s="30"/>
      <c r="U894" s="30"/>
      <c r="V894" s="30"/>
      <c r="W894" s="30"/>
    </row>
    <row r="895" spans="1:23" ht="13.5" customHeight="1">
      <c r="A895" s="29"/>
      <c r="B895" s="19"/>
      <c r="C895" s="19"/>
      <c r="D895" s="19"/>
      <c r="E895" s="19"/>
      <c r="F895" s="19"/>
      <c r="G895" s="19"/>
      <c r="I895" s="30"/>
      <c r="J895" s="30"/>
      <c r="K895" s="30"/>
      <c r="L895" s="30"/>
      <c r="M895" s="30"/>
      <c r="N895" s="30"/>
      <c r="O895" s="30"/>
      <c r="P895" s="30"/>
      <c r="Q895" s="30"/>
      <c r="R895" s="30"/>
      <c r="S895" s="30"/>
      <c r="T895" s="30"/>
      <c r="U895" s="30"/>
      <c r="V895" s="30"/>
      <c r="W895" s="30"/>
    </row>
    <row r="896" spans="1:23" ht="13.5" customHeight="1">
      <c r="A896" s="29"/>
      <c r="B896" s="19"/>
      <c r="C896" s="19"/>
      <c r="D896" s="19"/>
      <c r="E896" s="19"/>
      <c r="F896" s="19"/>
      <c r="G896" s="19"/>
      <c r="I896" s="30"/>
      <c r="J896" s="30"/>
      <c r="K896" s="30"/>
      <c r="L896" s="30"/>
      <c r="M896" s="30"/>
      <c r="N896" s="30"/>
      <c r="O896" s="30"/>
      <c r="P896" s="30"/>
      <c r="Q896" s="30"/>
      <c r="R896" s="30"/>
      <c r="S896" s="30"/>
      <c r="T896" s="30"/>
      <c r="U896" s="30"/>
      <c r="V896" s="30"/>
      <c r="W896" s="30"/>
    </row>
    <row r="897" spans="1:23" ht="13.5" customHeight="1">
      <c r="A897" s="29"/>
      <c r="B897" s="19"/>
      <c r="C897" s="19"/>
      <c r="D897" s="19"/>
      <c r="E897" s="19"/>
      <c r="F897" s="19"/>
      <c r="G897" s="19"/>
      <c r="I897" s="30"/>
      <c r="J897" s="30"/>
      <c r="K897" s="30"/>
      <c r="L897" s="30"/>
      <c r="M897" s="30"/>
      <c r="N897" s="30"/>
      <c r="O897" s="30"/>
      <c r="P897" s="30"/>
      <c r="Q897" s="30"/>
      <c r="R897" s="30"/>
      <c r="S897" s="30"/>
      <c r="T897" s="30"/>
      <c r="U897" s="30"/>
      <c r="V897" s="30"/>
      <c r="W897" s="30"/>
    </row>
    <row r="898" spans="1:23" ht="13.5" customHeight="1">
      <c r="A898" s="29"/>
      <c r="B898" s="19"/>
      <c r="C898" s="19"/>
      <c r="D898" s="19"/>
      <c r="E898" s="19"/>
      <c r="F898" s="19"/>
      <c r="G898" s="19"/>
      <c r="I898" s="30"/>
      <c r="J898" s="30"/>
      <c r="K898" s="30"/>
      <c r="L898" s="30"/>
      <c r="M898" s="30"/>
      <c r="N898" s="30"/>
      <c r="O898" s="30"/>
      <c r="P898" s="30"/>
      <c r="Q898" s="30"/>
      <c r="R898" s="30"/>
      <c r="S898" s="30"/>
      <c r="T898" s="30"/>
      <c r="U898" s="30"/>
      <c r="V898" s="30"/>
      <c r="W898" s="30"/>
    </row>
    <row r="899" spans="1:23" ht="13.5" customHeight="1">
      <c r="A899" s="29"/>
      <c r="B899" s="19"/>
      <c r="C899" s="19"/>
      <c r="D899" s="19"/>
      <c r="E899" s="19"/>
      <c r="F899" s="19"/>
      <c r="G899" s="19"/>
      <c r="I899" s="30"/>
      <c r="J899" s="30"/>
      <c r="K899" s="30"/>
      <c r="L899" s="30"/>
      <c r="M899" s="30"/>
      <c r="N899" s="30"/>
      <c r="O899" s="30"/>
      <c r="P899" s="30"/>
      <c r="Q899" s="30"/>
      <c r="R899" s="30"/>
      <c r="S899" s="30"/>
      <c r="T899" s="30"/>
      <c r="U899" s="30"/>
      <c r="V899" s="30"/>
      <c r="W899" s="30"/>
    </row>
    <row r="900" spans="1:23" ht="13.5" customHeight="1">
      <c r="A900" s="29"/>
      <c r="B900" s="19"/>
      <c r="C900" s="19"/>
      <c r="D900" s="19"/>
      <c r="E900" s="19"/>
      <c r="F900" s="19"/>
      <c r="G900" s="19"/>
      <c r="I900" s="30"/>
      <c r="J900" s="30"/>
      <c r="K900" s="30"/>
      <c r="L900" s="30"/>
      <c r="M900" s="30"/>
      <c r="N900" s="30"/>
      <c r="O900" s="30"/>
      <c r="P900" s="30"/>
      <c r="Q900" s="30"/>
      <c r="R900" s="30"/>
      <c r="S900" s="30"/>
      <c r="T900" s="30"/>
      <c r="U900" s="30"/>
      <c r="V900" s="30"/>
      <c r="W900" s="30"/>
    </row>
    <row r="901" spans="1:23" ht="13.5" customHeight="1">
      <c r="A901" s="29"/>
      <c r="B901" s="19"/>
      <c r="C901" s="19"/>
      <c r="D901" s="19"/>
      <c r="E901" s="19"/>
      <c r="F901" s="19"/>
      <c r="G901" s="19"/>
      <c r="I901" s="30"/>
      <c r="J901" s="30"/>
      <c r="K901" s="30"/>
      <c r="L901" s="30"/>
      <c r="M901" s="30"/>
      <c r="N901" s="30"/>
      <c r="O901" s="30"/>
      <c r="P901" s="30"/>
      <c r="Q901" s="30"/>
      <c r="R901" s="30"/>
      <c r="S901" s="30"/>
      <c r="T901" s="30"/>
      <c r="U901" s="30"/>
      <c r="V901" s="30"/>
      <c r="W901" s="30"/>
    </row>
    <row r="902" spans="1:23" ht="13.5" customHeight="1">
      <c r="A902" s="29"/>
      <c r="B902" s="19"/>
      <c r="C902" s="19"/>
      <c r="D902" s="19"/>
      <c r="E902" s="19"/>
      <c r="F902" s="19"/>
      <c r="G902" s="19"/>
      <c r="I902" s="30"/>
      <c r="J902" s="30"/>
      <c r="K902" s="30"/>
      <c r="L902" s="30"/>
      <c r="M902" s="30"/>
      <c r="N902" s="30"/>
      <c r="O902" s="30"/>
      <c r="P902" s="30"/>
      <c r="Q902" s="30"/>
      <c r="R902" s="30"/>
      <c r="S902" s="30"/>
      <c r="T902" s="30"/>
      <c r="U902" s="30"/>
      <c r="V902" s="30"/>
      <c r="W902" s="30"/>
    </row>
    <row r="903" spans="1:23" ht="13.5" customHeight="1">
      <c r="A903" s="29"/>
      <c r="B903" s="19"/>
      <c r="C903" s="19"/>
      <c r="D903" s="19"/>
      <c r="E903" s="19"/>
      <c r="F903" s="19"/>
      <c r="G903" s="19"/>
      <c r="I903" s="30"/>
      <c r="J903" s="30"/>
      <c r="K903" s="30"/>
      <c r="L903" s="30"/>
      <c r="M903" s="30"/>
      <c r="N903" s="30"/>
      <c r="O903" s="30"/>
      <c r="P903" s="30"/>
      <c r="Q903" s="30"/>
      <c r="R903" s="30"/>
      <c r="S903" s="30"/>
      <c r="T903" s="30"/>
      <c r="U903" s="30"/>
      <c r="V903" s="30"/>
      <c r="W903" s="30"/>
    </row>
    <row r="904" spans="1:23" ht="13.5" customHeight="1">
      <c r="A904" s="29"/>
      <c r="B904" s="19"/>
      <c r="C904" s="19"/>
      <c r="D904" s="19"/>
      <c r="E904" s="19"/>
      <c r="F904" s="19"/>
      <c r="G904" s="19"/>
      <c r="I904" s="30"/>
      <c r="J904" s="30"/>
      <c r="K904" s="30"/>
      <c r="L904" s="30"/>
      <c r="M904" s="30"/>
      <c r="N904" s="30"/>
      <c r="O904" s="30"/>
      <c r="P904" s="30"/>
      <c r="Q904" s="30"/>
      <c r="R904" s="30"/>
      <c r="S904" s="30"/>
      <c r="T904" s="30"/>
      <c r="U904" s="30"/>
      <c r="V904" s="30"/>
      <c r="W904" s="30"/>
    </row>
    <row r="905" spans="1:23" ht="13.5" customHeight="1">
      <c r="A905" s="29"/>
      <c r="B905" s="19"/>
      <c r="C905" s="19"/>
      <c r="D905" s="19"/>
      <c r="E905" s="19"/>
      <c r="F905" s="19"/>
      <c r="G905" s="19"/>
      <c r="I905" s="30"/>
      <c r="J905" s="30"/>
      <c r="K905" s="30"/>
      <c r="L905" s="30"/>
      <c r="M905" s="30"/>
      <c r="N905" s="30"/>
      <c r="O905" s="30"/>
      <c r="P905" s="30"/>
      <c r="Q905" s="30"/>
      <c r="R905" s="30"/>
      <c r="S905" s="30"/>
      <c r="T905" s="30"/>
      <c r="U905" s="30"/>
      <c r="V905" s="30"/>
      <c r="W905" s="30"/>
    </row>
    <row r="906" spans="1:23" ht="13.5" customHeight="1">
      <c r="A906" s="29"/>
      <c r="B906" s="19"/>
      <c r="C906" s="19"/>
      <c r="D906" s="19"/>
      <c r="E906" s="19"/>
      <c r="F906" s="19"/>
      <c r="G906" s="19"/>
      <c r="I906" s="30"/>
      <c r="J906" s="30"/>
      <c r="K906" s="30"/>
      <c r="L906" s="30"/>
      <c r="M906" s="30"/>
      <c r="N906" s="30"/>
      <c r="O906" s="30"/>
      <c r="P906" s="30"/>
      <c r="Q906" s="30"/>
      <c r="R906" s="30"/>
      <c r="S906" s="30"/>
      <c r="T906" s="30"/>
      <c r="U906" s="30"/>
      <c r="V906" s="30"/>
      <c r="W906" s="30"/>
    </row>
    <row r="907" spans="1:23" ht="13.5" customHeight="1">
      <c r="A907" s="29"/>
      <c r="B907" s="19"/>
      <c r="C907" s="19"/>
      <c r="D907" s="19"/>
      <c r="E907" s="19"/>
      <c r="F907" s="19"/>
      <c r="G907" s="19"/>
      <c r="I907" s="30"/>
      <c r="J907" s="30"/>
      <c r="K907" s="30"/>
      <c r="L907" s="30"/>
      <c r="M907" s="30"/>
      <c r="N907" s="30"/>
      <c r="O907" s="30"/>
      <c r="P907" s="30"/>
      <c r="Q907" s="30"/>
      <c r="R907" s="30"/>
      <c r="S907" s="30"/>
      <c r="T907" s="30"/>
      <c r="U907" s="30"/>
      <c r="V907" s="30"/>
      <c r="W907" s="30"/>
    </row>
    <row r="908" spans="1:23" ht="13.5" customHeight="1">
      <c r="A908" s="29"/>
      <c r="B908" s="19"/>
      <c r="C908" s="19"/>
      <c r="D908" s="19"/>
      <c r="E908" s="19"/>
      <c r="F908" s="19"/>
      <c r="G908" s="19"/>
      <c r="I908" s="30"/>
      <c r="J908" s="30"/>
      <c r="K908" s="30"/>
      <c r="L908" s="30"/>
      <c r="M908" s="30"/>
      <c r="N908" s="30"/>
      <c r="O908" s="30"/>
      <c r="P908" s="30"/>
      <c r="Q908" s="30"/>
      <c r="R908" s="30"/>
      <c r="S908" s="30"/>
      <c r="T908" s="30"/>
      <c r="U908" s="30"/>
      <c r="V908" s="30"/>
      <c r="W908" s="30"/>
    </row>
  </sheetData>
  <mergeCells count="9">
    <mergeCell ref="A1:H1"/>
    <mergeCell ref="A2:H2"/>
    <mergeCell ref="A3:H3"/>
    <mergeCell ref="E5:G5"/>
    <mergeCell ref="H5:H6"/>
    <mergeCell ref="D5:D6"/>
    <mergeCell ref="C5:C6"/>
    <mergeCell ref="B5:B6"/>
    <mergeCell ref="A5:A6"/>
  </mergeCells>
  <phoneticPr fontId="29" type="noConversion"/>
  <pageMargins left="0.55118110236220474" right="0.19685039370078741" top="0.51181102362204722" bottom="0.43307086614173229" header="0" footer="0"/>
  <pageSetup paperSize="9" scale="77"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THU HOI DAT 2023</vt:lpstr>
      <vt:lpstr>DANH MUC CMĐ 2023 (PL2)</vt:lpstr>
      <vt:lpstr>CHUYEN TIEP THU HOI 2021,2022</vt:lpstr>
      <vt:lpstr>CHUYENTIEP_CMD2021,2022</vt:lpstr>
      <vt:lpstr>HUY BO</vt:lpstr>
      <vt:lpstr>'CHUYEN TIEP THU HOI 2021,2022'!Print_Area</vt:lpstr>
      <vt:lpstr>'CHUYENTIEP_CMD2021,2022'!Print_Area</vt:lpstr>
      <vt:lpstr>'DANH MUC CMĐ 2023 (PL2)'!Print_Area</vt:lpstr>
      <vt:lpstr>'HUY BO'!Print_Area</vt:lpstr>
      <vt:lpstr>'THU HOI DAT 2023'!Print_Area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hp</cp:lastModifiedBy>
  <cp:lastPrinted>2022-12-13T10:25:28Z</cp:lastPrinted>
  <dcterms:created xsi:type="dcterms:W3CDTF">2021-11-17T15:59:48Z</dcterms:created>
  <dcterms:modified xsi:type="dcterms:W3CDTF">2022-12-13T10:45:32Z</dcterms:modified>
</cp:coreProperties>
</file>